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E686EEE8-CEDA-4CE3-95A5-367D83184F36}" xr6:coauthVersionLast="47" xr6:coauthVersionMax="47" xr10:uidLastSave="{00000000-0000-0000-0000-000000000000}"/>
  <bookViews>
    <workbookView xWindow="28680" yWindow="-120" windowWidth="29040" windowHeight="15840" tabRatio="845" xr2:uid="{00000000-000D-0000-FFFF-FFFF00000000}"/>
  </bookViews>
  <sheets>
    <sheet name="別紙様式２入力フォーム" sheetId="47" r:id="rId1"/>
    <sheet name="別紙様式２ " sheetId="50" r:id="rId2"/>
    <sheet name="別紙様式２対応表" sheetId="48" state="hidden" r:id="rId3"/>
  </sheets>
  <definedNames>
    <definedName name="_xlnm.Print_Area" localSheetId="1">'別紙様式２ '!$A$1:$AD$74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50" l="1"/>
  <c r="K33" i="50"/>
  <c r="J33" i="50"/>
  <c r="I33" i="50"/>
  <c r="H33" i="50"/>
  <c r="G33" i="50"/>
  <c r="F33" i="50"/>
  <c r="E33" i="50"/>
  <c r="D33" i="50"/>
  <c r="D29" i="50"/>
  <c r="AI15" i="47" l="1"/>
  <c r="BO42" i="47"/>
  <c r="BO33" i="47"/>
  <c r="BO37" i="47"/>
  <c r="BO38" i="47"/>
  <c r="BO39" i="47"/>
  <c r="BO40" i="47"/>
  <c r="BO41" i="47"/>
  <c r="BO36" i="47"/>
  <c r="BO35" i="47"/>
  <c r="BO34" i="47"/>
  <c r="BJ43" i="47" l="1"/>
  <c r="AB57" i="47"/>
  <c r="D43" i="47"/>
  <c r="AI17" i="47"/>
  <c r="AI19" i="47"/>
  <c r="AD83" i="47"/>
  <c r="AD82" i="47"/>
  <c r="AD85" i="47"/>
  <c r="AD84" i="47"/>
  <c r="AA62" i="47"/>
  <c r="Z32" i="50"/>
  <c r="Z31" i="50"/>
  <c r="Z30" i="50"/>
  <c r="Z29" i="50"/>
  <c r="Z28" i="50"/>
  <c r="Z27" i="50"/>
  <c r="Z26" i="50"/>
  <c r="Z25" i="50"/>
  <c r="Z24" i="50"/>
  <c r="Z23" i="50"/>
  <c r="Z22" i="50"/>
  <c r="Z21" i="50"/>
  <c r="Z20" i="50"/>
  <c r="Z19" i="50"/>
  <c r="Z18" i="50"/>
  <c r="Z17" i="50"/>
  <c r="Z16" i="50"/>
  <c r="Z15" i="50"/>
  <c r="Z14" i="50"/>
  <c r="Z13" i="50"/>
  <c r="Z12" i="50"/>
  <c r="Z11" i="50"/>
  <c r="Z10" i="50"/>
  <c r="Z9" i="50"/>
  <c r="M10" i="50"/>
  <c r="V63" i="50" l="1"/>
  <c r="L9" i="50"/>
  <c r="B35" i="50" l="1"/>
  <c r="B33" i="50"/>
  <c r="O5" i="50" l="1"/>
  <c r="P38" i="50" l="1"/>
  <c r="U38" i="50" l="1"/>
  <c r="L34" i="50"/>
  <c r="L32" i="50"/>
  <c r="L30" i="50"/>
  <c r="L28" i="50"/>
  <c r="L26" i="50"/>
  <c r="L24" i="50"/>
  <c r="L23" i="50"/>
  <c r="L22" i="50"/>
  <c r="L20" i="50"/>
  <c r="L18" i="50"/>
  <c r="Z71" i="50" l="1"/>
  <c r="V71" i="50"/>
  <c r="AA39" i="50" l="1"/>
  <c r="Z72" i="50" l="1"/>
  <c r="V72" i="50"/>
  <c r="Z70" i="50"/>
  <c r="V70" i="50"/>
  <c r="Z69" i="50"/>
  <c r="V69" i="50"/>
  <c r="Z68" i="50"/>
  <c r="V68" i="50"/>
  <c r="Z67" i="50"/>
  <c r="V67" i="50"/>
  <c r="Z66" i="50"/>
  <c r="V66" i="50"/>
  <c r="V62" i="50"/>
  <c r="V61" i="50"/>
  <c r="V60" i="50"/>
  <c r="AB59" i="50"/>
  <c r="V59" i="50"/>
  <c r="AB58" i="50"/>
  <c r="V58" i="50"/>
  <c r="V52" i="50"/>
  <c r="U45" i="50"/>
  <c r="AC44" i="50"/>
  <c r="AB44" i="50"/>
  <c r="AA44" i="50"/>
  <c r="Z44" i="50"/>
  <c r="Y44" i="50"/>
  <c r="X44" i="50"/>
  <c r="W44" i="50"/>
  <c r="V44" i="50"/>
  <c r="U44" i="50"/>
  <c r="V39" i="50"/>
  <c r="V38" i="50"/>
  <c r="M38" i="50"/>
  <c r="V37" i="50"/>
  <c r="V36" i="50"/>
  <c r="V35" i="50"/>
  <c r="V34" i="50"/>
  <c r="V33" i="50"/>
  <c r="U33" i="50"/>
  <c r="V32" i="50"/>
  <c r="V31" i="50"/>
  <c r="V30" i="50"/>
  <c r="U29" i="50"/>
  <c r="K29" i="50"/>
  <c r="J29" i="50"/>
  <c r="I29" i="50"/>
  <c r="H29" i="50"/>
  <c r="G29" i="50"/>
  <c r="F29" i="50"/>
  <c r="E29" i="50"/>
  <c r="V28" i="50"/>
  <c r="V27" i="50"/>
  <c r="U27" i="50"/>
  <c r="V26" i="50"/>
  <c r="V25" i="50"/>
  <c r="K25" i="50"/>
  <c r="J25" i="50"/>
  <c r="I25" i="50"/>
  <c r="H25" i="50"/>
  <c r="G25" i="50"/>
  <c r="F25" i="50"/>
  <c r="E25" i="50"/>
  <c r="D25" i="50"/>
  <c r="V24" i="50"/>
  <c r="V23" i="50"/>
  <c r="V22" i="50"/>
  <c r="V21" i="50"/>
  <c r="U21" i="50"/>
  <c r="K21" i="50"/>
  <c r="J21" i="50"/>
  <c r="I21" i="50"/>
  <c r="H21" i="50"/>
  <c r="G21" i="50"/>
  <c r="F21" i="50"/>
  <c r="E21" i="50"/>
  <c r="D21" i="50"/>
  <c r="V20" i="50"/>
  <c r="V19" i="50"/>
  <c r="U19" i="50"/>
  <c r="V18" i="50"/>
  <c r="V17" i="50"/>
  <c r="K17" i="50"/>
  <c r="J17" i="50"/>
  <c r="I17" i="50"/>
  <c r="H17" i="50"/>
  <c r="G17" i="50"/>
  <c r="F17" i="50"/>
  <c r="E17" i="50"/>
  <c r="D17" i="50"/>
  <c r="V16" i="50"/>
  <c r="M16" i="50"/>
  <c r="V15" i="50"/>
  <c r="M15" i="50"/>
  <c r="V14" i="50"/>
  <c r="V13" i="50"/>
  <c r="K13" i="50"/>
  <c r="J13" i="50"/>
  <c r="I13" i="50"/>
  <c r="H13" i="50"/>
  <c r="G13" i="50"/>
  <c r="F13" i="50"/>
  <c r="E13" i="50"/>
  <c r="D13" i="50"/>
  <c r="V12" i="50"/>
  <c r="V11" i="50"/>
  <c r="V10" i="50"/>
  <c r="K9" i="50"/>
  <c r="J9" i="50"/>
  <c r="I9" i="50"/>
  <c r="H9" i="50"/>
  <c r="G9" i="50"/>
  <c r="F9" i="50"/>
  <c r="E9" i="50"/>
  <c r="D9" i="50"/>
  <c r="AA5" i="50"/>
  <c r="U5" i="50"/>
  <c r="C5" i="50"/>
  <c r="AD4" i="50"/>
  <c r="AC4" i="50"/>
  <c r="AB4" i="50"/>
  <c r="AA4" i="50"/>
  <c r="Z4" i="50"/>
  <c r="Y4" i="50"/>
  <c r="X4" i="50"/>
  <c r="W4" i="50"/>
  <c r="V4" i="50"/>
  <c r="V78" i="47" l="1"/>
  <c r="V82" i="47"/>
  <c r="S74" i="47" l="1"/>
  <c r="B84" i="47" s="1"/>
  <c r="V55" i="50"/>
  <c r="AB74" i="50" s="1"/>
  <c r="V54" i="50"/>
  <c r="X74" i="50" s="1"/>
  <c r="V53" i="50" l="1"/>
  <c r="AA56" i="50" s="1"/>
</calcChain>
</file>

<file path=xl/sharedStrings.xml><?xml version="1.0" encoding="utf-8"?>
<sst xmlns="http://schemas.openxmlformats.org/spreadsheetml/2006/main" count="433" uniqueCount="356">
  <si>
    <t>届出区分</t>
    <rPh sb="0" eb="2">
      <t>トドケデ</t>
    </rPh>
    <rPh sb="2" eb="4">
      <t>クブン</t>
    </rPh>
    <phoneticPr fontId="1"/>
  </si>
  <si>
    <t>保険医療機関番号</t>
    <rPh sb="0" eb="2">
      <t>ホケン</t>
    </rPh>
    <rPh sb="2" eb="4">
      <t>イリョウ</t>
    </rPh>
    <rPh sb="4" eb="6">
      <t>キカン</t>
    </rPh>
    <rPh sb="6" eb="8">
      <t>バンゴウ</t>
    </rPh>
    <phoneticPr fontId="1"/>
  </si>
  <si>
    <t>受付番号※</t>
    <rPh sb="0" eb="2">
      <t>ウケツケ</t>
    </rPh>
    <rPh sb="2" eb="4">
      <t>バンゴウ</t>
    </rPh>
    <phoneticPr fontId="1"/>
  </si>
  <si>
    <t>（別紙様式２）　　【有床診療所記入用】</t>
    <rPh sb="1" eb="3">
      <t>ベッシ</t>
    </rPh>
    <rPh sb="3" eb="5">
      <t>ヨウシキ</t>
    </rPh>
    <rPh sb="10" eb="11">
      <t>ア</t>
    </rPh>
    <rPh sb="11" eb="12">
      <t>トコ</t>
    </rPh>
    <rPh sb="12" eb="15">
      <t>シンリョウショ</t>
    </rPh>
    <rPh sb="15" eb="17">
      <t>キニュウ</t>
    </rPh>
    <rPh sb="17" eb="18">
      <t>ヨウ</t>
    </rPh>
    <phoneticPr fontId="1"/>
  </si>
  <si>
    <t>医療機関名</t>
    <rPh sb="0" eb="2">
      <t>イリョウ</t>
    </rPh>
    <rPh sb="2" eb="4">
      <t>キカン</t>
    </rPh>
    <rPh sb="4" eb="5">
      <t>メイ</t>
    </rPh>
    <phoneticPr fontId="1"/>
  </si>
  <si>
    <t>都道府県名</t>
    <rPh sb="0" eb="4">
      <t>トドウフケン</t>
    </rPh>
    <rPh sb="4" eb="5">
      <t>メイ</t>
    </rPh>
    <phoneticPr fontId="1"/>
  </si>
  <si>
    <t>郡市区町村名</t>
    <rPh sb="0" eb="1">
      <t>グン</t>
    </rPh>
    <rPh sb="1" eb="3">
      <t>シク</t>
    </rPh>
    <rPh sb="3" eb="5">
      <t>チョウソン</t>
    </rPh>
    <rPh sb="5" eb="6">
      <t>メイ</t>
    </rPh>
    <phoneticPr fontId="1"/>
  </si>
  <si>
    <t>届出区分</t>
    <rPh sb="0" eb="1">
      <t>トド</t>
    </rPh>
    <rPh sb="1" eb="2">
      <t>デ</t>
    </rPh>
    <rPh sb="2" eb="4">
      <t>クブン</t>
    </rPh>
    <phoneticPr fontId="1"/>
  </si>
  <si>
    <t>許可病床数</t>
    <rPh sb="0" eb="2">
      <t>キョカ</t>
    </rPh>
    <rPh sb="2" eb="4">
      <t>ビョウショウ</t>
    </rPh>
    <rPh sb="4" eb="5">
      <t>スウ</t>
    </rPh>
    <phoneticPr fontId="1"/>
  </si>
  <si>
    <t>医療保険届出病床数</t>
    <rPh sb="0" eb="2">
      <t>イリョウ</t>
    </rPh>
    <rPh sb="2" eb="4">
      <t>ホケン</t>
    </rPh>
    <rPh sb="4" eb="6">
      <t>トドケデ</t>
    </rPh>
    <rPh sb="6" eb="8">
      <t>ビョウショウ</t>
    </rPh>
    <rPh sb="8" eb="9">
      <t>スウ</t>
    </rPh>
    <phoneticPr fontId="1"/>
  </si>
  <si>
    <t>稼働病床数</t>
    <rPh sb="0" eb="2">
      <t>カドウ</t>
    </rPh>
    <rPh sb="2" eb="4">
      <t>ビョウショウ</t>
    </rPh>
    <rPh sb="4" eb="5">
      <t>スウ</t>
    </rPh>
    <phoneticPr fontId="1"/>
  </si>
  <si>
    <t>現員数</t>
    <rPh sb="0" eb="2">
      <t>ゲンイン</t>
    </rPh>
    <rPh sb="2" eb="3">
      <t>スウ</t>
    </rPh>
    <phoneticPr fontId="1"/>
  </si>
  <si>
    <r>
      <t xml:space="preserve">施設基準
（該当する記号全てに○）
</t>
    </r>
    <r>
      <rPr>
        <sz val="11"/>
        <rFont val="ＭＳ 明朝"/>
        <family val="1"/>
        <charset val="128"/>
      </rPr>
      <t>※該当する場合は実績件数も記載すること。</t>
    </r>
    <rPh sb="0" eb="2">
      <t>シセツ</t>
    </rPh>
    <rPh sb="2" eb="4">
      <t>キジュン</t>
    </rPh>
    <rPh sb="6" eb="8">
      <t>ガイトウ</t>
    </rPh>
    <rPh sb="10" eb="12">
      <t>キゴウ</t>
    </rPh>
    <rPh sb="12" eb="13">
      <t>スベ</t>
    </rPh>
    <rPh sb="19" eb="21">
      <t>ガイトウ</t>
    </rPh>
    <rPh sb="23" eb="25">
      <t>バアイ</t>
    </rPh>
    <rPh sb="26" eb="28">
      <t>ジッセキ</t>
    </rPh>
    <rPh sb="28" eb="30">
      <t>ケンスウ</t>
    </rPh>
    <rPh sb="31" eb="33">
      <t>キサイ</t>
    </rPh>
    <phoneticPr fontId="1"/>
  </si>
  <si>
    <t>実績
件数</t>
    <rPh sb="0" eb="2">
      <t>ジッセキ</t>
    </rPh>
    <rPh sb="3" eb="5">
      <t>ケンスウ</t>
    </rPh>
    <phoneticPr fontId="1"/>
  </si>
  <si>
    <t>診療科名</t>
    <rPh sb="0" eb="3">
      <t>シンリョウカ</t>
    </rPh>
    <rPh sb="3" eb="4">
      <t>メイ</t>
    </rPh>
    <phoneticPr fontId="1"/>
  </si>
  <si>
    <t>医師</t>
    <rPh sb="0" eb="2">
      <t>イシ</t>
    </rPh>
    <phoneticPr fontId="1"/>
  </si>
  <si>
    <t>看護師</t>
    <rPh sb="0" eb="3">
      <t>カンゴシ</t>
    </rPh>
    <phoneticPr fontId="1"/>
  </si>
  <si>
    <t>准看護師</t>
    <rPh sb="0" eb="1">
      <t>ジュン</t>
    </rPh>
    <rPh sb="1" eb="4">
      <t>カンゴシ</t>
    </rPh>
    <phoneticPr fontId="1"/>
  </si>
  <si>
    <t>看護補助者</t>
    <rPh sb="0" eb="2">
      <t>カンゴ</t>
    </rPh>
    <rPh sb="2" eb="4">
      <t>ホジョ</t>
    </rPh>
    <rPh sb="4" eb="5">
      <t>シャ</t>
    </rPh>
    <phoneticPr fontId="1"/>
  </si>
  <si>
    <t>　　介護予防通所リハビリテーション、</t>
    <rPh sb="2" eb="4">
      <t>カイゴ</t>
    </rPh>
    <rPh sb="4" eb="6">
      <t>ヨボウ</t>
    </rPh>
    <rPh sb="6" eb="8">
      <t>ツウショ</t>
    </rPh>
    <phoneticPr fontId="1"/>
  </si>
  <si>
    <t>　　居宅療養管理指導、介護予防居宅療養管理指導、</t>
    <rPh sb="6" eb="8">
      <t>カンリ</t>
    </rPh>
    <rPh sb="8" eb="10">
      <t>シドウ</t>
    </rPh>
    <phoneticPr fontId="1"/>
  </si>
  <si>
    <t>　　短期入所療養介護、介護予防短期入所療養介護又は</t>
    <rPh sb="11" eb="13">
      <t>カイゴ</t>
    </rPh>
    <rPh sb="13" eb="15">
      <t>ヨボウ</t>
    </rPh>
    <rPh sb="15" eb="17">
      <t>タンキ</t>
    </rPh>
    <rPh sb="17" eb="19">
      <t>ニュウショ</t>
    </rPh>
    <rPh sb="19" eb="21">
      <t>リョウヨウ</t>
    </rPh>
    <rPh sb="21" eb="23">
      <t>カイゴ</t>
    </rPh>
    <rPh sb="23" eb="24">
      <t>マタ</t>
    </rPh>
    <phoneticPr fontId="1"/>
  </si>
  <si>
    <t>在宅療養支援診療所であって、過去1年間に訪問診療を実施した</t>
    <rPh sb="0" eb="2">
      <t>ザイタク</t>
    </rPh>
    <rPh sb="2" eb="4">
      <t>リョウヨウ</t>
    </rPh>
    <rPh sb="4" eb="6">
      <t>シエン</t>
    </rPh>
    <rPh sb="6" eb="9">
      <t>シンリョウジョ</t>
    </rPh>
    <rPh sb="14" eb="16">
      <t>カコ</t>
    </rPh>
    <rPh sb="17" eb="19">
      <t>ネンカン</t>
    </rPh>
    <rPh sb="20" eb="22">
      <t>ホウモン</t>
    </rPh>
    <phoneticPr fontId="1"/>
  </si>
  <si>
    <t>訪問件数</t>
    <rPh sb="0" eb="2">
      <t>ホウモン</t>
    </rPh>
    <rPh sb="2" eb="4">
      <t>ケンスウ</t>
    </rPh>
    <phoneticPr fontId="1"/>
  </si>
  <si>
    <t>実績がある。</t>
    <rPh sb="0" eb="2">
      <t>ジッセキ</t>
    </rPh>
    <phoneticPr fontId="1"/>
  </si>
  <si>
    <t>入院件数</t>
    <rPh sb="0" eb="2">
      <t>ニュウイン</t>
    </rPh>
    <rPh sb="2" eb="4">
      <t>ケンスウ</t>
    </rPh>
    <phoneticPr fontId="1"/>
  </si>
  <si>
    <t>（予定入院は除く。）</t>
    <rPh sb="1" eb="3">
      <t>ヨテイ</t>
    </rPh>
    <rPh sb="3" eb="5">
      <t>ニュウイン</t>
    </rPh>
    <rPh sb="6" eb="7">
      <t>ノゾ</t>
    </rPh>
    <phoneticPr fontId="1"/>
  </si>
  <si>
    <t>夜間看護配置加算１又は２の届出を行っている。</t>
    <rPh sb="0" eb="2">
      <t>ヤカン</t>
    </rPh>
    <rPh sb="2" eb="4">
      <t>カンゴ</t>
    </rPh>
    <rPh sb="4" eb="6">
      <t>ハイチ</t>
    </rPh>
    <rPh sb="6" eb="8">
      <t>カサン</t>
    </rPh>
    <rPh sb="9" eb="10">
      <t>マタ</t>
    </rPh>
    <rPh sb="13" eb="15">
      <t>トドケデ</t>
    </rPh>
    <rPh sb="16" eb="17">
      <t>オコナ</t>
    </rPh>
    <phoneticPr fontId="1"/>
  </si>
  <si>
    <t>時間外対応加算１の届出を行っている。</t>
    <rPh sb="0" eb="3">
      <t>ジカンガイ</t>
    </rPh>
    <rPh sb="3" eb="5">
      <t>タイオウ</t>
    </rPh>
    <rPh sb="5" eb="7">
      <t>カサン</t>
    </rPh>
    <rPh sb="9" eb="11">
      <t>トドケデ</t>
    </rPh>
    <rPh sb="12" eb="13">
      <t>オコナ</t>
    </rPh>
    <phoneticPr fontId="1"/>
  </si>
  <si>
    <t>過去1年間の新規入院患者のうち、他の急性期医療を担う病院の</t>
    <rPh sb="0" eb="2">
      <t>カコ</t>
    </rPh>
    <rPh sb="3" eb="5">
      <t>ネンカン</t>
    </rPh>
    <rPh sb="6" eb="8">
      <t>シンキ</t>
    </rPh>
    <rPh sb="8" eb="10">
      <t>ニュウイン</t>
    </rPh>
    <rPh sb="10" eb="12">
      <t>カンジャ</t>
    </rPh>
    <rPh sb="16" eb="17">
      <t>タ</t>
    </rPh>
    <rPh sb="18" eb="21">
      <t>キュウセイキ</t>
    </rPh>
    <rPh sb="21" eb="22">
      <t>イ</t>
    </rPh>
    <phoneticPr fontId="1"/>
  </si>
  <si>
    <t>受入割合</t>
    <rPh sb="0" eb="2">
      <t>ウケイレ</t>
    </rPh>
    <rPh sb="2" eb="4">
      <t>ワリアイ</t>
    </rPh>
    <phoneticPr fontId="1"/>
  </si>
  <si>
    <t>一般病棟からの受入が1割以上である。</t>
    <rPh sb="2" eb="4">
      <t>ビョウトウ</t>
    </rPh>
    <rPh sb="7" eb="9">
      <t>ウケイレ</t>
    </rPh>
    <rPh sb="11" eb="12">
      <t>ワリ</t>
    </rPh>
    <rPh sb="12" eb="14">
      <t>イジョウ</t>
    </rPh>
    <phoneticPr fontId="1"/>
  </si>
  <si>
    <t>過去1年間の当該保険医療機関内における看取りの実績が2件以上</t>
    <rPh sb="0" eb="2">
      <t>カコ</t>
    </rPh>
    <rPh sb="3" eb="5">
      <t>ネンカン</t>
    </rPh>
    <rPh sb="6" eb="8">
      <t>トウガイ</t>
    </rPh>
    <rPh sb="8" eb="10">
      <t>ホケン</t>
    </rPh>
    <rPh sb="10" eb="12">
      <t>イリョウ</t>
    </rPh>
    <rPh sb="12" eb="14">
      <t>キカン</t>
    </rPh>
    <rPh sb="14" eb="15">
      <t>ナイ</t>
    </rPh>
    <rPh sb="19" eb="21">
      <t>ミト</t>
    </rPh>
    <phoneticPr fontId="1"/>
  </si>
  <si>
    <t>看取件数</t>
    <rPh sb="0" eb="2">
      <t>ミト</t>
    </rPh>
    <rPh sb="2" eb="4">
      <t>ケンスウ</t>
    </rPh>
    <phoneticPr fontId="1"/>
  </si>
  <si>
    <t>過去1年間の全身麻酔、脊椎麻酔又は硬膜外麻酔（手術を実施した</t>
    <rPh sb="0" eb="2">
      <t>カコ</t>
    </rPh>
    <rPh sb="3" eb="5">
      <t>ネンカン</t>
    </rPh>
    <rPh sb="6" eb="8">
      <t>ゼンシン</t>
    </rPh>
    <rPh sb="8" eb="10">
      <t>マスイ</t>
    </rPh>
    <rPh sb="11" eb="13">
      <t>セキツイ</t>
    </rPh>
    <rPh sb="13" eb="15">
      <t>マスイ</t>
    </rPh>
    <rPh sb="15" eb="16">
      <t>マタ</t>
    </rPh>
    <rPh sb="17" eb="20">
      <t>コウマクガイ</t>
    </rPh>
    <rPh sb="20" eb="22">
      <t>マスイ</t>
    </rPh>
    <phoneticPr fontId="1"/>
  </si>
  <si>
    <t>当該患者数</t>
    <rPh sb="0" eb="2">
      <t>トウガイ</t>
    </rPh>
    <rPh sb="2" eb="5">
      <t>カンジャスウ</t>
    </rPh>
    <phoneticPr fontId="1"/>
  </si>
  <si>
    <t>場合に限る。）の患者数（分娩を除く。）が30件以上である。</t>
    <rPh sb="0" eb="2">
      <t>バアイ</t>
    </rPh>
    <rPh sb="3" eb="4">
      <t>カギ</t>
    </rPh>
    <rPh sb="8" eb="11">
      <t>カンジャスウ</t>
    </rPh>
    <rPh sb="12" eb="14">
      <t>ブンベン</t>
    </rPh>
    <phoneticPr fontId="1"/>
  </si>
  <si>
    <r>
      <t>医療資源の少ない地域</t>
    </r>
    <r>
      <rPr>
        <vertAlign val="superscript"/>
        <sz val="11"/>
        <color theme="1"/>
        <rFont val="ＭＳ Ｐ明朝"/>
        <family val="1"/>
        <charset val="128"/>
      </rPr>
      <t>※</t>
    </r>
    <r>
      <rPr>
        <sz val="11"/>
        <color theme="1"/>
        <rFont val="ＭＳ Ｐ明朝"/>
        <family val="1"/>
        <charset val="128"/>
      </rPr>
      <t>に所在する有床診療所である。</t>
    </r>
    <rPh sb="16" eb="18">
      <t>ユウショウ</t>
    </rPh>
    <rPh sb="18" eb="21">
      <t>シンリョウジョ</t>
    </rPh>
    <phoneticPr fontId="1"/>
  </si>
  <si>
    <t>※特定一般病棟入院料の「注１」に規定する地域</t>
    <rPh sb="1" eb="3">
      <t>トクテイ</t>
    </rPh>
    <rPh sb="3" eb="5">
      <t>イッパン</t>
    </rPh>
    <rPh sb="5" eb="7">
      <t>ビョウトウ</t>
    </rPh>
    <rPh sb="7" eb="10">
      <t>ニュウインリョウ</t>
    </rPh>
    <rPh sb="12" eb="13">
      <t>チュウ</t>
    </rPh>
    <rPh sb="16" eb="18">
      <t>キテイ</t>
    </rPh>
    <rPh sb="20" eb="22">
      <t>チイキ</t>
    </rPh>
    <phoneticPr fontId="1"/>
  </si>
  <si>
    <t>過去1年間の分娩を行った総数（帝王切開を含む。）が30件以上</t>
    <rPh sb="0" eb="2">
      <t>カコ</t>
    </rPh>
    <rPh sb="3" eb="5">
      <t>ネンカン</t>
    </rPh>
    <rPh sb="6" eb="8">
      <t>ブンベン</t>
    </rPh>
    <rPh sb="9" eb="10">
      <t>オコナ</t>
    </rPh>
    <rPh sb="12" eb="14">
      <t>ソウスウ</t>
    </rPh>
    <rPh sb="15" eb="17">
      <t>テイオウ</t>
    </rPh>
    <rPh sb="17" eb="19">
      <t>セッカイ</t>
    </rPh>
    <rPh sb="20" eb="21">
      <t>フク</t>
    </rPh>
    <phoneticPr fontId="1"/>
  </si>
  <si>
    <t>分娩件数</t>
    <rPh sb="0" eb="2">
      <t>ブンベン</t>
    </rPh>
    <rPh sb="2" eb="4">
      <t>ケンスウ</t>
    </rPh>
    <phoneticPr fontId="1"/>
  </si>
  <si>
    <t>過去1年間に、乳幼児加算・幼児加算、超重症児(者)入院診療加算・</t>
    <rPh sb="0" eb="2">
      <t>カコ</t>
    </rPh>
    <rPh sb="3" eb="5">
      <t>ネンカン</t>
    </rPh>
    <rPh sb="7" eb="10">
      <t>ニュウヨウジ</t>
    </rPh>
    <rPh sb="10" eb="12">
      <t>カサン</t>
    </rPh>
    <rPh sb="13" eb="15">
      <t>ヨウジ</t>
    </rPh>
    <rPh sb="15" eb="17">
      <t>カサン</t>
    </rPh>
    <rPh sb="18" eb="19">
      <t>チョウ</t>
    </rPh>
    <rPh sb="19" eb="22">
      <t>ジュウショウジ</t>
    </rPh>
    <rPh sb="23" eb="24">
      <t>シャ</t>
    </rPh>
    <phoneticPr fontId="1"/>
  </si>
  <si>
    <t>準超重症児(者)入院診療加算又は小児療養環境特別加算を算定</t>
    <rPh sb="0" eb="1">
      <t>ジュン</t>
    </rPh>
    <rPh sb="1" eb="2">
      <t>チョウ</t>
    </rPh>
    <rPh sb="2" eb="5">
      <t>ジュウショウジ</t>
    </rPh>
    <rPh sb="6" eb="7">
      <t>シャ</t>
    </rPh>
    <rPh sb="8" eb="10">
      <t>ニュウイン</t>
    </rPh>
    <rPh sb="10" eb="12">
      <t>シンリョウ</t>
    </rPh>
    <rPh sb="12" eb="14">
      <t>カサン</t>
    </rPh>
    <rPh sb="14" eb="15">
      <t>マタ</t>
    </rPh>
    <phoneticPr fontId="1"/>
  </si>
  <si>
    <t>した実績がある。</t>
    <rPh sb="2" eb="4">
      <t>ジッセキ</t>
    </rPh>
    <phoneticPr fontId="1"/>
  </si>
  <si>
    <t>有床診療所入院基本料１～３については、上記要件のうちイに該当、</t>
    <rPh sb="0" eb="2">
      <t>ユウショウ</t>
    </rPh>
    <rPh sb="2" eb="5">
      <t>シンリョウジョ</t>
    </rPh>
    <rPh sb="5" eb="7">
      <t>ニュウイン</t>
    </rPh>
    <rPh sb="7" eb="10">
      <t>キホンリョウ</t>
    </rPh>
    <rPh sb="19" eb="21">
      <t>ジョウキ</t>
    </rPh>
    <rPh sb="28" eb="30">
      <t>ガイトウ</t>
    </rPh>
    <phoneticPr fontId="1"/>
  </si>
  <si>
    <t>過去１年間の急変時の入院件数が６件以上である。</t>
    <rPh sb="0" eb="2">
      <t>カコ</t>
    </rPh>
    <rPh sb="3" eb="5">
      <t>ネンカン</t>
    </rPh>
    <rPh sb="6" eb="8">
      <t>キュウヘン</t>
    </rPh>
    <rPh sb="8" eb="9">
      <t>ジ</t>
    </rPh>
    <rPh sb="10" eb="12">
      <t>ニュウイン</t>
    </rPh>
    <rPh sb="12" eb="14">
      <t>ケンスウ</t>
    </rPh>
    <rPh sb="16" eb="17">
      <t>ケン</t>
    </rPh>
    <rPh sb="17" eb="19">
      <t>イジョウ</t>
    </rPh>
    <phoneticPr fontId="1"/>
  </si>
  <si>
    <t>※</t>
    <phoneticPr fontId="1"/>
  </si>
  <si>
    <t>ル</t>
    <phoneticPr fontId="1"/>
  </si>
  <si>
    <t>である。</t>
    <phoneticPr fontId="1"/>
  </si>
  <si>
    <t>療養病床</t>
    <phoneticPr fontId="1"/>
  </si>
  <si>
    <t>ヌ</t>
    <phoneticPr fontId="1"/>
  </si>
  <si>
    <t>リ</t>
    <phoneticPr fontId="1"/>
  </si>
  <si>
    <t>有床診療所
 入院基本料６</t>
    <phoneticPr fontId="1"/>
  </si>
  <si>
    <t>チ</t>
    <phoneticPr fontId="1"/>
  </si>
  <si>
    <t>ト</t>
    <phoneticPr fontId="1"/>
  </si>
  <si>
    <t>有床診療所　
 入院基本料５</t>
    <phoneticPr fontId="1"/>
  </si>
  <si>
    <t>ヘ</t>
    <phoneticPr fontId="1"/>
  </si>
  <si>
    <t>ホ</t>
    <phoneticPr fontId="1"/>
  </si>
  <si>
    <t>ニ</t>
    <phoneticPr fontId="1"/>
  </si>
  <si>
    <t>有床診療所　　
 入院基本料４</t>
    <phoneticPr fontId="1"/>
  </si>
  <si>
    <t>ハ</t>
    <phoneticPr fontId="1"/>
  </si>
  <si>
    <t>ロ</t>
    <phoneticPr fontId="1"/>
  </si>
  <si>
    <t>　　事業者である。</t>
    <phoneticPr fontId="1"/>
  </si>
  <si>
    <r>
      <t>有床診療所
 入院基本料３</t>
    </r>
    <r>
      <rPr>
        <sz val="11"/>
        <color indexed="8"/>
        <rFont val="ＭＳ Ｐゴシック"/>
        <family val="3"/>
        <charset val="128"/>
      </rPr>
      <t/>
    </r>
    <phoneticPr fontId="1"/>
  </si>
  <si>
    <t>　　複合型サービスの提供実績がある。</t>
    <phoneticPr fontId="1"/>
  </si>
  <si>
    <r>
      <t>有床診療所　
 入院基本料２</t>
    </r>
    <r>
      <rPr>
        <sz val="11"/>
        <color indexed="8"/>
        <rFont val="ＭＳ Ｐゴシック"/>
        <family val="3"/>
        <charset val="128"/>
      </rPr>
      <t/>
    </r>
    <phoneticPr fontId="1"/>
  </si>
  <si>
    <t>有床診療所　　
 入院基本料１</t>
    <phoneticPr fontId="1"/>
  </si>
  <si>
    <t>１日平均
入院患者数</t>
    <phoneticPr fontId="1"/>
  </si>
  <si>
    <t>又はロ～ルまでのうち２つ以上に該当すること。</t>
    <rPh sb="0" eb="1">
      <t>マタ</t>
    </rPh>
    <phoneticPr fontId="1"/>
  </si>
  <si>
    <t>有</t>
    <rPh sb="0" eb="1">
      <t>ア</t>
    </rPh>
    <phoneticPr fontId="1"/>
  </si>
  <si>
    <t>無</t>
    <rPh sb="0" eb="1">
      <t>ナ</t>
    </rPh>
    <phoneticPr fontId="1"/>
  </si>
  <si>
    <t>都道府県</t>
    <rPh sb="0" eb="4">
      <t>トドウフケン</t>
    </rPh>
    <phoneticPr fontId="1"/>
  </si>
  <si>
    <t>開設者</t>
    <rPh sb="0" eb="3">
      <t>カイセツシャ</t>
    </rPh>
    <phoneticPr fontId="1"/>
  </si>
  <si>
    <t>許可病床数</t>
    <rPh sb="0" eb="2">
      <t>キョカ</t>
    </rPh>
    <rPh sb="2" eb="5">
      <t>ビョウショウスウ</t>
    </rPh>
    <phoneticPr fontId="1"/>
  </si>
  <si>
    <t>医療保険届出病床数</t>
    <rPh sb="0" eb="2">
      <t>イリョウ</t>
    </rPh>
    <rPh sb="2" eb="4">
      <t>ホケン</t>
    </rPh>
    <rPh sb="4" eb="6">
      <t>トドケデ</t>
    </rPh>
    <rPh sb="6" eb="9">
      <t>ビョウショウスウ</t>
    </rPh>
    <phoneticPr fontId="1"/>
  </si>
  <si>
    <t>稼働病床数</t>
    <rPh sb="0" eb="2">
      <t>カドウ</t>
    </rPh>
    <rPh sb="2" eb="5">
      <t>ビョウショウスウ</t>
    </rPh>
    <phoneticPr fontId="1"/>
  </si>
  <si>
    <t>１日平均入院患者数</t>
    <rPh sb="1" eb="2">
      <t>ニチ</t>
    </rPh>
    <rPh sb="2" eb="4">
      <t>ヘイキン</t>
    </rPh>
    <rPh sb="4" eb="6">
      <t>ニュウイン</t>
    </rPh>
    <rPh sb="6" eb="9">
      <t>カンジャスウ</t>
    </rPh>
    <phoneticPr fontId="1"/>
  </si>
  <si>
    <t>18 福井県</t>
    <rPh sb="3" eb="6">
      <t>フクイケン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</si>
  <si>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</si>
  <si>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</si>
  <si>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</si>
  <si>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</si>
  <si>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5">
      <t>ナラ</t>
    </rPh>
    <rPh sb="5" eb="6">
      <t>ケン</t>
    </rPh>
    <phoneticPr fontId="1"/>
  </si>
  <si>
    <t>30 和歌山県</t>
    <rPh sb="3" eb="7">
      <t>ワカヤマケン</t>
    </rPh>
    <phoneticPr fontId="1"/>
  </si>
  <si>
    <t>① 厚生労働省</t>
  </si>
  <si>
    <t>② 国立病院機構</t>
  </si>
  <si>
    <t>③ 国立大学法人</t>
  </si>
  <si>
    <t>④ 労働者健康安全機構</t>
  </si>
  <si>
    <t>⑤ 地域医療機能推進機構</t>
  </si>
  <si>
    <t>⑥ その他（国）</t>
  </si>
  <si>
    <t>⑦ 都道府県</t>
  </si>
  <si>
    <t>⑧ 市町村</t>
  </si>
  <si>
    <t>⑨ 地方独立行政法人</t>
  </si>
  <si>
    <t>⑩ 日赤</t>
  </si>
  <si>
    <t>⑪ 済生会</t>
  </si>
  <si>
    <t>⑫ 北海道社会事業協会</t>
  </si>
  <si>
    <t>⑬ 厚生連</t>
  </si>
  <si>
    <t>⑭ 国民健康保険団体連合会</t>
  </si>
  <si>
    <t>⑮ 健康保険組合及びその連合会</t>
  </si>
  <si>
    <t>⑯ 共済組合及びその連合会</t>
  </si>
  <si>
    <t>⑰ 国民健康保険組合</t>
  </si>
  <si>
    <t>⑱ 公益法人</t>
  </si>
  <si>
    <t>⑲ 医療法人</t>
  </si>
  <si>
    <t>⑳ 学校法人</t>
  </si>
  <si>
    <t>㉑ 社会福祉法人</t>
  </si>
  <si>
    <t>㉒ 医療生協</t>
  </si>
  <si>
    <t>㉓ 会社</t>
  </si>
  <si>
    <t>㉔ その他の法人</t>
  </si>
  <si>
    <t>㉕ 個人</t>
  </si>
  <si>
    <t>一般病床</t>
    <rPh sb="0" eb="2">
      <t>イッパン</t>
    </rPh>
    <rPh sb="2" eb="4">
      <t>ビョウショウ</t>
    </rPh>
    <phoneticPr fontId="1"/>
  </si>
  <si>
    <t>療養病床</t>
    <rPh sb="0" eb="2">
      <t>リョウヨウ</t>
    </rPh>
    <rPh sb="2" eb="4">
      <t>ビョウショウ</t>
    </rPh>
    <phoneticPr fontId="1"/>
  </si>
  <si>
    <t>有無</t>
    <rPh sb="0" eb="2">
      <t>ウム</t>
    </rPh>
    <phoneticPr fontId="1"/>
  </si>
  <si>
    <t>イ①</t>
    <phoneticPr fontId="1"/>
  </si>
  <si>
    <t>イ②</t>
    <phoneticPr fontId="1"/>
  </si>
  <si>
    <t>イ③</t>
    <phoneticPr fontId="1"/>
  </si>
  <si>
    <t>施設基準欄（デフォルト）</t>
    <rPh sb="0" eb="2">
      <t>シセツ</t>
    </rPh>
    <rPh sb="2" eb="4">
      <t>キジュン</t>
    </rPh>
    <rPh sb="4" eb="5">
      <t>ラン</t>
    </rPh>
    <phoneticPr fontId="1"/>
  </si>
  <si>
    <t>該当</t>
    <rPh sb="0" eb="2">
      <t>ガイトウ</t>
    </rPh>
    <phoneticPr fontId="1"/>
  </si>
  <si>
    <t>非該当</t>
    <rPh sb="0" eb="3">
      <t>ヒガイトウ</t>
    </rPh>
    <phoneticPr fontId="1"/>
  </si>
  <si>
    <t>該当性</t>
    <rPh sb="0" eb="2">
      <t>ガイトウ</t>
    </rPh>
    <rPh sb="2" eb="3">
      <t>セイ</t>
    </rPh>
    <phoneticPr fontId="1"/>
  </si>
  <si>
    <t>件数等</t>
    <rPh sb="0" eb="2">
      <t>ケンスウ</t>
    </rPh>
    <rPh sb="2" eb="3">
      <t>トウ</t>
    </rPh>
    <phoneticPr fontId="1"/>
  </si>
  <si>
    <t>施設基準ロ</t>
    <rPh sb="0" eb="2">
      <t>シセツ</t>
    </rPh>
    <rPh sb="2" eb="4">
      <t>キジュン</t>
    </rPh>
    <phoneticPr fontId="1"/>
  </si>
  <si>
    <t>支援診１</t>
    <rPh sb="0" eb="2">
      <t>シエン</t>
    </rPh>
    <rPh sb="2" eb="3">
      <t>シン</t>
    </rPh>
    <phoneticPr fontId="1"/>
  </si>
  <si>
    <t>支援診２</t>
    <rPh sb="0" eb="2">
      <t>シエン</t>
    </rPh>
    <rPh sb="2" eb="3">
      <t>シン</t>
    </rPh>
    <phoneticPr fontId="1"/>
  </si>
  <si>
    <t>支援診３</t>
    <rPh sb="0" eb="2">
      <t>シエン</t>
    </rPh>
    <rPh sb="2" eb="3">
      <t>シン</t>
    </rPh>
    <phoneticPr fontId="1"/>
  </si>
  <si>
    <t>施設基準ニ</t>
    <rPh sb="0" eb="2">
      <t>シセツ</t>
    </rPh>
    <rPh sb="2" eb="4">
      <t>キジュン</t>
    </rPh>
    <phoneticPr fontId="1"/>
  </si>
  <si>
    <t>加算１</t>
    <rPh sb="0" eb="2">
      <t>カサン</t>
    </rPh>
    <phoneticPr fontId="1"/>
  </si>
  <si>
    <t>加算２</t>
    <rPh sb="0" eb="2">
      <t>カサン</t>
    </rPh>
    <phoneticPr fontId="1"/>
  </si>
  <si>
    <t>1.内科　　　　</t>
  </si>
  <si>
    <t>2.心療内科</t>
  </si>
  <si>
    <t>3.精神科　　　</t>
  </si>
  <si>
    <t>5.呼吸器科　　</t>
  </si>
  <si>
    <t>7.循環器科　　</t>
  </si>
  <si>
    <t>8.アレルギー科</t>
  </si>
  <si>
    <t>9.リウマチ科　</t>
  </si>
  <si>
    <t>10.小児科　</t>
  </si>
  <si>
    <t>11.外科</t>
  </si>
  <si>
    <t>12.整形外科　</t>
  </si>
  <si>
    <t>13.形成外科</t>
  </si>
  <si>
    <t>14.美容外科　</t>
  </si>
  <si>
    <t>15.脳神経外科</t>
  </si>
  <si>
    <t>16.呼吸器外科　</t>
  </si>
  <si>
    <t>17.心臓血管外科</t>
  </si>
  <si>
    <t>18.小児外科</t>
  </si>
  <si>
    <t>25.気管食道科　</t>
  </si>
  <si>
    <t>26.リハビリテーション科</t>
  </si>
  <si>
    <t>27.放射線科　</t>
  </si>
  <si>
    <t>28.麻酔科　</t>
  </si>
  <si>
    <t>29.歯科</t>
  </si>
  <si>
    <t>4.神経科、神経内科</t>
    <phoneticPr fontId="1"/>
  </si>
  <si>
    <t>6.消化器科、胃腸科</t>
    <phoneticPr fontId="1"/>
  </si>
  <si>
    <t>19.皮膚泌尿器科、皮膚科、泌尿器科</t>
    <phoneticPr fontId="1"/>
  </si>
  <si>
    <t>22.産婦人科、産科、婦人科</t>
    <phoneticPr fontId="1"/>
  </si>
  <si>
    <t>診療科</t>
    <rPh sb="0" eb="3">
      <t>シンリョウカ</t>
    </rPh>
    <phoneticPr fontId="1"/>
  </si>
  <si>
    <t>標榜</t>
    <rPh sb="0" eb="2">
      <t>ヒョウボウ</t>
    </rPh>
    <phoneticPr fontId="1"/>
  </si>
  <si>
    <t>夜間緊急体制確保加算</t>
    <rPh sb="0" eb="2">
      <t>ヤカン</t>
    </rPh>
    <rPh sb="2" eb="4">
      <t>キンキュウ</t>
    </rPh>
    <rPh sb="4" eb="6">
      <t>タイセイ</t>
    </rPh>
    <rPh sb="6" eb="8">
      <t>カクホ</t>
    </rPh>
    <rPh sb="8" eb="10">
      <t>カサン</t>
    </rPh>
    <phoneticPr fontId="1"/>
  </si>
  <si>
    <t>医師配置加算</t>
    <rPh sb="0" eb="2">
      <t>イシ</t>
    </rPh>
    <rPh sb="2" eb="4">
      <t>ハイチ</t>
    </rPh>
    <rPh sb="4" eb="6">
      <t>カサン</t>
    </rPh>
    <phoneticPr fontId="1"/>
  </si>
  <si>
    <t>看護配置加算</t>
    <rPh sb="0" eb="2">
      <t>カンゴ</t>
    </rPh>
    <rPh sb="2" eb="4">
      <t>ハイチ</t>
    </rPh>
    <rPh sb="4" eb="6">
      <t>カサン</t>
    </rPh>
    <phoneticPr fontId="1"/>
  </si>
  <si>
    <t>夜間看護配置加算</t>
    <rPh sb="0" eb="2">
      <t>ヤカン</t>
    </rPh>
    <rPh sb="2" eb="4">
      <t>カンゴ</t>
    </rPh>
    <rPh sb="4" eb="6">
      <t>ハイチ</t>
    </rPh>
    <rPh sb="6" eb="8">
      <t>カサン</t>
    </rPh>
    <phoneticPr fontId="1"/>
  </si>
  <si>
    <t>看護補助配置加算</t>
    <rPh sb="0" eb="2">
      <t>カンゴ</t>
    </rPh>
    <rPh sb="2" eb="4">
      <t>ホジョ</t>
    </rPh>
    <rPh sb="4" eb="6">
      <t>ハイチ</t>
    </rPh>
    <rPh sb="6" eb="8">
      <t>カサン</t>
    </rPh>
    <phoneticPr fontId="1"/>
  </si>
  <si>
    <t>看取り加算</t>
    <rPh sb="0" eb="2">
      <t>ミト</t>
    </rPh>
    <rPh sb="3" eb="5">
      <t>カサン</t>
    </rPh>
    <phoneticPr fontId="1"/>
  </si>
  <si>
    <t>有床診療所在宅復帰機能強化加算</t>
    <rPh sb="0" eb="2">
      <t>ユウショウ</t>
    </rPh>
    <rPh sb="2" eb="5">
      <t>シンリョウジョ</t>
    </rPh>
    <rPh sb="5" eb="7">
      <t>ザイタク</t>
    </rPh>
    <rPh sb="7" eb="9">
      <t>フッキ</t>
    </rPh>
    <rPh sb="9" eb="11">
      <t>キノウ</t>
    </rPh>
    <rPh sb="11" eb="13">
      <t>キョウカ</t>
    </rPh>
    <rPh sb="13" eb="15">
      <t>カサン</t>
    </rPh>
    <phoneticPr fontId="1"/>
  </si>
  <si>
    <t>有床診療所療養病床在宅復帰機能強化加算</t>
    <rPh sb="0" eb="2">
      <t>ユウショウ</t>
    </rPh>
    <rPh sb="2" eb="5">
      <t>シンリョウジョ</t>
    </rPh>
    <rPh sb="5" eb="7">
      <t>リョウヨウ</t>
    </rPh>
    <rPh sb="7" eb="9">
      <t>ビョウショウ</t>
    </rPh>
    <rPh sb="9" eb="11">
      <t>ザイタク</t>
    </rPh>
    <rPh sb="11" eb="13">
      <t>フッキ</t>
    </rPh>
    <rPh sb="13" eb="15">
      <t>キノウ</t>
    </rPh>
    <rPh sb="15" eb="17">
      <t>キョウカ</t>
    </rPh>
    <rPh sb="17" eb="19">
      <t>カサン</t>
    </rPh>
    <phoneticPr fontId="1"/>
  </si>
  <si>
    <t>医師事務作業補助体制加算</t>
    <rPh sb="0" eb="2">
      <t>イシ</t>
    </rPh>
    <rPh sb="2" eb="4">
      <t>ジム</t>
    </rPh>
    <rPh sb="4" eb="6">
      <t>サギョウ</t>
    </rPh>
    <rPh sb="6" eb="8">
      <t>ホジョ</t>
    </rPh>
    <rPh sb="8" eb="10">
      <t>タイセイ</t>
    </rPh>
    <rPh sb="10" eb="12">
      <t>カサン</t>
    </rPh>
    <phoneticPr fontId="1"/>
  </si>
  <si>
    <t>有床診療所緩和ケア診療加算</t>
    <rPh sb="0" eb="2">
      <t>ユウショウ</t>
    </rPh>
    <rPh sb="2" eb="5">
      <t>シンリョウジョ</t>
    </rPh>
    <rPh sb="5" eb="7">
      <t>カンワ</t>
    </rPh>
    <rPh sb="9" eb="11">
      <t>シンリョウ</t>
    </rPh>
    <rPh sb="11" eb="13">
      <t>カサン</t>
    </rPh>
    <phoneticPr fontId="1"/>
  </si>
  <si>
    <t>医師配置加算等</t>
    <rPh sb="0" eb="2">
      <t>イシ</t>
    </rPh>
    <rPh sb="2" eb="4">
      <t>ハイチ</t>
    </rPh>
    <rPh sb="4" eb="6">
      <t>カサン</t>
    </rPh>
    <rPh sb="6" eb="7">
      <t>トウ</t>
    </rPh>
    <phoneticPr fontId="1"/>
  </si>
  <si>
    <t>栄養管理実施加算</t>
    <rPh sb="0" eb="2">
      <t>エイヨウ</t>
    </rPh>
    <rPh sb="2" eb="4">
      <t>カンリ</t>
    </rPh>
    <rPh sb="4" eb="6">
      <t>ジッシ</t>
    </rPh>
    <rPh sb="6" eb="8">
      <t>カサン</t>
    </rPh>
    <phoneticPr fontId="1"/>
  </si>
  <si>
    <t>事補</t>
    <rPh sb="0" eb="1">
      <t>ジ</t>
    </rPh>
    <rPh sb="1" eb="2">
      <t>ホ</t>
    </rPh>
    <phoneticPr fontId="1"/>
  </si>
  <si>
    <t>加算１（50対1）</t>
    <rPh sb="0" eb="2">
      <t>カサン</t>
    </rPh>
    <rPh sb="6" eb="7">
      <t>タイ</t>
    </rPh>
    <phoneticPr fontId="1"/>
  </si>
  <si>
    <t>加算１（75対1）</t>
    <rPh sb="0" eb="2">
      <t>カサン</t>
    </rPh>
    <rPh sb="6" eb="7">
      <t>タイ</t>
    </rPh>
    <phoneticPr fontId="1"/>
  </si>
  <si>
    <t>加算１（100対1）</t>
    <rPh sb="0" eb="2">
      <t>カサン</t>
    </rPh>
    <rPh sb="7" eb="8">
      <t>タイ</t>
    </rPh>
    <phoneticPr fontId="1"/>
  </si>
  <si>
    <t>加算２（50対1）</t>
    <rPh sb="0" eb="2">
      <t>カサン</t>
    </rPh>
    <rPh sb="6" eb="7">
      <t>タイ</t>
    </rPh>
    <phoneticPr fontId="1"/>
  </si>
  <si>
    <t>加算２（75対1）</t>
    <rPh sb="0" eb="2">
      <t>カサン</t>
    </rPh>
    <rPh sb="6" eb="7">
      <t>タイ</t>
    </rPh>
    <phoneticPr fontId="1"/>
  </si>
  <si>
    <t>加算２（100対1）</t>
    <rPh sb="0" eb="2">
      <t>カサン</t>
    </rPh>
    <rPh sb="7" eb="8">
      <t>タイ</t>
    </rPh>
    <phoneticPr fontId="1"/>
  </si>
  <si>
    <t>影響</t>
    <rPh sb="0" eb="2">
      <t>エイキョウ</t>
    </rPh>
    <phoneticPr fontId="1"/>
  </si>
  <si>
    <t>現員数：医師</t>
    <rPh sb="0" eb="1">
      <t>ゲン</t>
    </rPh>
    <rPh sb="1" eb="2">
      <t>イン</t>
    </rPh>
    <rPh sb="2" eb="3">
      <t>スウ</t>
    </rPh>
    <rPh sb="4" eb="6">
      <t>イシ</t>
    </rPh>
    <phoneticPr fontId="1"/>
  </si>
  <si>
    <t>現員数：看護師</t>
    <rPh sb="0" eb="3">
      <t>ゲンインスウ</t>
    </rPh>
    <rPh sb="4" eb="7">
      <t>カンゴシ</t>
    </rPh>
    <phoneticPr fontId="1"/>
  </si>
  <si>
    <t>現員数：准看護師</t>
    <rPh sb="0" eb="3">
      <t>ゲンインスウ</t>
    </rPh>
    <rPh sb="4" eb="8">
      <t>ジュンカンゴシ</t>
    </rPh>
    <phoneticPr fontId="1"/>
  </si>
  <si>
    <t>現員数：看護補助者</t>
    <rPh sb="0" eb="3">
      <t>ゲンインスウ</t>
    </rPh>
    <rPh sb="4" eb="6">
      <t>カンゴ</t>
    </rPh>
    <rPh sb="6" eb="8">
      <t>ホジョ</t>
    </rPh>
    <rPh sb="8" eb="9">
      <t>モノ</t>
    </rPh>
    <phoneticPr fontId="1"/>
  </si>
  <si>
    <t>有床診療所入院基本料１</t>
    <phoneticPr fontId="1"/>
  </si>
  <si>
    <t>有床診療所入院基本料２</t>
    <phoneticPr fontId="1"/>
  </si>
  <si>
    <t>有床診療所入院基本料３</t>
    <phoneticPr fontId="1"/>
  </si>
  <si>
    <t>有床診療所入院基本料４</t>
    <phoneticPr fontId="1"/>
  </si>
  <si>
    <t>有床診療所入院基本料５</t>
    <phoneticPr fontId="1"/>
  </si>
  <si>
    <t>有床診療所入院基本料６</t>
    <phoneticPr fontId="1"/>
  </si>
  <si>
    <t>介護医療院を併設している。</t>
    <phoneticPr fontId="1"/>
  </si>
  <si>
    <t>指定居宅介護支援事業者又は指定介護予防サービス事業者である。</t>
    <phoneticPr fontId="1"/>
  </si>
  <si>
    <t>在宅療養支援診療所であって、過去1年間に訪問診療を実施した実績がある。</t>
    <phoneticPr fontId="1"/>
  </si>
  <si>
    <t>夜間看護配置加算１又は２の届出を行っている。</t>
    <phoneticPr fontId="1"/>
  </si>
  <si>
    <t>時間外対応加算１の届出を行っている。</t>
    <phoneticPr fontId="1"/>
  </si>
  <si>
    <t>医療資源の少ない地域※に所在する有床診療所である。※特定一般病棟入院料の「注１」に規定する地域</t>
    <phoneticPr fontId="1"/>
  </si>
  <si>
    <t>過去1年間に、乳幼児加算・幼児加算、超重症児(者)入院診療加算・準超重症児(者)入院診療加算又は小児療養環境特別加算を算定した実績がある。</t>
    <phoneticPr fontId="1"/>
  </si>
  <si>
    <t>施設基準要件</t>
    <rPh sb="0" eb="2">
      <t>シセツ</t>
    </rPh>
    <rPh sb="2" eb="4">
      <t>キジュン</t>
    </rPh>
    <rPh sb="4" eb="6">
      <t>ヨウケン</t>
    </rPh>
    <phoneticPr fontId="1"/>
  </si>
  <si>
    <t>20.性病科　　</t>
    <phoneticPr fontId="1"/>
  </si>
  <si>
    <t>21.こう門科</t>
    <phoneticPr fontId="1"/>
  </si>
  <si>
    <t>23.眼科　　　</t>
    <phoneticPr fontId="1"/>
  </si>
  <si>
    <t>24.耳鼻いんこう科</t>
    <phoneticPr fontId="1"/>
  </si>
  <si>
    <t>保険医療機関情報</t>
    <rPh sb="0" eb="2">
      <t>ホケン</t>
    </rPh>
    <rPh sb="2" eb="4">
      <t>イリョウ</t>
    </rPh>
    <rPh sb="4" eb="6">
      <t>キカン</t>
    </rPh>
    <rPh sb="6" eb="8">
      <t>ジョウホウ</t>
    </rPh>
    <phoneticPr fontId="1"/>
  </si>
  <si>
    <t>届出区分ごとの病床数と医療従事者数</t>
    <rPh sb="0" eb="2">
      <t>トドケデ</t>
    </rPh>
    <rPh sb="2" eb="4">
      <t>クブン</t>
    </rPh>
    <rPh sb="7" eb="10">
      <t>ビョウショウスウ</t>
    </rPh>
    <rPh sb="11" eb="13">
      <t>イリョウ</t>
    </rPh>
    <rPh sb="13" eb="16">
      <t>ジュウジシャ</t>
    </rPh>
    <rPh sb="16" eb="17">
      <t>スウ</t>
    </rPh>
    <phoneticPr fontId="1"/>
  </si>
  <si>
    <t>施設基準該当性　</t>
    <rPh sb="0" eb="2">
      <t>シセツ</t>
    </rPh>
    <rPh sb="2" eb="4">
      <t>キジュン</t>
    </rPh>
    <rPh sb="4" eb="7">
      <t>ガイトウセイ</t>
    </rPh>
    <phoneticPr fontId="1"/>
  </si>
  <si>
    <t>標榜診療科</t>
    <rPh sb="0" eb="2">
      <t>ヒョウボウ</t>
    </rPh>
    <rPh sb="2" eb="5">
      <t>シンリョウカ</t>
    </rPh>
    <phoneticPr fontId="1"/>
  </si>
  <si>
    <t>加算の算定状況</t>
    <rPh sb="0" eb="2">
      <t>カサン</t>
    </rPh>
    <rPh sb="3" eb="5">
      <t>サンテイ</t>
    </rPh>
    <rPh sb="5" eb="7">
      <t>ジョウキョウ</t>
    </rPh>
    <phoneticPr fontId="1"/>
  </si>
  <si>
    <t>対象病床数</t>
    <rPh sb="0" eb="2">
      <t>タイショウ</t>
    </rPh>
    <rPh sb="2" eb="5">
      <t>ビョウショウスウ</t>
    </rPh>
    <phoneticPr fontId="1"/>
  </si>
  <si>
    <t xml:space="preserve">    泌尿器科)</t>
  </si>
  <si>
    <t>内科　　　　</t>
  </si>
  <si>
    <t>心療内科</t>
  </si>
  <si>
    <t>精神科　　　</t>
  </si>
  <si>
    <t>神経科(又は神経内科)</t>
  </si>
  <si>
    <t>呼吸器科　　</t>
  </si>
  <si>
    <t>消化器科(又は胃腸科)</t>
  </si>
  <si>
    <t>循環器科　　</t>
  </si>
  <si>
    <t>アレルギー科</t>
  </si>
  <si>
    <t>リウマチ科　</t>
  </si>
  <si>
    <t>小児科　</t>
  </si>
  <si>
    <t>外科</t>
  </si>
  <si>
    <t>整形外科　</t>
  </si>
  <si>
    <t>形成外科</t>
  </si>
  <si>
    <t>美容外科　</t>
  </si>
  <si>
    <t>脳神経外科</t>
  </si>
  <si>
    <t>呼吸器外科　</t>
  </si>
  <si>
    <t>心臓血管外科</t>
  </si>
  <si>
    <t>小児外科</t>
  </si>
  <si>
    <t>皮膚泌尿器科(又は皮膚科、</t>
  </si>
  <si>
    <t>性病科　　</t>
  </si>
  <si>
    <t>こう門科</t>
  </si>
  <si>
    <t>産婦人科(又は産科、婦人科)</t>
  </si>
  <si>
    <t>眼科　　　</t>
  </si>
  <si>
    <t>耳鼻いんこう科</t>
  </si>
  <si>
    <t>気管食道科　</t>
  </si>
  <si>
    <t>リハビリテーション科</t>
  </si>
  <si>
    <t>放射線科　</t>
  </si>
  <si>
    <t>麻酔科　</t>
  </si>
  <si>
    <t>歯科</t>
  </si>
  <si>
    <r>
      <t>以下の１～３のいずれかに該当すること</t>
    </r>
    <r>
      <rPr>
        <sz val="9"/>
        <color theme="1"/>
        <rFont val="ＭＳ Ｐ明朝"/>
        <family val="1"/>
        <charset val="128"/>
      </rPr>
      <t>（該当する記号全てに○）</t>
    </r>
    <rPh sb="0" eb="2">
      <t>イカ</t>
    </rPh>
    <rPh sb="12" eb="14">
      <t>ガイトウ</t>
    </rPh>
    <phoneticPr fontId="1"/>
  </si>
  <si>
    <t>過去１年間に、介護保険の通所リハビリテーション、</t>
  </si>
  <si>
    <t>介護医療院を併設している。</t>
  </si>
  <si>
    <t>指定居宅介護支援事業者又は指定介護予防サービス</t>
  </si>
  <si>
    <t>　有床診療所入院基本料１～３の届出施設</t>
  </si>
  <si>
    <t>　　　</t>
    <phoneticPr fontId="1"/>
  </si>
  <si>
    <t>保険医療機関番号（7桁）</t>
    <rPh sb="0" eb="2">
      <t>ホケン</t>
    </rPh>
    <rPh sb="2" eb="4">
      <t>イリョウ</t>
    </rPh>
    <rPh sb="4" eb="6">
      <t>キカン</t>
    </rPh>
    <rPh sb="6" eb="8">
      <t>バンゴウ</t>
    </rPh>
    <rPh sb="10" eb="11">
      <t>ケタ</t>
    </rPh>
    <phoneticPr fontId="1"/>
  </si>
  <si>
    <t>保険医療機関名</t>
    <rPh sb="0" eb="2">
      <t>ホケン</t>
    </rPh>
    <rPh sb="2" eb="4">
      <t>イリョウ</t>
    </rPh>
    <rPh sb="4" eb="7">
      <t>キカンメイ</t>
    </rPh>
    <phoneticPr fontId="1"/>
  </si>
  <si>
    <t>別紙様式２　入力フォーム</t>
    <rPh sb="0" eb="2">
      <t>ベッシ</t>
    </rPh>
    <rPh sb="2" eb="4">
      <t>ヨウシキ</t>
    </rPh>
    <rPh sb="6" eb="8">
      <t>ニュウリョク</t>
    </rPh>
    <phoneticPr fontId="1"/>
  </si>
  <si>
    <r>
      <t>過去１年間の急変時の入院件数が</t>
    </r>
    <r>
      <rPr>
        <b/>
        <u/>
        <sz val="11"/>
        <color rgb="FFFF0000"/>
        <rFont val="ＭＳ Ｐゴシック"/>
        <family val="3"/>
        <charset val="128"/>
        <scheme val="major"/>
      </rPr>
      <t>6件以上</t>
    </r>
    <r>
      <rPr>
        <sz val="11"/>
        <rFont val="ＭＳ Ｐゴシック"/>
        <family val="3"/>
        <charset val="128"/>
        <scheme val="major"/>
      </rPr>
      <t>である。（予定入院は除く。）</t>
    </r>
    <phoneticPr fontId="1"/>
  </si>
  <si>
    <r>
      <t>過去1年間の新規入院患者のうち、他の急性期医療を担う病院の一般病棟からの受入が</t>
    </r>
    <r>
      <rPr>
        <b/>
        <u/>
        <sz val="11"/>
        <color rgb="FFFF0000"/>
        <rFont val="ＭＳ Ｐゴシック"/>
        <family val="3"/>
        <charset val="128"/>
        <scheme val="major"/>
      </rPr>
      <t>1割以上</t>
    </r>
    <r>
      <rPr>
        <sz val="11"/>
        <rFont val="ＭＳ Ｐゴシック"/>
        <family val="3"/>
        <charset val="128"/>
        <scheme val="major"/>
      </rPr>
      <t>である。</t>
    </r>
    <phoneticPr fontId="1"/>
  </si>
  <si>
    <r>
      <t>過去1年間の当該保険医療機関内における看取りの実績が</t>
    </r>
    <r>
      <rPr>
        <b/>
        <u/>
        <sz val="11"/>
        <color rgb="FFFF0000"/>
        <rFont val="ＭＳ Ｐゴシック"/>
        <family val="3"/>
        <charset val="128"/>
        <scheme val="major"/>
      </rPr>
      <t>2件以上</t>
    </r>
    <r>
      <rPr>
        <sz val="11"/>
        <rFont val="ＭＳ Ｐゴシック"/>
        <family val="3"/>
        <charset val="128"/>
        <scheme val="major"/>
      </rPr>
      <t>である。</t>
    </r>
    <phoneticPr fontId="1"/>
  </si>
  <si>
    <r>
      <t>過去1年間の全身麻酔、脊椎麻酔又は硬膜外麻酔（手術を実施した場合に限る。）の患者数（分娩を除く。）が</t>
    </r>
    <r>
      <rPr>
        <b/>
        <u/>
        <sz val="11"/>
        <color rgb="FFFF0000"/>
        <rFont val="ＭＳ Ｐゴシック"/>
        <family val="3"/>
        <charset val="128"/>
        <scheme val="major"/>
      </rPr>
      <t>30件以上</t>
    </r>
    <r>
      <rPr>
        <sz val="11"/>
        <rFont val="ＭＳ Ｐゴシック"/>
        <family val="3"/>
        <charset val="128"/>
        <scheme val="major"/>
      </rPr>
      <t>である。</t>
    </r>
    <phoneticPr fontId="1"/>
  </si>
  <si>
    <r>
      <t>過去1年間の分娩を行った総数（帝王切開を含む。）が</t>
    </r>
    <r>
      <rPr>
        <b/>
        <u/>
        <sz val="11"/>
        <color rgb="FFFF0000"/>
        <rFont val="ＭＳ Ｐゴシック"/>
        <family val="3"/>
        <charset val="128"/>
        <scheme val="major"/>
      </rPr>
      <t>30件以上</t>
    </r>
    <r>
      <rPr>
        <sz val="11"/>
        <rFont val="ＭＳ Ｐゴシック"/>
        <family val="3"/>
        <charset val="128"/>
        <scheme val="major"/>
      </rPr>
      <t>である。</t>
    </r>
    <phoneticPr fontId="1"/>
  </si>
  <si>
    <t>郡市区町村</t>
    <rPh sb="0" eb="1">
      <t>グン</t>
    </rPh>
    <rPh sb="1" eb="5">
      <t>シクチョウソン</t>
    </rPh>
    <phoneticPr fontId="1"/>
  </si>
  <si>
    <t>は直接入力を、</t>
    <rPh sb="1" eb="3">
      <t>チョクセツ</t>
    </rPh>
    <rPh sb="3" eb="5">
      <t>ニュウリョク</t>
    </rPh>
    <phoneticPr fontId="1"/>
  </si>
  <si>
    <t>標榜なし</t>
    <rPh sb="0" eb="2">
      <t>ヒョウボウ</t>
    </rPh>
    <phoneticPr fontId="1"/>
  </si>
  <si>
    <r>
      <t>※有床診療所入院基本料１～３においては、イ①～③のいずれか１つ以上、またはロ～ルのいずれか２つ以上に該当すること。また、</t>
    </r>
    <r>
      <rPr>
        <b/>
        <u/>
        <sz val="11"/>
        <color rgb="FFFF0000"/>
        <rFont val="ＭＳ Ｐゴシック"/>
        <family val="3"/>
        <charset val="128"/>
        <scheme val="major"/>
      </rPr>
      <t>有床診療所入院基本料１～３を届け出ていない場合でも入力すること</t>
    </r>
    <r>
      <rPr>
        <sz val="11"/>
        <rFont val="ＭＳ Ｐゴシック"/>
        <family val="3"/>
        <charset val="128"/>
        <scheme val="major"/>
      </rPr>
      <t>。</t>
    </r>
    <phoneticPr fontId="1"/>
  </si>
  <si>
    <t>①</t>
    <phoneticPr fontId="1"/>
  </si>
  <si>
    <t>②</t>
    <phoneticPr fontId="1"/>
  </si>
  <si>
    <t>③</t>
    <phoneticPr fontId="1"/>
  </si>
  <si>
    <t>④</t>
    <phoneticPr fontId="1"/>
  </si>
  <si>
    <t>（別紙様式２）　　【有床診療所記入用】</t>
    <rPh sb="1" eb="3">
      <t>ベッシ</t>
    </rPh>
    <rPh sb="3" eb="5">
      <t>ヨウシキ</t>
    </rPh>
    <rPh sb="10" eb="11">
      <t>ア</t>
    </rPh>
    <rPh sb="11" eb="12">
      <t>ユカ</t>
    </rPh>
    <rPh sb="12" eb="15">
      <t>シンリョウショ</t>
    </rPh>
    <rPh sb="15" eb="17">
      <t>キニュウ</t>
    </rPh>
    <rPh sb="17" eb="18">
      <t>ヨウ</t>
    </rPh>
    <phoneticPr fontId="1"/>
  </si>
  <si>
    <t>様式５の４　褥瘡対策に係る報告書</t>
    <rPh sb="0" eb="2">
      <t>ヨウシキ</t>
    </rPh>
    <phoneticPr fontId="1"/>
  </si>
  <si>
    <t>※１名の患者が複数褥瘡を有していても、患者１名として数える。</t>
    <phoneticPr fontId="1"/>
  </si>
  <si>
    <t>※該当する患者がいない場合「０」と書くこと。</t>
    <rPh sb="17" eb="18">
      <t>カ</t>
    </rPh>
    <phoneticPr fontId="1"/>
  </si>
  <si>
    <t>名</t>
    <rPh sb="0" eb="1">
      <t>メイ</t>
    </rPh>
    <phoneticPr fontId="1"/>
  </si>
  <si>
    <t>　①のうち、d1以上の褥瘡を有していた患者数（褥瘡保有者数）</t>
    <rPh sb="23" eb="25">
      <t>ジョクソウ</t>
    </rPh>
    <rPh sb="25" eb="28">
      <t>ホユウシャ</t>
    </rPh>
    <rPh sb="28" eb="29">
      <t>スウ</t>
    </rPh>
    <phoneticPr fontId="1"/>
  </si>
  <si>
    <t>　②のうち、入院時に既に褥瘡を有していた患者数（入院時褥瘡保有者数）</t>
    <rPh sb="24" eb="27">
      <t>ニュウインジ</t>
    </rPh>
    <rPh sb="27" eb="29">
      <t>ジョクソウ</t>
    </rPh>
    <rPh sb="29" eb="32">
      <t>ホユウシャ</t>
    </rPh>
    <rPh sb="32" eb="33">
      <t>スウ</t>
    </rPh>
    <phoneticPr fontId="1"/>
  </si>
  <si>
    <t>　②のうち、入院中に新たに褥瘡が発生した患者数（※②－③の患者数）</t>
    <phoneticPr fontId="1"/>
  </si>
  <si>
    <t>④が②－③と一致していることを確認→</t>
    <phoneticPr fontId="1"/>
  </si>
  <si>
    <t>自動チェック：</t>
    <rPh sb="0" eb="2">
      <t>ジドウ</t>
    </rPh>
    <phoneticPr fontId="1"/>
  </si>
  <si>
    <t>⑤</t>
    <phoneticPr fontId="1"/>
  </si>
  <si>
    <t>⑥</t>
    <phoneticPr fontId="1"/>
  </si>
  <si>
    <t>　褥瘡の重症度</t>
    <phoneticPr fontId="1"/>
  </si>
  <si>
    <t>入院時の褥瘡（③の患者の入院時の状況）</t>
    <rPh sb="0" eb="2">
      <t>ニュウイン</t>
    </rPh>
    <rPh sb="4" eb="6">
      <t>ジョクソウ</t>
    </rPh>
    <rPh sb="9" eb="11">
      <t>カンジャ</t>
    </rPh>
    <rPh sb="12" eb="15">
      <t>ニュウインジ</t>
    </rPh>
    <rPh sb="16" eb="18">
      <t>ジョウキョウ</t>
    </rPh>
    <phoneticPr fontId="1"/>
  </si>
  <si>
    <t>院内発生した褥瘡（④の患者の発見時の状況）</t>
    <rPh sb="0" eb="2">
      <t>インナイ</t>
    </rPh>
    <rPh sb="2" eb="4">
      <t>ハッセイ</t>
    </rPh>
    <rPh sb="6" eb="8">
      <t>ジョクソウ</t>
    </rPh>
    <rPh sb="11" eb="13">
      <t>カンジャ</t>
    </rPh>
    <rPh sb="14" eb="17">
      <t>ハッケンジ</t>
    </rPh>
    <rPh sb="18" eb="20">
      <t>ジョウキョウ</t>
    </rPh>
    <phoneticPr fontId="1"/>
  </si>
  <si>
    <t>ｄ1</t>
    <phoneticPr fontId="1"/>
  </si>
  <si>
    <t>ｄ2</t>
    <phoneticPr fontId="1"/>
  </si>
  <si>
    <t>D3</t>
  </si>
  <si>
    <t>D4</t>
    <phoneticPr fontId="1"/>
  </si>
  <si>
    <t>D5</t>
    <phoneticPr fontId="1"/>
  </si>
  <si>
    <t>DU</t>
    <phoneticPr fontId="1"/>
  </si>
  <si>
    <t>↑③の合計と一致していることを確認</t>
    <rPh sb="3" eb="5">
      <t>ゴウケイ</t>
    </rPh>
    <rPh sb="6" eb="8">
      <t>イッチ</t>
    </rPh>
    <rPh sb="15" eb="17">
      <t>カクニン</t>
    </rPh>
    <phoneticPr fontId="1"/>
  </si>
  <si>
    <t>↑④の合計と一致していることを確認</t>
    <rPh sb="3" eb="5">
      <t>ゴウケイ</t>
    </rPh>
    <rPh sb="6" eb="8">
      <t>イッチ</t>
    </rPh>
    <rPh sb="15" eb="17">
      <t>カクニン</t>
    </rPh>
    <phoneticPr fontId="1"/>
  </si>
  <si>
    <t>② ①のうち、d1以上の褥瘡を有していた患者数</t>
    <rPh sb="9" eb="11">
      <t>イジョウ</t>
    </rPh>
    <rPh sb="12" eb="14">
      <t>ジョクソウ</t>
    </rPh>
    <rPh sb="15" eb="16">
      <t>ユウ</t>
    </rPh>
    <rPh sb="20" eb="23">
      <t>カンジャスウ</t>
    </rPh>
    <phoneticPr fontId="1"/>
  </si>
  <si>
    <t>③ ②のうち、入院時に既に褥瘡を有していた患者数</t>
    <rPh sb="7" eb="10">
      <t>ニュウインジ</t>
    </rPh>
    <rPh sb="11" eb="12">
      <t>スデ</t>
    </rPh>
    <rPh sb="13" eb="15">
      <t>ジョクソウ</t>
    </rPh>
    <rPh sb="16" eb="17">
      <t>ユウ</t>
    </rPh>
    <rPh sb="21" eb="24">
      <t>カンジャスウ</t>
    </rPh>
    <phoneticPr fontId="1"/>
  </si>
  <si>
    <t>d1</t>
    <phoneticPr fontId="1"/>
  </si>
  <si>
    <t>d2</t>
    <phoneticPr fontId="1"/>
  </si>
  <si>
    <t>D3</t>
    <phoneticPr fontId="1"/>
  </si>
  <si>
    <t>D4</t>
    <phoneticPr fontId="1"/>
  </si>
  <si>
    <t>D5</t>
    <phoneticPr fontId="1"/>
  </si>
  <si>
    <t>DU</t>
    <phoneticPr fontId="1"/>
  </si>
  <si>
    <t>④ ②のうち、入院中に新たに褥瘡が発生した患者数</t>
    <phoneticPr fontId="1"/>
  </si>
  <si>
    <t>合計</t>
    <rPh sb="0" eb="2">
      <t>ゴウケイ</t>
    </rPh>
    <phoneticPr fontId="1"/>
  </si>
  <si>
    <t>褥瘡患者数に係る報告</t>
    <rPh sb="0" eb="2">
      <t>ジョクソウ</t>
    </rPh>
    <rPh sb="2" eb="5">
      <t>カンジャスウ</t>
    </rPh>
    <rPh sb="6" eb="7">
      <t>カカ</t>
    </rPh>
    <rPh sb="8" eb="10">
      <t>ホウコク</t>
    </rPh>
    <phoneticPr fontId="1"/>
  </si>
  <si>
    <t>←自動計算</t>
    <rPh sb="1" eb="3">
      <t>ジドウ</t>
    </rPh>
    <rPh sb="3" eb="5">
      <t>ケイサン</t>
    </rPh>
    <phoneticPr fontId="1"/>
  </si>
  <si>
    <t>体圧分散マットレス</t>
    <rPh sb="0" eb="2">
      <t>タイアツ</t>
    </rPh>
    <rPh sb="2" eb="4">
      <t>ブンサン</t>
    </rPh>
    <phoneticPr fontId="1"/>
  </si>
  <si>
    <t>エアマットレス</t>
    <phoneticPr fontId="1"/>
  </si>
  <si>
    <t>体圧分散用枕</t>
    <rPh sb="0" eb="2">
      <t>タイアツ</t>
    </rPh>
    <rPh sb="2" eb="4">
      <t>ブンサン</t>
    </rPh>
    <rPh sb="4" eb="5">
      <t>ヨウ</t>
    </rPh>
    <rPh sb="5" eb="6">
      <t>マクラ</t>
    </rPh>
    <phoneticPr fontId="1"/>
  </si>
  <si>
    <t>車いす用クッション</t>
    <rPh sb="0" eb="1">
      <t>クルマ</t>
    </rPh>
    <rPh sb="3" eb="4">
      <t>ヨウ</t>
    </rPh>
    <phoneticPr fontId="1"/>
  </si>
  <si>
    <t>保有していない</t>
    <rPh sb="0" eb="2">
      <t>ホユウ</t>
    </rPh>
    <phoneticPr fontId="1"/>
  </si>
  <si>
    <t>体圧分散用具の保有状況</t>
    <rPh sb="0" eb="2">
      <t>タイアツ</t>
    </rPh>
    <rPh sb="2" eb="4">
      <t>ブンサン</t>
    </rPh>
    <rPh sb="4" eb="6">
      <t>ヨウグ</t>
    </rPh>
    <rPh sb="7" eb="9">
      <t>ホユウ</t>
    </rPh>
    <rPh sb="9" eb="11">
      <t>ジョウキョウ</t>
    </rPh>
    <phoneticPr fontId="1"/>
  </si>
  <si>
    <t>体圧分散用具名</t>
    <rPh sb="0" eb="2">
      <t>タイアツ</t>
    </rPh>
    <rPh sb="2" eb="4">
      <t>ブンサン</t>
    </rPh>
    <rPh sb="4" eb="6">
      <t>ヨウグ</t>
    </rPh>
    <rPh sb="6" eb="7">
      <t>メイ</t>
    </rPh>
    <phoneticPr fontId="1"/>
  </si>
  <si>
    <t>保有状況</t>
    <rPh sb="0" eb="2">
      <t>ホユウ</t>
    </rPh>
    <rPh sb="2" eb="4">
      <t>ジョウキョウ</t>
    </rPh>
    <phoneticPr fontId="1"/>
  </si>
  <si>
    <t>保有台数</t>
    <rPh sb="0" eb="2">
      <t>ホユウ</t>
    </rPh>
    <rPh sb="2" eb="4">
      <t>ダイスウ</t>
    </rPh>
    <phoneticPr fontId="1"/>
  </si>
  <si>
    <t>保有している</t>
    <rPh sb="0" eb="2">
      <t>ホユウ</t>
    </rPh>
    <phoneticPr fontId="1"/>
  </si>
  <si>
    <t>その他（自由記載）</t>
    <rPh sb="2" eb="3">
      <t>タ</t>
    </rPh>
    <rPh sb="4" eb="6">
      <t>ジユウ</t>
    </rPh>
    <rPh sb="6" eb="8">
      <t>キサイ</t>
    </rPh>
    <phoneticPr fontId="1"/>
  </si>
  <si>
    <t>必要時レンタル</t>
    <rPh sb="0" eb="3">
      <t>ヒツヨウジ</t>
    </rPh>
    <phoneticPr fontId="1"/>
  </si>
  <si>
    <t>その他</t>
    <rPh sb="2" eb="3">
      <t>タ</t>
    </rPh>
    <phoneticPr fontId="1"/>
  </si>
  <si>
    <t>該当あり</t>
    <rPh sb="0" eb="2">
      <t>ガイトウ</t>
    </rPh>
    <phoneticPr fontId="1"/>
  </si>
  <si>
    <t>該当なし</t>
    <rPh sb="0" eb="2">
      <t>ガイトウ</t>
    </rPh>
    <phoneticPr fontId="1"/>
  </si>
  <si>
    <t xml:space="preserve">  ※　印刷は片面印刷とすること。</t>
    <phoneticPr fontId="1"/>
  </si>
  <si>
    <t>有床診療所急性期患者支援療養病床初期加算</t>
    <phoneticPr fontId="1"/>
  </si>
  <si>
    <t>DDTI</t>
    <phoneticPr fontId="1"/>
  </si>
  <si>
    <t>過去1年間に、介護保険の通所リハビリテーション、介護予防通所リハビリテーション、居宅療養管理指導、介護予防居宅療養管理指導、短期入所療養介護、介護予防短期入所療養介護又は複合型サービスの提供実績がある。</t>
    <phoneticPr fontId="1"/>
  </si>
  <si>
    <t>DDTI</t>
    <phoneticPr fontId="1"/>
  </si>
  <si>
    <r>
      <t>※　「１日平均入院患者数」は</t>
    </r>
    <r>
      <rPr>
        <b/>
        <u/>
        <sz val="11"/>
        <rFont val="ＭＳ 明朝"/>
        <family val="1"/>
        <charset val="128"/>
      </rPr>
      <t>１人未満の端数は、切り上げ</t>
    </r>
    <r>
      <rPr>
        <sz val="11"/>
        <rFont val="ＭＳ 明朝"/>
        <family val="1"/>
        <charset val="128"/>
      </rPr>
      <t>ること。</t>
    </r>
    <phoneticPr fontId="1"/>
  </si>
  <si>
    <t>有床診療所急性期患者支援病床初期加算</t>
    <rPh sb="0" eb="2">
      <t>ユウショウ</t>
    </rPh>
    <rPh sb="2" eb="5">
      <t>シンリョウジョ</t>
    </rPh>
    <rPh sb="5" eb="8">
      <t>キュウセイキ</t>
    </rPh>
    <rPh sb="8" eb="10">
      <t>カンジャ</t>
    </rPh>
    <rPh sb="10" eb="12">
      <t>シエン</t>
    </rPh>
    <rPh sb="12" eb="14">
      <t>ビョウショウ</t>
    </rPh>
    <rPh sb="14" eb="16">
      <t>ショキ</t>
    </rPh>
    <rPh sb="16" eb="18">
      <t>カサン</t>
    </rPh>
    <phoneticPr fontId="1"/>
  </si>
  <si>
    <t>有床診療所在宅患者支援病床初期加算</t>
    <rPh sb="0" eb="2">
      <t>ユウショウ</t>
    </rPh>
    <rPh sb="2" eb="5">
      <t>シンリョウジョ</t>
    </rPh>
    <rPh sb="5" eb="7">
      <t>ザイタク</t>
    </rPh>
    <rPh sb="7" eb="9">
      <t>カンジャ</t>
    </rPh>
    <rPh sb="9" eb="11">
      <t>シエン</t>
    </rPh>
    <rPh sb="11" eb="13">
      <t>ビョウショウ</t>
    </rPh>
    <rPh sb="13" eb="15">
      <t>ショキ</t>
    </rPh>
    <rPh sb="15" eb="17">
      <t>カサン</t>
    </rPh>
    <phoneticPr fontId="1"/>
  </si>
  <si>
    <t>有床診療所在宅患者支援療養病床初期加算</t>
    <phoneticPr fontId="1"/>
  </si>
  <si>
    <t>※地方厚生（支）局記載　　</t>
  </si>
  <si>
    <t>有床診療所急性期患者支援病床初期加算</t>
    <phoneticPr fontId="1"/>
  </si>
  <si>
    <t>有床診療所在宅患者支援病床初期加算</t>
    <phoneticPr fontId="1"/>
  </si>
  <si>
    <t>夜間緊急体制確保加算</t>
    <phoneticPr fontId="1"/>
  </si>
  <si>
    <t>医師配置加算１</t>
    <phoneticPr fontId="1"/>
  </si>
  <si>
    <t>医師配置加算２</t>
    <phoneticPr fontId="1"/>
  </si>
  <si>
    <t>看護配置加算１</t>
    <phoneticPr fontId="1"/>
  </si>
  <si>
    <t>看護配置加算２</t>
    <phoneticPr fontId="1"/>
  </si>
  <si>
    <t>夜間看護配置加算１</t>
    <phoneticPr fontId="1"/>
  </si>
  <si>
    <t>夜間看護配置加算２</t>
    <phoneticPr fontId="1"/>
  </si>
  <si>
    <t>看護補助配置加算１</t>
    <phoneticPr fontId="1"/>
  </si>
  <si>
    <t>看護補助配置加算２</t>
  </si>
  <si>
    <t>看取り加算</t>
    <phoneticPr fontId="1"/>
  </si>
  <si>
    <t>栄養管理実施加算</t>
    <phoneticPr fontId="1"/>
  </si>
  <si>
    <t>有床診療所在宅復帰機能強化加算</t>
    <phoneticPr fontId="1"/>
  </si>
  <si>
    <t>有床診療所療養病床在宅復帰機能強化加算</t>
    <phoneticPr fontId="1"/>
  </si>
  <si>
    <t>医師事務作業補助体制加算１（50対１）</t>
    <phoneticPr fontId="1"/>
  </si>
  <si>
    <t>医師事務作業補助体制加算１（75対１）</t>
    <phoneticPr fontId="1"/>
  </si>
  <si>
    <t>医師事務作業補助体制加算１（100対１）</t>
    <phoneticPr fontId="1"/>
  </si>
  <si>
    <t>医師事務作業補助体制加算２（50対１）</t>
    <phoneticPr fontId="1"/>
  </si>
  <si>
    <t>医師事務作業補助体制加算２（75対１）</t>
    <phoneticPr fontId="1"/>
  </si>
  <si>
    <t>医師事務作業補助体制加算２（100対１）</t>
    <phoneticPr fontId="1"/>
  </si>
  <si>
    <t>有床診療所緩和ケア診療加算</t>
    <phoneticPr fontId="1"/>
  </si>
  <si>
    <t>　　　　　　　　医療機関コード７桁</t>
    <rPh sb="8" eb="10">
      <t>イリョウ</t>
    </rPh>
    <rPh sb="10" eb="12">
      <t>キカン</t>
    </rPh>
    <rPh sb="16" eb="17">
      <t>ケタ</t>
    </rPh>
    <phoneticPr fontId="1"/>
  </si>
  <si>
    <t>都道府県番号</t>
  </si>
  <si>
    <t>① ア～ウに該当、施設基準等を満たさない</t>
    <rPh sb="6" eb="8">
      <t>ガイトウ</t>
    </rPh>
    <rPh sb="9" eb="11">
      <t>シセツ</t>
    </rPh>
    <rPh sb="11" eb="13">
      <t>キジュン</t>
    </rPh>
    <rPh sb="13" eb="14">
      <t>トウ</t>
    </rPh>
    <rPh sb="15" eb="16">
      <t>ミ</t>
    </rPh>
    <phoneticPr fontId="1"/>
  </si>
  <si>
    <t>② ア～ウに該当、施設基準等を満たす</t>
    <rPh sb="6" eb="8">
      <t>ガイトウ</t>
    </rPh>
    <rPh sb="9" eb="11">
      <t>シセツ</t>
    </rPh>
    <rPh sb="11" eb="13">
      <t>キジュン</t>
    </rPh>
    <rPh sb="13" eb="14">
      <t>トウ</t>
    </rPh>
    <rPh sb="15" eb="16">
      <t>ミ</t>
    </rPh>
    <phoneticPr fontId="1"/>
  </si>
  <si>
    <t>③ ア～ウに非該当、施設基準等を満たさない</t>
    <rPh sb="6" eb="9">
      <t>ヒガイトウ</t>
    </rPh>
    <rPh sb="10" eb="12">
      <t>シセツ</t>
    </rPh>
    <rPh sb="12" eb="14">
      <t>キジュン</t>
    </rPh>
    <rPh sb="14" eb="15">
      <t>トウ</t>
    </rPh>
    <rPh sb="16" eb="17">
      <t>ミ</t>
    </rPh>
    <phoneticPr fontId="1"/>
  </si>
  <si>
    <t>④ ア～ウに非該当、施設基準等を満たす</t>
    <rPh sb="6" eb="9">
      <t>ヒガイトウ</t>
    </rPh>
    <rPh sb="10" eb="12">
      <t>シセツ</t>
    </rPh>
    <rPh sb="12" eb="14">
      <t>キジュン</t>
    </rPh>
    <rPh sb="14" eb="15">
      <t>トウ</t>
    </rPh>
    <rPh sb="16" eb="17">
      <t>ミ</t>
    </rPh>
    <phoneticPr fontId="1"/>
  </si>
  <si>
    <t>開設者
番号</t>
    <rPh sb="0" eb="2">
      <t>カイセツ</t>
    </rPh>
    <rPh sb="2" eb="3">
      <t>シャ</t>
    </rPh>
    <rPh sb="4" eb="6">
      <t>バンゴウ</t>
    </rPh>
    <phoneticPr fontId="1"/>
  </si>
  <si>
    <t>※いずれかに〇をする</t>
    <phoneticPr fontId="1"/>
  </si>
  <si>
    <r>
      <t>※　「現員数」は</t>
    </r>
    <r>
      <rPr>
        <b/>
        <u/>
        <sz val="11"/>
        <rFont val="ＭＳ 明朝"/>
        <family val="1"/>
        <charset val="128"/>
      </rPr>
      <t>１人未満の端数は、小数点第二位（小数点第三位切り捨て）</t>
    </r>
    <r>
      <rPr>
        <sz val="11"/>
        <rFont val="ＭＳ 明朝"/>
        <family val="1"/>
        <charset val="128"/>
      </rPr>
      <t>までの実数を記載すること。また、１人の医師、看護師、准看護師又は看護補助者について算出した値が1.0を超える場合は、1.00人とすること。</t>
    </r>
    <phoneticPr fontId="1"/>
  </si>
  <si>
    <t>加算の届出の有無
（届出加算に☑を付すこと）
※届出を行っていない場合は☑の記入は不要</t>
    <rPh sb="10" eb="12">
      <t>トドケデ</t>
    </rPh>
    <rPh sb="12" eb="14">
      <t>カサン</t>
    </rPh>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</si>
  <si>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
  </si>
  <si>
    <t>特別入院基本料</t>
    <rPh sb="0" eb="2">
      <t>トクベツ</t>
    </rPh>
    <rPh sb="2" eb="4">
      <t>ニュウイン</t>
    </rPh>
    <rPh sb="4" eb="7">
      <t>キホンリョウ</t>
    </rPh>
    <phoneticPr fontId="1"/>
  </si>
  <si>
    <t>はリストから選択してください。</t>
    <phoneticPr fontId="1"/>
  </si>
  <si>
    <t>有床診療所入院基本料等に関する実施状況報告書（令和７年８月１日現在）</t>
    <rPh sb="0" eb="1">
      <t>ユウ</t>
    </rPh>
    <rPh sb="1" eb="2">
      <t>ユカ</t>
    </rPh>
    <rPh sb="2" eb="5">
      <t>シンリョウジョ</t>
    </rPh>
    <rPh sb="5" eb="7">
      <t>ニュウイン</t>
    </rPh>
    <rPh sb="7" eb="11">
      <t>キホンリョウナド</t>
    </rPh>
    <rPh sb="12" eb="13">
      <t>カン</t>
    </rPh>
    <rPh sb="15" eb="17">
      <t>ジッシ</t>
    </rPh>
    <rPh sb="17" eb="19">
      <t>ジョウキョウ</t>
    </rPh>
    <rPh sb="19" eb="22">
      <t>ホウコクショ</t>
    </rPh>
    <rPh sb="28" eb="29">
      <t>ガツ</t>
    </rPh>
    <rPh sb="30" eb="33">
      <t>ニチゲンザイ</t>
    </rPh>
    <phoneticPr fontId="1"/>
  </si>
  <si>
    <t>有床診療所入院基本料等に関する実施状況報告書（令和７年８月１日現在）</t>
    <phoneticPr fontId="1"/>
  </si>
  <si>
    <t>褥瘡対策の実施状況（令和７年７月１日における実績・状況）</t>
    <rPh sb="0" eb="2">
      <t>ジョクソウ</t>
    </rPh>
    <rPh sb="2" eb="4">
      <t>タイサク</t>
    </rPh>
    <rPh sb="5" eb="7">
      <t>ジッシ</t>
    </rPh>
    <rPh sb="6" eb="7">
      <t>シ</t>
    </rPh>
    <rPh sb="7" eb="9">
      <t>ジョウキョウ</t>
    </rPh>
    <rPh sb="10" eb="12">
      <t>レイワ</t>
    </rPh>
    <rPh sb="13" eb="14">
      <t>ネン</t>
    </rPh>
    <rPh sb="15" eb="16">
      <t>ガツ</t>
    </rPh>
    <rPh sb="17" eb="18">
      <t>ニチ</t>
    </rPh>
    <rPh sb="22" eb="24">
      <t>ジッセキ</t>
    </rPh>
    <rPh sb="25" eb="27">
      <t>ジョウキョウ</t>
    </rPh>
    <phoneticPr fontId="1"/>
  </si>
  <si>
    <t>　入院患者数（令和７年７月１日の入院患者数）</t>
    <rPh sb="7" eb="9">
      <t>レイワ</t>
    </rPh>
    <rPh sb="16" eb="18">
      <t>ニュウイン</t>
    </rPh>
    <rPh sb="18" eb="21">
      <t>カンジャスウ</t>
    </rPh>
    <phoneticPr fontId="1"/>
  </si>
  <si>
    <t>① 令和7年7月1日の入院患者数</t>
    <rPh sb="2" eb="4">
      <t>レイワ</t>
    </rPh>
    <rPh sb="5" eb="6">
      <t>ネン</t>
    </rPh>
    <rPh sb="7" eb="8">
      <t>ガツ</t>
    </rPh>
    <rPh sb="9" eb="10">
      <t>ニチ</t>
    </rPh>
    <rPh sb="11" eb="13">
      <t>ニュウイン</t>
    </rPh>
    <rPh sb="13" eb="15">
      <t>カンジャ</t>
    </rPh>
    <rPh sb="15" eb="16">
      <t>スウ</t>
    </rPh>
    <phoneticPr fontId="1"/>
  </si>
  <si>
    <t xml:space="preserve">  体圧分散マットレス等に関する体制の整備状況</t>
    <phoneticPr fontId="1"/>
  </si>
  <si>
    <t>※☑を付すこと（複数選択可）。自由記載は簡潔に記載すること。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</si>
</sst>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Red]0"/>
    <numFmt numFmtId="179" formatCode="0&quot;件&quot;"/>
    <numFmt numFmtId="180" formatCode="0.0&quot;割&quot;"/>
    <numFmt numFmtId="181" formatCode="0&quot;名&quot;"/>
    <numFmt numFmtId="182" formatCode="0&quot;台&quot;"/>
  </numFmts>
  <fonts count="65">
    <font>
      <sz val="11"/>
      <name val="ＭＳ Ｐゴシック"/>
      <family val="3"/>
      <charset val="128"/>
    </font>
    <font>
      <sz val="6"/>
      <name val="ＭＳ Ｐゴシック"/>
      <family val="3"/>
      <charset val="128"/>
    </font>
    <font>
      <sz val="9"/>
      <name val="ＭＳ Ｐ明朝"/>
      <family val="1"/>
      <charset val="128"/>
    </font>
    <font>
      <sz val="14"/>
      <name val="ＭＳ Ｐ明朝"/>
      <family val="1"/>
      <charset val="128"/>
    </font>
    <font>
      <sz val="12"/>
      <name val="ＭＳ Ｐ明朝"/>
      <family val="1"/>
      <charset val="128"/>
    </font>
    <font>
      <sz val="11"/>
      <name val="ＭＳ 明朝"/>
      <family val="1"/>
      <charset val="128"/>
    </font>
    <font>
      <sz val="12"/>
      <name val="ＭＳ 明朝"/>
      <family val="1"/>
      <charset val="128"/>
    </font>
    <font>
      <sz val="11"/>
      <name val="ＭＳ Ｐ明朝"/>
      <family val="1"/>
      <charset val="128"/>
    </font>
    <font>
      <sz val="10"/>
      <name val="ＭＳ Ｐ明朝"/>
      <family val="1"/>
      <charset val="128"/>
    </font>
    <font>
      <sz val="9"/>
      <color theme="1"/>
      <name val="ＭＳ Ｐ明朝"/>
      <family val="1"/>
      <charset val="128"/>
    </font>
    <font>
      <b/>
      <sz val="18"/>
      <name val="ＭＳ 明朝"/>
      <family val="1"/>
      <charset val="128"/>
    </font>
    <font>
      <b/>
      <sz val="14"/>
      <name val="ＭＳ 明朝"/>
      <family val="1"/>
      <charset val="128"/>
    </font>
    <font>
      <sz val="9"/>
      <name val="ＭＳ 明朝"/>
      <family val="1"/>
      <charset val="128"/>
    </font>
    <font>
      <b/>
      <sz val="18"/>
      <name val="ＭＳ Ｐ明朝"/>
      <family val="1"/>
      <charset val="128"/>
    </font>
    <font>
      <sz val="11"/>
      <color theme="1"/>
      <name val="ＭＳ 明朝"/>
      <family val="1"/>
      <charset val="128"/>
    </font>
    <font>
      <sz val="11"/>
      <color theme="1"/>
      <name val="ＭＳ Ｐ明朝"/>
      <family val="1"/>
      <charset val="128"/>
    </font>
    <font>
      <sz val="11"/>
      <color theme="1"/>
      <name val="ＭＳ Ｐゴシック"/>
      <family val="3"/>
      <charset val="128"/>
    </font>
    <font>
      <sz val="11"/>
      <color indexed="8"/>
      <name val="ＭＳ Ｐゴシック"/>
      <family val="3"/>
      <charset val="128"/>
    </font>
    <font>
      <vertAlign val="superscript"/>
      <sz val="11"/>
      <color theme="1"/>
      <name val="ＭＳ Ｐ明朝"/>
      <family val="1"/>
      <charset val="128"/>
    </font>
    <font>
      <sz val="12"/>
      <color theme="1"/>
      <name val="ＭＳ Ｐ明朝"/>
      <family val="1"/>
      <charset val="128"/>
    </font>
    <font>
      <b/>
      <sz val="12"/>
      <name val="ＭＳ 明朝"/>
      <family val="1"/>
      <charset val="128"/>
    </font>
    <font>
      <sz val="16"/>
      <name val="ＭＳ Ｐ明朝"/>
      <family val="1"/>
      <charset val="128"/>
    </font>
    <font>
      <sz val="11"/>
      <name val="ＭＳ Ｐゴシック"/>
      <family val="3"/>
      <charset val="128"/>
      <scheme val="major"/>
    </font>
    <font>
      <sz val="30"/>
      <name val="ＭＳ 明朝"/>
      <family val="1"/>
      <charset val="128"/>
    </font>
    <font>
      <sz val="16"/>
      <name val="ＭＳ 明朝"/>
      <family val="1"/>
      <charset val="128"/>
    </font>
    <font>
      <u/>
      <sz val="11"/>
      <color rgb="FFFF0000"/>
      <name val="ＤＦ特太ゴシック体"/>
      <family val="3"/>
      <charset val="128"/>
    </font>
    <font>
      <b/>
      <u/>
      <sz val="11"/>
      <color rgb="FFFF0000"/>
      <name val="ＭＳ Ｐゴシック"/>
      <family val="3"/>
      <charset val="128"/>
      <scheme val="major"/>
    </font>
    <font>
      <sz val="18"/>
      <name val="ＭＳ Ｐゴシック"/>
      <family val="3"/>
      <charset val="128"/>
      <scheme val="major"/>
    </font>
    <font>
      <b/>
      <i/>
      <u/>
      <sz val="18"/>
      <name val="ＭＳ Ｐゴシック"/>
      <family val="3"/>
      <charset val="128"/>
      <scheme val="major"/>
    </font>
    <font>
      <b/>
      <sz val="12"/>
      <name val="ＭＳ Ｐ明朝"/>
      <family val="1"/>
      <charset val="128"/>
    </font>
    <font>
      <b/>
      <sz val="14"/>
      <name val="ＭＳ Ｐ明朝"/>
      <family val="1"/>
      <charset val="128"/>
    </font>
    <font>
      <b/>
      <sz val="11"/>
      <name val="ＭＳ 明朝"/>
      <family val="1"/>
      <charset val="128"/>
    </font>
    <font>
      <b/>
      <sz val="16"/>
      <name val="ＭＳ 明朝"/>
      <family val="1"/>
      <charset val="128"/>
    </font>
    <font>
      <sz val="14"/>
      <name val="ＭＳ 明朝"/>
      <family val="1"/>
      <charset val="128"/>
    </font>
    <font>
      <b/>
      <sz val="17"/>
      <name val="ＭＳ 明朝"/>
      <family val="1"/>
      <charset val="128"/>
    </font>
    <font>
      <b/>
      <sz val="10"/>
      <name val="ＭＳ Ｐ明朝"/>
      <family val="1"/>
      <charset val="128"/>
    </font>
    <font>
      <sz val="18"/>
      <name val="ＭＳ 明朝"/>
      <family val="1"/>
      <charset val="128"/>
    </font>
    <font>
      <b/>
      <u/>
      <sz val="10"/>
      <name val="ＭＳ Ｐ明朝"/>
      <family val="1"/>
      <charset val="128"/>
    </font>
    <font>
      <sz val="11"/>
      <name val="ＭＳ ゴシック"/>
      <family val="3"/>
      <charset val="128"/>
    </font>
    <font>
      <b/>
      <sz val="12"/>
      <name val="ＭＳ 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5"/>
      <name val="ＭＳ 明朝"/>
      <family val="1"/>
      <charset val="128"/>
    </font>
    <font>
      <u/>
      <sz val="11"/>
      <name val="ＭＳ Ｐゴシック"/>
      <family val="3"/>
      <charset val="128"/>
      <scheme val="major"/>
    </font>
    <font>
      <sz val="12"/>
      <color rgb="FFFF0000"/>
      <name val="ＭＳ Ｐゴシック"/>
      <family val="3"/>
      <charset val="128"/>
    </font>
    <font>
      <sz val="11"/>
      <color theme="0"/>
      <name val="ＭＳ Ｐゴシック"/>
      <family val="3"/>
      <charset val="128"/>
      <scheme val="major"/>
    </font>
    <font>
      <b/>
      <u/>
      <sz val="11"/>
      <name val="ＭＳ 明朝"/>
      <family val="1"/>
      <charset val="128"/>
    </font>
    <font>
      <sz val="7.5"/>
      <color theme="1"/>
      <name val="ＭＳ Ｐ明朝"/>
      <family val="1"/>
      <charset val="128"/>
    </font>
    <font>
      <sz val="10"/>
      <color theme="1"/>
      <name val="ＭＳ Ｐ明朝"/>
      <family val="1"/>
      <charset val="128"/>
    </font>
    <font>
      <sz val="11"/>
      <color rgb="FFFF0000"/>
      <name val="ＭＳ Ｐ明朝"/>
      <family val="1"/>
      <charset val="128"/>
    </font>
    <font>
      <strike/>
      <sz val="10"/>
      <color theme="1"/>
      <name val="ＭＳ Ｐ明朝"/>
      <family val="1"/>
      <charset val="128"/>
    </font>
    <font>
      <strike/>
      <sz val="11"/>
      <color theme="1"/>
      <name val="ＭＳ Ｐ明朝"/>
      <family val="1"/>
      <charset val="128"/>
    </font>
    <font>
      <strike/>
      <sz val="12"/>
      <color theme="1"/>
      <name val="ＭＳ Ｐ明朝"/>
      <family val="1"/>
      <charset val="128"/>
    </font>
    <font>
      <strike/>
      <sz val="11"/>
      <color theme="1"/>
      <name val="ＭＳ Ｐゴシック"/>
      <family val="3"/>
      <charset val="128"/>
    </font>
    <font>
      <b/>
      <u val="double"/>
      <sz val="12"/>
      <name val="ＭＳ Ｐ明朝"/>
      <family val="1"/>
      <charset val="128"/>
    </font>
    <font>
      <sz val="11"/>
      <color rgb="FFFF0000"/>
      <name val="ＭＳ Ｐゴシック"/>
      <family val="3"/>
      <charset val="128"/>
      <scheme val="major"/>
    </font>
    <font>
      <b/>
      <sz val="11"/>
      <color rgb="FFFF000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20"/>
      <name val="ＭＳ 明朝"/>
      <family val="1"/>
      <charset val="128"/>
    </font>
    <font>
      <sz val="22"/>
      <name val="ＭＳ 明朝"/>
      <family val="1"/>
      <charset val="128"/>
    </font>
    <font>
      <sz val="26"/>
      <name val="ＭＳ 明朝"/>
      <family val="1"/>
      <charset val="128"/>
    </font>
    <font>
      <b/>
      <sz val="12"/>
      <color theme="0" tint="-0.249977111117893"/>
      <name val="ＭＳ 明朝"/>
      <family val="1"/>
      <charset val="128"/>
    </font>
    <font>
      <b/>
      <sz val="2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gray0625">
        <fgColor theme="0" tint="-0.24994659260841701"/>
        <bgColor theme="0" tint="-4.9989318521683403E-2"/>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s>
  <borders count="111">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ck">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right/>
      <top/>
      <bottom style="hair">
        <color indexed="64"/>
      </bottom>
      <diagonal/>
    </border>
    <border>
      <left/>
      <right style="hair">
        <color indexed="64"/>
      </right>
      <top/>
      <bottom style="hair">
        <color indexed="64"/>
      </bottom>
      <diagonal/>
    </border>
    <border diagonalUp="1">
      <left/>
      <right style="medium">
        <color indexed="64"/>
      </right>
      <top/>
      <bottom style="hair">
        <color indexed="64"/>
      </bottom>
      <diagonal style="hair">
        <color indexed="64"/>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diagonalUp="1">
      <left style="hair">
        <color indexed="64"/>
      </left>
      <right style="medium">
        <color indexed="64"/>
      </right>
      <top/>
      <bottom style="hair">
        <color indexed="64"/>
      </bottom>
      <diagonal style="hair">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diagonal style="thin">
        <color indexed="64"/>
      </diagonal>
    </border>
    <border diagonalUp="1">
      <left style="hair">
        <color indexed="64"/>
      </left>
      <right style="medium">
        <color indexed="64"/>
      </right>
      <top/>
      <bottom style="hair">
        <color indexed="64"/>
      </bottom>
      <diagonal style="thin">
        <color indexed="64"/>
      </diagonal>
    </border>
    <border>
      <left style="hair">
        <color indexed="64"/>
      </left>
      <right style="medium">
        <color indexed="64"/>
      </right>
      <top style="hair">
        <color indexed="64"/>
      </top>
      <bottom/>
      <diagonal/>
    </border>
    <border diagonalUp="1">
      <left style="hair">
        <color indexed="64"/>
      </left>
      <right style="medium">
        <color indexed="64"/>
      </right>
      <top/>
      <bottom/>
      <diagonal style="thin">
        <color indexed="64"/>
      </diagonal>
    </border>
    <border diagonalUp="1">
      <left style="hair">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medium">
        <color indexed="64"/>
      </bottom>
      <diagonal/>
    </border>
  </borders>
  <cellStyleXfs count="1">
    <xf numFmtId="0" fontId="0" fillId="0" borderId="0"/>
  </cellStyleXfs>
  <cellXfs count="491">
    <xf numFmtId="0" fontId="0" fillId="0" borderId="0" xfId="0"/>
    <xf numFmtId="0" fontId="0" fillId="0" borderId="0" xfId="0" applyFont="1"/>
    <xf numFmtId="0" fontId="11" fillId="0" borderId="0" xfId="0" applyFont="1" applyFill="1" applyAlignment="1">
      <alignment vertical="center"/>
    </xf>
    <xf numFmtId="0" fontId="12" fillId="0" borderId="0" xfId="0" applyFont="1" applyFill="1" applyBorder="1" applyAlignment="1">
      <alignment horizontal="right" vertical="center"/>
    </xf>
    <xf numFmtId="0" fontId="13" fillId="0" borderId="0" xfId="0" applyFont="1" applyAlignment="1">
      <alignment vertical="center"/>
    </xf>
    <xf numFmtId="0" fontId="6" fillId="0" borderId="0" xfId="0" applyFont="1" applyFill="1" applyBorder="1" applyAlignment="1">
      <alignment horizontal="right" vertical="center"/>
    </xf>
    <xf numFmtId="0" fontId="0" fillId="0" borderId="0" xfId="0" applyFont="1" applyFill="1"/>
    <xf numFmtId="0" fontId="12" fillId="0" borderId="0" xfId="0" applyFont="1" applyFill="1" applyAlignment="1">
      <alignment vertical="center"/>
    </xf>
    <xf numFmtId="0" fontId="15" fillId="0" borderId="9" xfId="0" applyFont="1" applyBorder="1" applyAlignment="1">
      <alignment horizontal="center" vertical="center"/>
    </xf>
    <xf numFmtId="0" fontId="15" fillId="0" borderId="9" xfId="0" applyFont="1" applyBorder="1"/>
    <xf numFmtId="0" fontId="16" fillId="0" borderId="0" xfId="0" applyFont="1" applyBorder="1"/>
    <xf numFmtId="0" fontId="16" fillId="0" borderId="45" xfId="0" applyFont="1" applyBorder="1"/>
    <xf numFmtId="0" fontId="15" fillId="0" borderId="0" xfId="0" applyFont="1"/>
    <xf numFmtId="0" fontId="15" fillId="0" borderId="0" xfId="0" applyFont="1" applyBorder="1" applyAlignment="1">
      <alignment vertical="center"/>
    </xf>
    <xf numFmtId="0" fontId="15" fillId="0" borderId="0" xfId="0" applyFont="1" applyBorder="1"/>
    <xf numFmtId="0" fontId="15" fillId="0" borderId="45" xfId="0" applyFont="1" applyBorder="1"/>
    <xf numFmtId="0" fontId="16" fillId="0" borderId="0" xfId="0" applyFont="1"/>
    <xf numFmtId="0" fontId="15" fillId="0" borderId="51" xfId="0" applyFont="1" applyBorder="1" applyAlignment="1">
      <alignment vertical="center"/>
    </xf>
    <xf numFmtId="0" fontId="16" fillId="0" borderId="51" xfId="0" applyFont="1" applyBorder="1"/>
    <xf numFmtId="0" fontId="16" fillId="0" borderId="52" xfId="0" applyFont="1" applyBorder="1"/>
    <xf numFmtId="0" fontId="15" fillId="0" borderId="54" xfId="0" applyFont="1" applyFill="1" applyBorder="1" applyAlignment="1">
      <alignment horizontal="center" vertical="center" wrapText="1"/>
    </xf>
    <xf numFmtId="0" fontId="7" fillId="0" borderId="57" xfId="0" applyFont="1" applyBorder="1" applyAlignment="1">
      <alignment horizontal="left" vertical="center" shrinkToFit="1"/>
    </xf>
    <xf numFmtId="0" fontId="0" fillId="0" borderId="59" xfId="0" applyFont="1" applyBorder="1"/>
    <xf numFmtId="0" fontId="0" fillId="0" borderId="60" xfId="0" applyFont="1" applyBorder="1"/>
    <xf numFmtId="0" fontId="0" fillId="0" borderId="63" xfId="0" applyFont="1" applyBorder="1"/>
    <xf numFmtId="0" fontId="0" fillId="0" borderId="0" xfId="0" applyFont="1" applyBorder="1"/>
    <xf numFmtId="0" fontId="7" fillId="0" borderId="3" xfId="0" applyFont="1" applyBorder="1" applyAlignment="1">
      <alignment horizontal="left" vertical="center" shrinkToFit="1"/>
    </xf>
    <xf numFmtId="0" fontId="7" fillId="0" borderId="66" xfId="0" applyFont="1" applyBorder="1" applyAlignment="1">
      <alignment horizontal="left" vertical="center" shrinkToFit="1"/>
    </xf>
    <xf numFmtId="0" fontId="7" fillId="0" borderId="6" xfId="0" applyFont="1" applyBorder="1" applyAlignment="1"/>
    <xf numFmtId="0" fontId="4" fillId="0" borderId="9" xfId="0" applyFont="1" applyFill="1" applyBorder="1" applyAlignment="1">
      <alignment horizontal="center"/>
    </xf>
    <xf numFmtId="0" fontId="7" fillId="0" borderId="6" xfId="0" applyFont="1" applyBorder="1"/>
    <xf numFmtId="0" fontId="15" fillId="0" borderId="1" xfId="0" applyFont="1" applyBorder="1" applyAlignment="1">
      <alignment vertical="top"/>
    </xf>
    <xf numFmtId="0" fontId="16" fillId="0" borderId="1" xfId="0" applyFont="1" applyBorder="1" applyAlignment="1">
      <alignment vertical="top"/>
    </xf>
    <xf numFmtId="0" fontId="16" fillId="0" borderId="4" xfId="0" applyFont="1" applyBorder="1" applyAlignment="1">
      <alignment vertical="top"/>
    </xf>
    <xf numFmtId="0" fontId="6" fillId="2" borderId="0" xfId="0" applyFont="1" applyFill="1" applyAlignment="1">
      <alignment vertical="center"/>
    </xf>
    <xf numFmtId="49" fontId="6" fillId="2" borderId="0" xfId="0" applyNumberFormat="1" applyFont="1" applyFill="1" applyAlignment="1">
      <alignment vertical="center"/>
    </xf>
    <xf numFmtId="0" fontId="20" fillId="2" borderId="0" xfId="0" applyFont="1" applyFill="1" applyAlignment="1">
      <alignment vertical="center"/>
    </xf>
    <xf numFmtId="0" fontId="19" fillId="0" borderId="1" xfId="0" applyFont="1" applyBorder="1" applyAlignment="1">
      <alignment vertical="top"/>
    </xf>
    <xf numFmtId="0" fontId="7" fillId="0" borderId="0" xfId="0" applyFont="1" applyFill="1" applyBorder="1"/>
    <xf numFmtId="0" fontId="22" fillId="0" borderId="0" xfId="0" applyFont="1" applyAlignment="1">
      <alignment vertical="center"/>
    </xf>
    <xf numFmtId="178" fontId="22" fillId="0" borderId="0" xfId="0" applyNumberFormat="1" applyFont="1" applyAlignment="1">
      <alignment vertical="center"/>
    </xf>
    <xf numFmtId="0" fontId="22" fillId="0" borderId="6" xfId="0" applyFont="1" applyBorder="1" applyAlignment="1">
      <alignment vertical="center"/>
    </xf>
    <xf numFmtId="0" fontId="22" fillId="0" borderId="1" xfId="0" applyFont="1" applyBorder="1" applyAlignment="1">
      <alignment vertical="center"/>
    </xf>
    <xf numFmtId="0" fontId="5" fillId="0" borderId="12" xfId="0" applyFont="1" applyFill="1" applyBorder="1" applyAlignment="1">
      <alignment vertical="distributed" wrapText="1"/>
    </xf>
    <xf numFmtId="0" fontId="5" fillId="0" borderId="2" xfId="0" applyFont="1" applyFill="1" applyBorder="1" applyAlignment="1">
      <alignment vertical="distributed" wrapText="1"/>
    </xf>
    <xf numFmtId="0" fontId="5" fillId="0" borderId="6" xfId="0" applyFont="1" applyFill="1" applyBorder="1" applyAlignment="1">
      <alignment vertical="distributed" wrapText="1"/>
    </xf>
    <xf numFmtId="0" fontId="5" fillId="0" borderId="1" xfId="0" applyFont="1" applyFill="1" applyBorder="1" applyAlignment="1">
      <alignment vertical="distributed" wrapText="1"/>
    </xf>
    <xf numFmtId="0" fontId="5" fillId="0" borderId="4" xfId="0" applyFont="1" applyFill="1" applyBorder="1" applyAlignment="1">
      <alignment vertical="distributed" wrapText="1"/>
    </xf>
    <xf numFmtId="0" fontId="15" fillId="0" borderId="45" xfId="0" applyFont="1" applyBorder="1" applyAlignment="1">
      <alignment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3" fillId="3" borderId="9" xfId="0" applyFont="1" applyFill="1" applyBorder="1" applyAlignment="1">
      <alignment vertical="center"/>
    </xf>
    <xf numFmtId="0" fontId="3" fillId="3" borderId="0" xfId="0" applyFont="1" applyFill="1" applyBorder="1" applyAlignment="1">
      <alignment vertical="center"/>
    </xf>
    <xf numFmtId="0" fontId="3" fillId="3" borderId="3" xfId="0" applyFont="1" applyFill="1" applyBorder="1" applyAlignment="1">
      <alignment horizontal="center" vertical="center"/>
    </xf>
    <xf numFmtId="0" fontId="0" fillId="0" borderId="0" xfId="0" applyFont="1" applyAlignment="1">
      <alignment horizontal="right" vertical="center" indent="1"/>
    </xf>
    <xf numFmtId="0" fontId="25" fillId="0" borderId="0" xfId="0" applyFont="1" applyAlignment="1">
      <alignment vertical="center"/>
    </xf>
    <xf numFmtId="0" fontId="22" fillId="0" borderId="0"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7" fillId="0" borderId="0" xfId="0" applyFont="1"/>
    <xf numFmtId="0" fontId="7" fillId="0" borderId="0" xfId="0" applyFont="1" applyBorder="1"/>
    <xf numFmtId="0" fontId="10"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8" fillId="0" borderId="0" xfId="0" applyFont="1" applyFill="1" applyBorder="1" applyAlignment="1">
      <alignment vertical="center"/>
    </xf>
    <xf numFmtId="0" fontId="29" fillId="0" borderId="0" xfId="0" applyFont="1" applyBorder="1" applyAlignment="1">
      <alignment vertical="center"/>
    </xf>
    <xf numFmtId="0" fontId="4" fillId="0" borderId="0" xfId="0" applyFont="1" applyFill="1" applyBorder="1" applyAlignment="1">
      <alignment vertical="center"/>
    </xf>
    <xf numFmtId="0" fontId="13" fillId="0" borderId="0" xfId="0" applyFont="1"/>
    <xf numFmtId="0" fontId="31" fillId="0" borderId="0" xfId="0" applyFont="1"/>
    <xf numFmtId="0" fontId="5" fillId="0" borderId="0" xfId="0" applyFont="1"/>
    <xf numFmtId="0" fontId="32" fillId="0" borderId="0" xfId="0" applyFont="1"/>
    <xf numFmtId="0" fontId="20" fillId="0" borderId="0" xfId="0" applyFont="1" applyFill="1" applyBorder="1" applyAlignment="1">
      <alignment vertical="center"/>
    </xf>
    <xf numFmtId="0" fontId="31" fillId="2" borderId="0" xfId="0" applyFont="1" applyFill="1" applyAlignment="1">
      <alignment wrapText="1"/>
    </xf>
    <xf numFmtId="0" fontId="35" fillId="2" borderId="0" xfId="0" applyFont="1" applyFill="1" applyAlignment="1">
      <alignment vertical="center"/>
    </xf>
    <xf numFmtId="0" fontId="36" fillId="3" borderId="37" xfId="0" applyFont="1" applyFill="1" applyBorder="1" applyAlignment="1">
      <alignment vertical="center" wrapText="1"/>
    </xf>
    <xf numFmtId="0" fontId="36" fillId="3" borderId="26" xfId="0" applyFont="1" applyFill="1" applyBorder="1" applyAlignment="1">
      <alignment vertical="center" wrapText="1"/>
    </xf>
    <xf numFmtId="0" fontId="36" fillId="3" borderId="38" xfId="0" applyFont="1" applyFill="1" applyBorder="1" applyAlignment="1">
      <alignment vertical="center" wrapText="1"/>
    </xf>
    <xf numFmtId="0" fontId="37" fillId="2" borderId="0" xfId="0" applyFont="1" applyFill="1"/>
    <xf numFmtId="0" fontId="36" fillId="3" borderId="39" xfId="0" applyFont="1" applyFill="1" applyBorder="1" applyAlignment="1">
      <alignment horizontal="center" vertical="center"/>
    </xf>
    <xf numFmtId="0" fontId="36" fillId="3" borderId="0" xfId="0" applyFont="1" applyFill="1" applyBorder="1" applyAlignment="1">
      <alignment horizontal="center" vertical="center"/>
    </xf>
    <xf numFmtId="0" fontId="20" fillId="3" borderId="0" xfId="0" applyFont="1" applyFill="1" applyBorder="1" applyAlignment="1">
      <alignment vertical="center"/>
    </xf>
    <xf numFmtId="0" fontId="38" fillId="3" borderId="0" xfId="0" applyFont="1" applyFill="1" applyBorder="1" applyAlignment="1">
      <alignment vertical="center"/>
    </xf>
    <xf numFmtId="0" fontId="39" fillId="3" borderId="0" xfId="0" applyFont="1" applyFill="1" applyBorder="1" applyAlignment="1">
      <alignment vertical="center" shrinkToFit="1"/>
    </xf>
    <xf numFmtId="0" fontId="39" fillId="3" borderId="40" xfId="0" applyFont="1" applyFill="1" applyBorder="1" applyAlignment="1">
      <alignment vertical="center" shrinkToFit="1"/>
    </xf>
    <xf numFmtId="0" fontId="36" fillId="3" borderId="90" xfId="0" applyFont="1" applyFill="1" applyBorder="1" applyAlignment="1">
      <alignment horizontal="center" vertical="center"/>
    </xf>
    <xf numFmtId="0" fontId="39" fillId="3" borderId="0" xfId="0" applyFont="1" applyFill="1" applyBorder="1" applyAlignment="1">
      <alignment vertical="center"/>
    </xf>
    <xf numFmtId="0" fontId="39" fillId="3" borderId="40" xfId="0" applyFont="1" applyFill="1" applyBorder="1" applyAlignment="1">
      <alignment vertical="center"/>
    </xf>
    <xf numFmtId="0" fontId="24" fillId="3" borderId="10" xfId="0" applyFont="1" applyFill="1" applyBorder="1" applyAlignment="1">
      <alignment horizontal="center" vertical="center" wrapText="1"/>
    </xf>
    <xf numFmtId="0" fontId="24" fillId="3" borderId="23" xfId="0" applyFont="1" applyFill="1" applyBorder="1" applyAlignment="1">
      <alignment horizontal="right" vertical="center"/>
    </xf>
    <xf numFmtId="0" fontId="24" fillId="3" borderId="36" xfId="0" applyFont="1" applyFill="1" applyBorder="1" applyAlignment="1">
      <alignment horizontal="center" vertical="center" wrapText="1"/>
    </xf>
    <xf numFmtId="0" fontId="21" fillId="0" borderId="0" xfId="0" applyFont="1"/>
    <xf numFmtId="0" fontId="24" fillId="0" borderId="26" xfId="0" applyFont="1" applyFill="1" applyBorder="1" applyAlignment="1">
      <alignment horizontal="right" vertical="center"/>
    </xf>
    <xf numFmtId="0" fontId="24" fillId="0" borderId="0" xfId="0" applyFont="1" applyFill="1" applyBorder="1" applyAlignment="1">
      <alignment horizontal="left" vertical="center"/>
    </xf>
    <xf numFmtId="0" fontId="40" fillId="0" borderId="0" xfId="0" applyFont="1" applyFill="1" applyBorder="1" applyAlignment="1">
      <alignment vertical="center"/>
    </xf>
    <xf numFmtId="0" fontId="41" fillId="0" borderId="0" xfId="0" applyFont="1"/>
    <xf numFmtId="0" fontId="24" fillId="0" borderId="34" xfId="0" applyFont="1" applyFill="1" applyBorder="1" applyAlignment="1">
      <alignment horizontal="right" vertical="center"/>
    </xf>
    <xf numFmtId="0" fontId="24" fillId="0" borderId="34" xfId="0" applyFont="1" applyFill="1" applyBorder="1" applyAlignment="1">
      <alignment horizontal="left" vertical="center"/>
    </xf>
    <xf numFmtId="0" fontId="24" fillId="0" borderId="0" xfId="0" applyFont="1" applyFill="1" applyBorder="1" applyAlignment="1">
      <alignment vertical="center"/>
    </xf>
    <xf numFmtId="0" fontId="5"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24" fillId="0" borderId="32" xfId="0" applyFont="1" applyFill="1" applyBorder="1" applyAlignment="1">
      <alignment horizontal="right" vertical="center"/>
    </xf>
    <xf numFmtId="0" fontId="24" fillId="0" borderId="0" xfId="0" applyFont="1" applyFill="1" applyBorder="1" applyAlignment="1">
      <alignment horizontal="left" vertical="top"/>
    </xf>
    <xf numFmtId="0" fontId="5" fillId="3" borderId="23" xfId="0" applyFont="1" applyFill="1" applyBorder="1" applyAlignment="1">
      <alignment vertical="center" wrapText="1"/>
    </xf>
    <xf numFmtId="0" fontId="5" fillId="3" borderId="32" xfId="0" applyFont="1" applyFill="1" applyBorder="1" applyAlignment="1">
      <alignment vertical="center" wrapText="1"/>
    </xf>
    <xf numFmtId="0" fontId="24" fillId="3" borderId="32" xfId="0" applyFont="1" applyFill="1" applyBorder="1" applyAlignment="1">
      <alignment horizontal="center" vertical="center" wrapText="1"/>
    </xf>
    <xf numFmtId="0" fontId="24" fillId="3" borderId="92" xfId="0" applyFont="1" applyFill="1" applyBorder="1" applyAlignment="1">
      <alignment horizontal="center" vertical="center" wrapText="1"/>
    </xf>
    <xf numFmtId="0" fontId="2" fillId="0" borderId="0" xfId="0" applyFont="1" applyBorder="1" applyAlignment="1">
      <alignment vertical="center"/>
    </xf>
    <xf numFmtId="0" fontId="2" fillId="0" borderId="0" xfId="0" applyFont="1"/>
    <xf numFmtId="0" fontId="2" fillId="0" borderId="0" xfId="0" applyFont="1" applyBorder="1" applyAlignment="1">
      <alignment vertical="top" wrapText="1"/>
    </xf>
    <xf numFmtId="0" fontId="44" fillId="0" borderId="0" xfId="0" applyFont="1" applyAlignment="1">
      <alignment vertical="center"/>
    </xf>
    <xf numFmtId="0" fontId="6" fillId="2" borderId="0" xfId="0" applyFont="1" applyFill="1" applyAlignment="1">
      <alignment vertical="center" wrapText="1"/>
    </xf>
    <xf numFmtId="0" fontId="24" fillId="3" borderId="90" xfId="0" applyFont="1" applyFill="1" applyBorder="1" applyAlignment="1">
      <alignment horizontal="right" vertical="center"/>
    </xf>
    <xf numFmtId="0" fontId="45" fillId="0" borderId="0" xfId="0" applyFont="1"/>
    <xf numFmtId="0" fontId="46" fillId="0" borderId="0" xfId="0" applyFont="1" applyAlignment="1">
      <alignment vertical="center"/>
    </xf>
    <xf numFmtId="0" fontId="16" fillId="0" borderId="0" xfId="0" applyFont="1" applyAlignment="1">
      <alignment vertical="center"/>
    </xf>
    <xf numFmtId="0" fontId="12" fillId="0" borderId="0" xfId="0" applyFont="1" applyAlignment="1">
      <alignment horizontal="right" vertical="center"/>
    </xf>
    <xf numFmtId="0" fontId="49" fillId="0" borderId="2" xfId="0" applyFont="1" applyBorder="1" applyAlignment="1">
      <alignment vertical="center"/>
    </xf>
    <xf numFmtId="0" fontId="15" fillId="0" borderId="2" xfId="0" applyFont="1" applyBorder="1"/>
    <xf numFmtId="0" fontId="51" fillId="0" borderId="2" xfId="0" applyFont="1" applyBorder="1" applyAlignment="1">
      <alignment vertical="center"/>
    </xf>
    <xf numFmtId="0" fontId="15" fillId="0" borderId="14" xfId="0" applyFont="1" applyBorder="1" applyAlignment="1">
      <alignment horizontal="right" vertical="distributed"/>
    </xf>
    <xf numFmtId="0" fontId="49" fillId="0" borderId="0" xfId="0" applyFont="1" applyAlignment="1">
      <alignment vertical="center"/>
    </xf>
    <xf numFmtId="0" fontId="51" fillId="0" borderId="0" xfId="0" applyFont="1" applyAlignment="1">
      <alignment vertical="center"/>
    </xf>
    <xf numFmtId="0" fontId="15" fillId="0" borderId="3" xfId="0" applyFont="1" applyBorder="1" applyAlignment="1">
      <alignment horizontal="right" vertical="distributed"/>
    </xf>
    <xf numFmtId="0" fontId="48" fillId="0" borderId="0" xfId="0" applyFont="1" applyAlignment="1">
      <alignment vertical="center" wrapText="1"/>
    </xf>
    <xf numFmtId="0" fontId="49" fillId="0" borderId="0" xfId="0" applyFont="1" applyAlignment="1">
      <alignment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2" fillId="0" borderId="0" xfId="0" applyFont="1" applyAlignment="1">
      <alignment vertical="center"/>
    </xf>
    <xf numFmtId="0" fontId="54" fillId="0" borderId="0" xfId="0" applyFont="1" applyAlignment="1">
      <alignment vertical="center"/>
    </xf>
    <xf numFmtId="0" fontId="49" fillId="0" borderId="1" xfId="0" applyFont="1" applyBorder="1" applyAlignment="1">
      <alignment horizontal="left" vertical="center"/>
    </xf>
    <xf numFmtId="0" fontId="53" fillId="0" borderId="1" xfId="0" applyFont="1" applyBorder="1" applyAlignment="1">
      <alignment horizontal="left" vertical="center"/>
    </xf>
    <xf numFmtId="0" fontId="51" fillId="0" borderId="1" xfId="0" applyFont="1" applyBorder="1" applyAlignment="1">
      <alignment vertical="center"/>
    </xf>
    <xf numFmtId="0" fontId="15" fillId="0" borderId="4" xfId="0" applyFont="1" applyBorder="1" applyAlignment="1">
      <alignment horizontal="right" vertical="distributed"/>
    </xf>
    <xf numFmtId="0" fontId="0" fillId="0" borderId="9" xfId="0" applyFont="1" applyBorder="1"/>
    <xf numFmtId="0" fontId="50" fillId="0" borderId="0" xfId="0" applyFont="1" applyBorder="1" applyAlignment="1">
      <alignment vertical="top"/>
    </xf>
    <xf numFmtId="177" fontId="6" fillId="0" borderId="0" xfId="0" applyNumberFormat="1" applyFont="1" applyFill="1" applyBorder="1" applyAlignment="1">
      <alignment vertical="center"/>
    </xf>
    <xf numFmtId="0" fontId="6" fillId="2" borderId="12" xfId="0" applyFont="1" applyFill="1" applyBorder="1" applyAlignment="1">
      <alignment vertical="center"/>
    </xf>
    <xf numFmtId="0" fontId="4" fillId="3" borderId="2" xfId="0" applyFont="1" applyFill="1" applyBorder="1" applyAlignment="1">
      <alignment vertical="center"/>
    </xf>
    <xf numFmtId="0" fontId="4" fillId="3" borderId="14" xfId="0" applyFont="1" applyFill="1" applyBorder="1" applyAlignment="1">
      <alignment vertical="center"/>
    </xf>
    <xf numFmtId="0" fontId="5" fillId="0" borderId="0" xfId="0" applyFont="1" applyFill="1" applyBorder="1" applyAlignment="1">
      <alignment vertical="center" shrinkToFit="1"/>
    </xf>
    <xf numFmtId="0" fontId="3" fillId="0" borderId="12" xfId="0" applyFont="1" applyFill="1" applyBorder="1" applyAlignment="1">
      <alignment vertical="center"/>
    </xf>
    <xf numFmtId="0" fontId="3" fillId="0" borderId="2" xfId="0" applyFont="1" applyFill="1" applyBorder="1" applyAlignment="1">
      <alignment vertical="center"/>
    </xf>
    <xf numFmtId="0" fontId="21" fillId="0" borderId="9" xfId="0" applyFont="1" applyFill="1" applyBorder="1" applyAlignment="1">
      <alignment horizontal="center" vertical="center"/>
    </xf>
    <xf numFmtId="0" fontId="21" fillId="0" borderId="0" xfId="0" applyFont="1" applyFill="1" applyBorder="1" applyAlignment="1">
      <alignment horizontal="right" vertical="center"/>
    </xf>
    <xf numFmtId="0" fontId="7" fillId="0" borderId="9" xfId="0" applyFont="1" applyFill="1" applyBorder="1" applyAlignment="1"/>
    <xf numFmtId="0" fontId="7" fillId="0" borderId="0" xfId="0" applyFont="1" applyFill="1" applyBorder="1" applyAlignment="1"/>
    <xf numFmtId="0" fontId="3" fillId="0" borderId="9" xfId="0" applyFont="1" applyFill="1" applyBorder="1" applyAlignment="1">
      <alignment vertical="center"/>
    </xf>
    <xf numFmtId="0" fontId="3" fillId="0" borderId="0" xfId="0" applyFont="1" applyFill="1" applyBorder="1" applyAlignment="1">
      <alignment vertical="center"/>
    </xf>
    <xf numFmtId="0" fontId="22" fillId="0" borderId="26" xfId="0" applyFont="1" applyFill="1" applyBorder="1" applyAlignment="1">
      <alignment vertical="center"/>
    </xf>
    <xf numFmtId="0" fontId="22" fillId="0" borderId="0" xfId="0" applyFont="1" applyFill="1" applyBorder="1" applyAlignment="1">
      <alignment vertical="center"/>
    </xf>
    <xf numFmtId="0" fontId="19" fillId="0" borderId="12"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6" xfId="0" applyFont="1" applyBorder="1" applyAlignment="1">
      <alignment horizontal="center" vertical="center"/>
    </xf>
    <xf numFmtId="0" fontId="56" fillId="0" borderId="0" xfId="0" applyFont="1" applyAlignment="1">
      <alignment vertical="top" wrapText="1"/>
    </xf>
    <xf numFmtId="0" fontId="56" fillId="0" borderId="0" xfId="0" applyFont="1" applyAlignment="1">
      <alignment vertical="top"/>
    </xf>
    <xf numFmtId="0" fontId="57" fillId="0" borderId="0" xfId="0" applyFont="1" applyAlignment="1">
      <alignment vertical="top"/>
    </xf>
    <xf numFmtId="0" fontId="58" fillId="0" borderId="0" xfId="0" applyFont="1" applyAlignment="1">
      <alignment vertical="center"/>
    </xf>
    <xf numFmtId="0" fontId="58" fillId="0" borderId="0" xfId="0" applyFont="1" applyFill="1" applyBorder="1" applyAlignment="1">
      <alignment vertical="center"/>
    </xf>
    <xf numFmtId="0" fontId="59" fillId="9" borderId="0" xfId="0" applyFont="1" applyFill="1" applyAlignment="1">
      <alignment vertical="center"/>
    </xf>
    <xf numFmtId="178" fontId="59" fillId="9" borderId="0" xfId="0" applyNumberFormat="1" applyFont="1" applyFill="1" applyAlignment="1">
      <alignment vertical="center"/>
    </xf>
    <xf numFmtId="0" fontId="57" fillId="0" borderId="0" xfId="0" applyFont="1" applyAlignment="1">
      <alignment vertical="center"/>
    </xf>
    <xf numFmtId="0" fontId="61" fillId="3" borderId="95" xfId="0" applyFont="1" applyFill="1" applyBorder="1" applyAlignment="1" applyProtection="1">
      <alignment horizontal="center" vertical="center"/>
      <protection hidden="1"/>
    </xf>
    <xf numFmtId="0" fontId="61" fillId="0" borderId="96" xfId="0" applyFont="1" applyFill="1" applyBorder="1" applyAlignment="1" applyProtection="1">
      <alignment horizontal="center" vertical="center"/>
      <protection hidden="1"/>
    </xf>
    <xf numFmtId="0" fontId="61" fillId="0" borderId="20" xfId="0" applyFont="1" applyFill="1" applyBorder="1" applyAlignment="1" applyProtection="1">
      <alignment horizontal="center" vertical="center"/>
      <protection hidden="1"/>
    </xf>
    <xf numFmtId="0" fontId="61" fillId="0" borderId="12" xfId="0" applyFont="1" applyFill="1" applyBorder="1" applyAlignment="1" applyProtection="1">
      <alignment horizontal="center" vertical="center"/>
      <protection hidden="1"/>
    </xf>
    <xf numFmtId="0" fontId="61" fillId="0" borderId="11" xfId="0" applyFont="1" applyFill="1" applyBorder="1" applyAlignment="1" applyProtection="1">
      <alignment horizontal="center" vertical="center"/>
      <protection hidden="1"/>
    </xf>
    <xf numFmtId="179" fontId="4" fillId="0" borderId="58" xfId="0" applyNumberFormat="1" applyFont="1" applyBorder="1" applyAlignment="1" applyProtection="1">
      <alignment horizontal="right" vertical="center" shrinkToFit="1"/>
      <protection hidden="1"/>
    </xf>
    <xf numFmtId="180" fontId="4" fillId="0" borderId="58" xfId="0" applyNumberFormat="1" applyFont="1" applyBorder="1" applyAlignment="1" applyProtection="1">
      <alignment horizontal="right" vertical="center" shrinkToFit="1"/>
      <protection hidden="1"/>
    </xf>
    <xf numFmtId="0" fontId="60" fillId="3" borderId="13" xfId="0" applyFont="1" applyFill="1" applyBorder="1" applyAlignment="1" applyProtection="1">
      <alignment horizontal="center" vertical="center"/>
      <protection hidden="1"/>
    </xf>
    <xf numFmtId="0" fontId="60" fillId="0" borderId="19" xfId="0" applyFont="1" applyFill="1" applyBorder="1" applyAlignment="1" applyProtection="1">
      <alignment horizontal="center" vertical="center"/>
      <protection hidden="1"/>
    </xf>
    <xf numFmtId="0" fontId="60" fillId="0" borderId="5" xfId="0" applyFont="1" applyFill="1" applyBorder="1" applyAlignment="1" applyProtection="1">
      <alignment horizontal="center" vertical="center"/>
      <protection hidden="1"/>
    </xf>
    <xf numFmtId="0" fontId="60" fillId="0" borderId="20" xfId="0" applyFont="1" applyFill="1" applyBorder="1" applyAlignment="1" applyProtection="1">
      <alignment horizontal="center" vertical="center"/>
      <protection hidden="1"/>
    </xf>
    <xf numFmtId="0" fontId="24" fillId="3" borderId="26" xfId="0" applyFont="1" applyFill="1" applyBorder="1" applyAlignment="1">
      <alignment vertical="center"/>
    </xf>
    <xf numFmtId="0" fontId="24" fillId="3" borderId="28" xfId="0" applyFont="1" applyFill="1" applyBorder="1" applyAlignment="1">
      <alignment vertical="center"/>
    </xf>
    <xf numFmtId="0" fontId="24" fillId="3" borderId="0" xfId="0" applyFont="1" applyFill="1" applyBorder="1" applyAlignment="1">
      <alignment vertical="center"/>
    </xf>
    <xf numFmtId="0" fontId="24" fillId="3" borderId="3" xfId="0" applyFont="1" applyFill="1" applyBorder="1" applyAlignment="1">
      <alignment vertical="center"/>
    </xf>
    <xf numFmtId="0" fontId="24" fillId="3" borderId="34" xfId="0" applyFont="1" applyFill="1" applyBorder="1" applyAlignment="1">
      <alignment vertical="center"/>
    </xf>
    <xf numFmtId="0" fontId="24" fillId="3" borderId="27" xfId="0" applyFont="1" applyFill="1" applyBorder="1" applyAlignment="1">
      <alignment vertical="center"/>
    </xf>
    <xf numFmtId="0" fontId="24" fillId="3" borderId="0" xfId="0" applyFont="1" applyFill="1" applyBorder="1" applyAlignment="1">
      <alignment vertical="center" wrapText="1"/>
    </xf>
    <xf numFmtId="0" fontId="58" fillId="8" borderId="5" xfId="0" applyFont="1" applyFill="1" applyBorder="1" applyAlignment="1">
      <alignment horizontal="center" vertical="center"/>
    </xf>
    <xf numFmtId="0" fontId="58" fillId="8" borderId="25" xfId="0" applyFont="1" applyFill="1" applyBorder="1" applyAlignment="1">
      <alignment horizontal="center" vertical="center"/>
    </xf>
    <xf numFmtId="0" fontId="58" fillId="8" borderId="24" xfId="0" applyFont="1" applyFill="1" applyBorder="1" applyAlignment="1">
      <alignment horizontal="center" vertical="center"/>
    </xf>
    <xf numFmtId="181" fontId="22" fillId="5" borderId="16" xfId="0" applyNumberFormat="1" applyFont="1" applyFill="1" applyBorder="1" applyAlignment="1">
      <alignment horizontal="right" vertical="center"/>
    </xf>
    <xf numFmtId="0" fontId="0" fillId="0" borderId="32" xfId="0" applyBorder="1" applyAlignment="1">
      <alignment horizontal="right" vertical="center"/>
    </xf>
    <xf numFmtId="0" fontId="0" fillId="0" borderId="10" xfId="0" applyBorder="1" applyAlignment="1">
      <alignment horizontal="right" vertical="center"/>
    </xf>
    <xf numFmtId="0" fontId="22" fillId="10" borderId="73" xfId="0" applyFont="1" applyFill="1" applyBorder="1" applyAlignment="1">
      <alignment horizontal="center" vertical="center"/>
    </xf>
    <xf numFmtId="0" fontId="22" fillId="10" borderId="23" xfId="0" applyFont="1" applyFill="1" applyBorder="1" applyAlignment="1">
      <alignment horizontal="left" vertical="center"/>
    </xf>
    <xf numFmtId="0" fontId="22" fillId="10" borderId="32" xfId="0" applyFont="1" applyFill="1" applyBorder="1" applyAlignment="1">
      <alignment horizontal="left" vertical="center"/>
    </xf>
    <xf numFmtId="0" fontId="22" fillId="10" borderId="10" xfId="0" applyFont="1" applyFill="1" applyBorder="1" applyAlignment="1">
      <alignment horizontal="left" vertical="center"/>
    </xf>
    <xf numFmtId="181" fontId="22" fillId="6" borderId="85" xfId="0" applyNumberFormat="1" applyFont="1" applyFill="1" applyBorder="1" applyAlignment="1">
      <alignment horizontal="right" vertical="center"/>
    </xf>
    <xf numFmtId="181" fontId="22" fillId="6" borderId="86" xfId="0" applyNumberFormat="1" applyFont="1" applyFill="1" applyBorder="1" applyAlignment="1">
      <alignment horizontal="right" vertical="center"/>
    </xf>
    <xf numFmtId="0" fontId="22" fillId="10" borderId="7" xfId="0" applyFont="1" applyFill="1" applyBorder="1" applyAlignment="1">
      <alignment horizontal="left" vertical="center"/>
    </xf>
    <xf numFmtId="0" fontId="22" fillId="10" borderId="76" xfId="0" applyFont="1" applyFill="1" applyBorder="1" applyAlignment="1">
      <alignment horizontal="left" vertical="center"/>
    </xf>
    <xf numFmtId="0" fontId="22" fillId="10" borderId="77" xfId="0" applyFont="1" applyFill="1" applyBorder="1" applyAlignment="1">
      <alignment horizontal="left" vertical="center"/>
    </xf>
    <xf numFmtId="0" fontId="22" fillId="3" borderId="32" xfId="0" applyFont="1" applyFill="1" applyBorder="1" applyAlignment="1">
      <alignment horizontal="center" vertical="center"/>
    </xf>
    <xf numFmtId="0" fontId="22" fillId="10" borderId="73" xfId="0" applyFont="1" applyFill="1" applyBorder="1" applyAlignment="1">
      <alignment horizontal="left" vertical="center"/>
    </xf>
    <xf numFmtId="0" fontId="22" fillId="10" borderId="23" xfId="0" applyFont="1" applyFill="1" applyBorder="1" applyAlignment="1">
      <alignment horizontal="center" vertical="center"/>
    </xf>
    <xf numFmtId="0" fontId="0" fillId="10" borderId="32" xfId="0" applyFill="1" applyBorder="1" applyAlignment="1">
      <alignment horizontal="center" vertical="center"/>
    </xf>
    <xf numFmtId="0" fontId="0" fillId="10" borderId="10" xfId="0" applyFill="1" applyBorder="1" applyAlignment="1">
      <alignment horizontal="center" vertical="center"/>
    </xf>
    <xf numFmtId="181" fontId="22" fillId="5" borderId="93" xfId="0" applyNumberFormat="1" applyFont="1" applyFill="1" applyBorder="1" applyAlignment="1">
      <alignment horizontal="right" vertical="center"/>
    </xf>
    <xf numFmtId="181" fontId="22" fillId="6" borderId="83" xfId="0" applyNumberFormat="1" applyFont="1" applyFill="1" applyBorder="1" applyAlignment="1">
      <alignment horizontal="right" vertical="center"/>
    </xf>
    <xf numFmtId="181" fontId="22" fillId="6" borderId="84" xfId="0" applyNumberFormat="1" applyFont="1" applyFill="1" applyBorder="1" applyAlignment="1">
      <alignment horizontal="right" vertical="center"/>
    </xf>
    <xf numFmtId="181" fontId="22" fillId="6" borderId="79" xfId="0" applyNumberFormat="1" applyFont="1" applyFill="1" applyBorder="1" applyAlignment="1">
      <alignment horizontal="right" vertical="center"/>
    </xf>
    <xf numFmtId="181" fontId="22" fillId="6" borderId="80" xfId="0" applyNumberFormat="1" applyFont="1" applyFill="1" applyBorder="1" applyAlignment="1">
      <alignment horizontal="right" vertical="center"/>
    </xf>
    <xf numFmtId="0" fontId="22" fillId="10" borderId="35" xfId="0" applyFont="1" applyFill="1" applyBorder="1" applyAlignment="1">
      <alignment horizontal="left" vertical="center"/>
    </xf>
    <xf numFmtId="0" fontId="22" fillId="10" borderId="70" xfId="0" applyFont="1" applyFill="1" applyBorder="1" applyAlignment="1">
      <alignment horizontal="center" vertical="center"/>
    </xf>
    <xf numFmtId="0" fontId="22" fillId="10" borderId="71" xfId="0" applyFont="1" applyFill="1" applyBorder="1" applyAlignment="1">
      <alignment horizontal="center" vertical="center"/>
    </xf>
    <xf numFmtId="0" fontId="22" fillId="10" borderId="110" xfId="0" applyFont="1" applyFill="1" applyBorder="1" applyAlignment="1">
      <alignment horizontal="center" vertical="center"/>
    </xf>
    <xf numFmtId="0" fontId="22" fillId="10" borderId="90" xfId="0" applyFont="1" applyFill="1" applyBorder="1" applyAlignment="1">
      <alignment horizontal="left" vertical="center" wrapText="1"/>
    </xf>
    <xf numFmtId="0" fontId="22" fillId="10" borderId="34" xfId="0" applyFont="1" applyFill="1" applyBorder="1" applyAlignment="1">
      <alignment horizontal="left" vertical="center" wrapText="1"/>
    </xf>
    <xf numFmtId="0" fontId="22" fillId="10" borderId="92" xfId="0" applyFont="1" applyFill="1" applyBorder="1" applyAlignment="1">
      <alignment horizontal="left" vertical="center" wrapText="1"/>
    </xf>
    <xf numFmtId="0" fontId="58" fillId="4" borderId="5" xfId="0" applyFont="1" applyFill="1" applyBorder="1" applyAlignment="1">
      <alignment horizontal="center" vertical="center"/>
    </xf>
    <xf numFmtId="0" fontId="58" fillId="4" borderId="25" xfId="0" applyFont="1" applyFill="1" applyBorder="1" applyAlignment="1">
      <alignment horizontal="center" vertical="center"/>
    </xf>
    <xf numFmtId="0" fontId="58" fillId="4" borderId="24" xfId="0" applyFont="1" applyFill="1" applyBorder="1" applyAlignment="1">
      <alignment horizontal="center" vertical="center"/>
    </xf>
    <xf numFmtId="0" fontId="22" fillId="10" borderId="76" xfId="0" applyFont="1" applyFill="1" applyBorder="1" applyAlignment="1">
      <alignment horizontal="center" vertical="center"/>
    </xf>
    <xf numFmtId="0" fontId="22" fillId="5" borderId="79" xfId="0" applyFont="1" applyFill="1" applyBorder="1" applyAlignment="1">
      <alignment horizontal="center" vertical="center"/>
    </xf>
    <xf numFmtId="0" fontId="22" fillId="5" borderId="80" xfId="0" applyFont="1" applyFill="1" applyBorder="1" applyAlignment="1">
      <alignment horizontal="center" vertical="center"/>
    </xf>
    <xf numFmtId="0" fontId="22" fillId="5" borderId="100" xfId="0" applyFont="1" applyFill="1" applyBorder="1" applyAlignment="1">
      <alignment horizontal="center" vertical="center"/>
    </xf>
    <xf numFmtId="0" fontId="22" fillId="5" borderId="107" xfId="0" applyFont="1" applyFill="1" applyBorder="1" applyAlignment="1">
      <alignment horizontal="center" vertical="center"/>
    </xf>
    <xf numFmtId="0" fontId="22" fillId="5" borderId="108" xfId="0" applyFont="1" applyFill="1" applyBorder="1" applyAlignment="1">
      <alignment horizontal="center" vertical="center"/>
    </xf>
    <xf numFmtId="0" fontId="22" fillId="5" borderId="109" xfId="0" applyFont="1" applyFill="1" applyBorder="1" applyAlignment="1">
      <alignment horizontal="center" vertical="center"/>
    </xf>
    <xf numFmtId="0" fontId="22" fillId="5" borderId="87" xfId="0" applyFont="1" applyFill="1" applyBorder="1" applyAlignment="1">
      <alignment horizontal="center" vertical="center"/>
    </xf>
    <xf numFmtId="0" fontId="22" fillId="5" borderId="88" xfId="0" applyFont="1" applyFill="1" applyBorder="1" applyAlignment="1">
      <alignment horizontal="center" vertical="center"/>
    </xf>
    <xf numFmtId="0" fontId="22" fillId="5" borderId="104" xfId="0" applyFont="1" applyFill="1" applyBorder="1" applyAlignment="1">
      <alignment horizontal="center" vertical="center"/>
    </xf>
    <xf numFmtId="0" fontId="22" fillId="5" borderId="83" xfId="0" applyFont="1" applyFill="1" applyBorder="1" applyAlignment="1">
      <alignment horizontal="center" vertical="center"/>
    </xf>
    <xf numFmtId="0" fontId="22" fillId="5" borderId="84" xfId="0" applyFont="1" applyFill="1" applyBorder="1" applyAlignment="1">
      <alignment horizontal="center" vertical="center"/>
    </xf>
    <xf numFmtId="0" fontId="22" fillId="5" borderId="102" xfId="0" applyFont="1" applyFill="1" applyBorder="1" applyAlignment="1">
      <alignment horizontal="center" vertical="center"/>
    </xf>
    <xf numFmtId="0" fontId="22" fillId="10" borderId="93" xfId="0" applyFont="1" applyFill="1" applyBorder="1" applyAlignment="1">
      <alignment horizontal="left" vertical="center"/>
    </xf>
    <xf numFmtId="0" fontId="22" fillId="10" borderId="90" xfId="0" applyFont="1" applyFill="1" applyBorder="1" applyAlignment="1">
      <alignment horizontal="left" vertical="center"/>
    </xf>
    <xf numFmtId="0" fontId="22" fillId="5" borderId="85" xfId="0" applyFont="1" applyFill="1" applyBorder="1" applyAlignment="1">
      <alignment horizontal="center" vertical="center"/>
    </xf>
    <xf numFmtId="0" fontId="22" fillId="5" borderId="86" xfId="0" applyFont="1" applyFill="1" applyBorder="1" applyAlignment="1">
      <alignment horizontal="center" vertical="center"/>
    </xf>
    <xf numFmtId="0" fontId="22" fillId="5" borderId="103" xfId="0" applyFont="1" applyFill="1" applyBorder="1" applyAlignment="1">
      <alignment horizontal="center" vertical="center"/>
    </xf>
    <xf numFmtId="0" fontId="22" fillId="5" borderId="81" xfId="0" applyFont="1" applyFill="1" applyBorder="1" applyAlignment="1">
      <alignment horizontal="center" vertical="center"/>
    </xf>
    <xf numFmtId="0" fontId="22" fillId="5" borderId="82" xfId="0" applyFont="1" applyFill="1" applyBorder="1" applyAlignment="1">
      <alignment horizontal="center" vertical="center"/>
    </xf>
    <xf numFmtId="0" fontId="22" fillId="5" borderId="101" xfId="0" applyFont="1" applyFill="1" applyBorder="1" applyAlignment="1">
      <alignment horizontal="center" vertical="center"/>
    </xf>
    <xf numFmtId="0" fontId="22" fillId="10" borderId="32" xfId="0" applyFont="1" applyFill="1" applyBorder="1" applyAlignment="1">
      <alignment horizontal="center" vertical="center"/>
    </xf>
    <xf numFmtId="0" fontId="22" fillId="10" borderId="39"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40" xfId="0" applyFont="1" applyFill="1" applyBorder="1" applyAlignment="1">
      <alignment horizontal="center" vertical="center"/>
    </xf>
    <xf numFmtId="0" fontId="22" fillId="10" borderId="37" xfId="0" applyFont="1" applyFill="1" applyBorder="1" applyAlignment="1">
      <alignment horizontal="center" vertical="center"/>
    </xf>
    <xf numFmtId="0" fontId="22" fillId="10" borderId="26" xfId="0" applyFont="1" applyFill="1" applyBorder="1" applyAlignment="1">
      <alignment horizontal="center" vertical="center"/>
    </xf>
    <xf numFmtId="0" fontId="22" fillId="10" borderId="38" xfId="0" applyFont="1" applyFill="1" applyBorder="1" applyAlignment="1">
      <alignment horizontal="center" vertical="center"/>
    </xf>
    <xf numFmtId="0" fontId="64" fillId="0" borderId="0" xfId="0" applyFont="1" applyFill="1" applyAlignment="1">
      <alignment horizontal="center" vertical="center"/>
    </xf>
    <xf numFmtId="0" fontId="5" fillId="3" borderId="12"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7" fillId="0" borderId="94" xfId="0" applyFont="1" applyBorder="1" applyAlignment="1">
      <alignment horizontal="center" vertical="top" wrapText="1"/>
    </xf>
    <xf numFmtId="0" fontId="5" fillId="0" borderId="94" xfId="0" applyFont="1" applyFill="1" applyBorder="1" applyAlignment="1">
      <alignment horizontal="center" vertical="center"/>
    </xf>
    <xf numFmtId="0" fontId="23" fillId="0" borderId="5" xfId="0" applyNumberFormat="1" applyFont="1" applyFill="1" applyBorder="1" applyAlignment="1" applyProtection="1">
      <alignment horizontal="center" vertical="center" shrinkToFit="1"/>
      <protection hidden="1"/>
    </xf>
    <xf numFmtId="0" fontId="23" fillId="0" borderId="25" xfId="0" applyNumberFormat="1" applyFont="1" applyFill="1" applyBorder="1" applyAlignment="1" applyProtection="1">
      <alignment horizontal="center" vertical="center" shrinkToFit="1"/>
      <protection hidden="1"/>
    </xf>
    <xf numFmtId="0" fontId="23" fillId="0" borderId="24" xfId="0" applyNumberFormat="1" applyFont="1" applyFill="1" applyBorder="1" applyAlignment="1" applyProtection="1">
      <alignment horizontal="center" vertical="center" shrinkToFit="1"/>
      <protection hidden="1"/>
    </xf>
    <xf numFmtId="0" fontId="5" fillId="3" borderId="5" xfId="0" applyFont="1" applyFill="1" applyBorder="1" applyAlignment="1">
      <alignment horizontal="center" vertical="center" wrapText="1"/>
    </xf>
    <xf numFmtId="0" fontId="5" fillId="3" borderId="25" xfId="0" applyFont="1" applyFill="1" applyBorder="1" applyAlignment="1">
      <alignment horizontal="center" vertical="center"/>
    </xf>
    <xf numFmtId="0" fontId="5" fillId="3" borderId="25" xfId="0" applyFont="1" applyFill="1" applyBorder="1" applyAlignment="1">
      <alignment horizontal="center" vertical="center" shrinkToFit="1"/>
    </xf>
    <xf numFmtId="0" fontId="23" fillId="0" borderId="5" xfId="0" applyFont="1" applyFill="1" applyBorder="1" applyAlignment="1" applyProtection="1">
      <alignment horizontal="center" vertical="center"/>
      <protection hidden="1"/>
    </xf>
    <xf numFmtId="0" fontId="23" fillId="0" borderId="25" xfId="0" applyFont="1" applyFill="1" applyBorder="1" applyAlignment="1" applyProtection="1">
      <alignment horizontal="center" vertical="center"/>
      <protection hidden="1"/>
    </xf>
    <xf numFmtId="0" fontId="23" fillId="0" borderId="24"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shrinkToFit="1"/>
      <protection hidden="1"/>
    </xf>
    <xf numFmtId="0" fontId="23" fillId="0" borderId="25" xfId="0" applyFont="1" applyFill="1" applyBorder="1" applyAlignment="1" applyProtection="1">
      <alignment horizontal="center" vertical="center" shrinkToFit="1"/>
      <protection hidden="1"/>
    </xf>
    <xf numFmtId="0" fontId="23" fillId="0" borderId="24" xfId="0" applyFont="1" applyFill="1" applyBorder="1" applyAlignment="1" applyProtection="1">
      <alignment horizontal="center" vertical="center" shrinkToFit="1"/>
      <protection hidden="1"/>
    </xf>
    <xf numFmtId="0" fontId="55" fillId="0" borderId="5" xfId="0" applyFont="1" applyBorder="1" applyAlignment="1">
      <alignment horizontal="center" vertical="center"/>
    </xf>
    <xf numFmtId="0" fontId="55" fillId="0" borderId="25" xfId="0" applyFont="1" applyBorder="1" applyAlignment="1">
      <alignment horizontal="center" vertical="center"/>
    </xf>
    <xf numFmtId="0" fontId="63" fillId="0" borderId="25" xfId="0" applyFont="1" applyBorder="1" applyAlignment="1">
      <alignment horizontal="center" vertical="center"/>
    </xf>
    <xf numFmtId="0" fontId="63" fillId="0" borderId="24" xfId="0" applyFont="1" applyBorder="1" applyAlignment="1">
      <alignment horizontal="center" vertical="center"/>
    </xf>
    <xf numFmtId="0" fontId="6" fillId="3" borderId="12"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12" fillId="3" borderId="33"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6" fillId="3" borderId="14" xfId="0" applyFont="1" applyFill="1" applyBorder="1" applyAlignment="1">
      <alignment horizontal="center" vertical="center" shrinkToFit="1"/>
    </xf>
    <xf numFmtId="0" fontId="6" fillId="3" borderId="12"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6" fillId="3" borderId="43"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0" xfId="0" applyFont="1" applyFill="1" applyBorder="1" applyAlignment="1">
      <alignment horizontal="center" vertical="center" wrapText="1" shrinkToFit="1"/>
    </xf>
    <xf numFmtId="0" fontId="6" fillId="3" borderId="45"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6" fillId="3" borderId="47" xfId="0" applyFont="1" applyFill="1" applyBorder="1" applyAlignment="1">
      <alignment horizontal="center" vertical="center" wrapText="1" shrinkToFit="1"/>
    </xf>
    <xf numFmtId="0" fontId="6" fillId="3" borderId="44" xfId="0" applyFont="1" applyFill="1" applyBorder="1" applyAlignment="1">
      <alignment horizontal="center" vertical="center" wrapText="1" shrinkToFit="1"/>
    </xf>
    <xf numFmtId="0" fontId="6" fillId="3" borderId="46" xfId="0" applyFont="1" applyFill="1" applyBorder="1" applyAlignment="1">
      <alignment horizontal="center" vertical="center" wrapText="1" shrinkToFit="1"/>
    </xf>
    <xf numFmtId="0" fontId="6" fillId="3" borderId="48" xfId="0" applyFont="1" applyFill="1" applyBorder="1" applyAlignment="1">
      <alignment horizontal="center" vertical="center" wrapText="1" shrinkToFit="1"/>
    </xf>
    <xf numFmtId="0" fontId="14" fillId="3" borderId="1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5" fillId="3" borderId="11"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12" xfId="0" applyFont="1" applyFill="1" applyBorder="1" applyAlignment="1">
      <alignment horizontal="center" vertical="center" wrapText="1" shrinkToFit="1"/>
    </xf>
    <xf numFmtId="0" fontId="5" fillId="3" borderId="14"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176" fontId="6" fillId="0" borderId="11" xfId="0" applyNumberFormat="1" applyFont="1" applyFill="1" applyBorder="1" applyAlignment="1" applyProtection="1">
      <alignment horizontal="center" vertical="center"/>
      <protection hidden="1"/>
    </xf>
    <xf numFmtId="176" fontId="6" fillId="0" borderId="33" xfId="0" applyNumberFormat="1" applyFont="1" applyFill="1" applyBorder="1" applyAlignment="1" applyProtection="1">
      <alignment horizontal="center" vertical="center"/>
      <protection hidden="1"/>
    </xf>
    <xf numFmtId="176" fontId="6" fillId="0" borderId="21" xfId="0" applyNumberFormat="1" applyFont="1" applyFill="1" applyBorder="1" applyAlignment="1" applyProtection="1">
      <alignment horizontal="center" vertical="center"/>
      <protection hidden="1"/>
    </xf>
    <xf numFmtId="0" fontId="5" fillId="0" borderId="0" xfId="0" applyFont="1" applyFill="1" applyBorder="1" applyAlignment="1">
      <alignment horizontal="left" vertical="distributed" wrapText="1"/>
    </xf>
    <xf numFmtId="0" fontId="5" fillId="0" borderId="3" xfId="0" applyFont="1" applyFill="1" applyBorder="1" applyAlignment="1">
      <alignment horizontal="left" vertical="distributed" wrapText="1"/>
    </xf>
    <xf numFmtId="0" fontId="15" fillId="0" borderId="0" xfId="0" applyFont="1" applyBorder="1" applyAlignment="1">
      <alignment horizontal="left" vertical="center"/>
    </xf>
    <xf numFmtId="0" fontId="15" fillId="0" borderId="45" xfId="0" applyFont="1" applyBorder="1" applyAlignment="1">
      <alignment horizontal="left" vertical="center"/>
    </xf>
    <xf numFmtId="177" fontId="6" fillId="0" borderId="11" xfId="0" applyNumberFormat="1" applyFont="1" applyFill="1" applyBorder="1" applyAlignment="1" applyProtection="1">
      <alignment horizontal="center" vertical="center"/>
      <protection hidden="1"/>
    </xf>
    <xf numFmtId="177" fontId="6" fillId="0" borderId="33" xfId="0" applyNumberFormat="1" applyFont="1" applyFill="1" applyBorder="1" applyAlignment="1" applyProtection="1">
      <alignment horizontal="center" vertical="center"/>
      <protection hidden="1"/>
    </xf>
    <xf numFmtId="177" fontId="6" fillId="0" borderId="21" xfId="0" applyNumberFormat="1" applyFont="1" applyFill="1" applyBorder="1" applyAlignment="1" applyProtection="1">
      <alignment horizontal="center" vertical="center"/>
      <protection hidden="1"/>
    </xf>
    <xf numFmtId="0" fontId="15" fillId="0" borderId="2" xfId="0" applyFont="1" applyBorder="1" applyAlignment="1">
      <alignment horizontal="left" vertical="center"/>
    </xf>
    <xf numFmtId="0" fontId="15" fillId="0" borderId="43" xfId="0" applyFont="1" applyBorder="1" applyAlignment="1">
      <alignment horizontal="left" vertical="center"/>
    </xf>
    <xf numFmtId="0" fontId="0" fillId="0" borderId="49" xfId="0" applyFont="1" applyBorder="1" applyAlignment="1">
      <alignment horizontal="center"/>
    </xf>
    <xf numFmtId="0" fontId="0" fillId="0" borderId="50" xfId="0" applyFont="1" applyBorder="1" applyAlignment="1">
      <alignment horizontal="center"/>
    </xf>
    <xf numFmtId="0" fontId="0" fillId="0" borderId="53" xfId="0" applyFont="1" applyBorder="1" applyAlignment="1">
      <alignment horizontal="center"/>
    </xf>
    <xf numFmtId="0" fontId="15" fillId="0" borderId="0" xfId="0" applyFont="1" applyFill="1" applyBorder="1" applyAlignment="1">
      <alignment horizontal="left" vertical="center" shrinkToFit="1"/>
    </xf>
    <xf numFmtId="0" fontId="15" fillId="0" borderId="45" xfId="0" applyFont="1" applyFill="1" applyBorder="1" applyAlignment="1">
      <alignment horizontal="left" vertical="center" shrinkToFit="1"/>
    </xf>
    <xf numFmtId="0" fontId="15" fillId="0" borderId="55" xfId="0" applyFont="1" applyFill="1" applyBorder="1" applyAlignment="1">
      <alignment horizontal="left" vertical="center" shrinkToFit="1"/>
    </xf>
    <xf numFmtId="0" fontId="15" fillId="0" borderId="56" xfId="0" applyFont="1" applyFill="1" applyBorder="1" applyAlignment="1">
      <alignment horizontal="left" vertical="center" shrinkToFit="1"/>
    </xf>
    <xf numFmtId="0" fontId="15" fillId="0" borderId="51" xfId="0" applyFont="1" applyFill="1" applyBorder="1" applyAlignment="1">
      <alignment horizontal="left" vertical="center" shrinkToFit="1"/>
    </xf>
    <xf numFmtId="0" fontId="15" fillId="0" borderId="52" xfId="0" applyFont="1" applyFill="1" applyBorder="1" applyAlignment="1">
      <alignment horizontal="left" vertical="center" shrinkToFit="1"/>
    </xf>
    <xf numFmtId="0" fontId="15" fillId="0" borderId="61" xfId="0" applyFont="1" applyFill="1" applyBorder="1" applyAlignment="1">
      <alignment horizontal="left" vertical="center" shrinkToFit="1"/>
    </xf>
    <xf numFmtId="0" fontId="15" fillId="0" borderId="62" xfId="0" applyFont="1" applyFill="1" applyBorder="1" applyAlignment="1">
      <alignment horizontal="left" vertical="center" shrinkToFit="1"/>
    </xf>
    <xf numFmtId="0" fontId="15" fillId="0" borderId="64" xfId="0" applyFont="1" applyFill="1" applyBorder="1" applyAlignment="1">
      <alignment horizontal="center" vertical="center" shrinkToFit="1"/>
    </xf>
    <xf numFmtId="0" fontId="15" fillId="0" borderId="65"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47" xfId="0" applyFont="1" applyFill="1" applyBorder="1" applyAlignment="1">
      <alignment horizontal="left" vertical="center" shrinkToFit="1"/>
    </xf>
    <xf numFmtId="0" fontId="5" fillId="3" borderId="33" xfId="0" applyFont="1" applyFill="1" applyBorder="1" applyAlignment="1">
      <alignment horizontal="center" vertical="center" shrinkToFit="1"/>
    </xf>
    <xf numFmtId="0" fontId="24" fillId="3" borderId="12"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7" fillId="0" borderId="64" xfId="0" applyFont="1" applyFill="1" applyBorder="1" applyAlignment="1">
      <alignment horizontal="center" vertical="center" wrapText="1" shrinkToFit="1"/>
    </xf>
    <xf numFmtId="0" fontId="7" fillId="0" borderId="67" xfId="0" applyFont="1" applyFill="1" applyBorder="1" applyAlignment="1">
      <alignment horizontal="center" vertical="center" wrapText="1" shrinkToFit="1"/>
    </xf>
    <xf numFmtId="0" fontId="7" fillId="0" borderId="68" xfId="0" applyFont="1" applyFill="1" applyBorder="1" applyAlignment="1">
      <alignment horizontal="center" vertical="center" wrapText="1" shrinkToFit="1"/>
    </xf>
    <xf numFmtId="0" fontId="10" fillId="0" borderId="0" xfId="0" applyFont="1" applyAlignment="1">
      <alignment horizontal="center" vertical="center"/>
    </xf>
    <xf numFmtId="0" fontId="33" fillId="3" borderId="5" xfId="0" applyFont="1" applyFill="1" applyBorder="1" applyAlignment="1">
      <alignment horizontal="center" vertical="center" shrinkToFit="1"/>
    </xf>
    <xf numFmtId="0" fontId="33" fillId="3" borderId="25" xfId="0" applyFont="1" applyFill="1" applyBorder="1" applyAlignment="1">
      <alignment horizontal="center" vertical="center" shrinkToFit="1"/>
    </xf>
    <xf numFmtId="0" fontId="33" fillId="3" borderId="89" xfId="0" applyFont="1" applyFill="1" applyBorder="1" applyAlignment="1">
      <alignment horizontal="center" vertical="center" shrinkToFit="1"/>
    </xf>
    <xf numFmtId="0" fontId="33" fillId="3" borderId="24" xfId="0" applyFont="1" applyFill="1" applyBorder="1" applyAlignment="1">
      <alignment horizontal="center" vertical="center" shrinkToFit="1"/>
    </xf>
    <xf numFmtId="0" fontId="62" fillId="0" borderId="6" xfId="0" applyFont="1" applyFill="1" applyBorder="1" applyAlignment="1" applyProtection="1">
      <alignment horizontal="center" vertical="center" shrinkToFit="1"/>
      <protection hidden="1"/>
    </xf>
    <xf numFmtId="0" fontId="62" fillId="0" borderId="1" xfId="0" applyFont="1" applyFill="1" applyBorder="1" applyAlignment="1" applyProtection="1">
      <alignment horizontal="center" vertical="center" shrinkToFit="1"/>
      <protection hidden="1"/>
    </xf>
    <xf numFmtId="0" fontId="62" fillId="0" borderId="4" xfId="0" applyFont="1" applyFill="1" applyBorder="1" applyAlignment="1" applyProtection="1">
      <alignment horizontal="center" vertical="center" shrinkToFit="1"/>
      <protection hidden="1"/>
    </xf>
    <xf numFmtId="0" fontId="19" fillId="0" borderId="0" xfId="0" applyFont="1" applyFill="1" applyBorder="1" applyAlignment="1">
      <alignment horizontal="left" shrinkToFit="1"/>
    </xf>
    <xf numFmtId="0" fontId="19" fillId="0" borderId="3" xfId="0" applyFont="1" applyFill="1" applyBorder="1" applyAlignment="1">
      <alignment horizontal="left" shrinkToFit="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4" fillId="3" borderId="32" xfId="0" applyFont="1" applyFill="1" applyBorder="1" applyAlignment="1">
      <alignment horizontal="left" vertical="center"/>
    </xf>
    <xf numFmtId="0" fontId="24" fillId="0" borderId="16" xfId="0" applyFont="1" applyFill="1" applyBorder="1" applyAlignment="1" applyProtection="1">
      <alignment horizontal="center" vertical="center"/>
      <protection hidden="1"/>
    </xf>
    <xf numFmtId="0" fontId="24" fillId="0" borderId="32" xfId="0" applyFont="1" applyFill="1" applyBorder="1" applyAlignment="1" applyProtection="1">
      <alignment horizontal="center" vertical="center"/>
      <protection hidden="1"/>
    </xf>
    <xf numFmtId="0" fontId="24" fillId="0" borderId="35" xfId="0" applyFont="1" applyFill="1" applyBorder="1" applyAlignment="1" applyProtection="1">
      <alignment horizontal="center" vertical="center"/>
      <protection hidden="1"/>
    </xf>
    <xf numFmtId="0" fontId="24" fillId="3" borderId="35" xfId="0" applyFont="1" applyFill="1" applyBorder="1" applyAlignment="1">
      <alignment horizontal="left" vertical="center"/>
    </xf>
    <xf numFmtId="0" fontId="24" fillId="0" borderId="17" xfId="0" applyFont="1" applyFill="1" applyBorder="1" applyAlignment="1" applyProtection="1">
      <alignment horizontal="center" vertical="center"/>
      <protection hidden="1"/>
    </xf>
    <xf numFmtId="0" fontId="24" fillId="0" borderId="71" xfId="0" applyFont="1" applyFill="1" applyBorder="1" applyAlignment="1" applyProtection="1">
      <alignment horizontal="center" vertical="center"/>
      <protection hidden="1"/>
    </xf>
    <xf numFmtId="0" fontId="24" fillId="0" borderId="29" xfId="0" applyFont="1" applyFill="1" applyBorder="1" applyAlignment="1" applyProtection="1">
      <alignment horizontal="center" vertical="center"/>
      <protection hidden="1"/>
    </xf>
    <xf numFmtId="0" fontId="40" fillId="0" borderId="0" xfId="0" applyFont="1" applyFill="1" applyBorder="1" applyAlignment="1">
      <alignment horizontal="right" vertical="center"/>
    </xf>
    <xf numFmtId="0" fontId="41" fillId="0" borderId="2" xfId="0" applyFont="1" applyBorder="1" applyAlignment="1">
      <alignment horizontal="center" vertical="center"/>
    </xf>
    <xf numFmtId="0" fontId="42" fillId="7" borderId="91" xfId="0" applyFont="1" applyFill="1" applyBorder="1" applyAlignment="1">
      <alignment horizontal="center" vertical="center"/>
    </xf>
    <xf numFmtId="0" fontId="42" fillId="7" borderId="72" xfId="0" applyFont="1" applyFill="1" applyBorder="1" applyAlignment="1">
      <alignment horizontal="center" vertical="center"/>
    </xf>
    <xf numFmtId="0" fontId="42" fillId="7" borderId="92" xfId="0" applyFont="1" applyFill="1" applyBorder="1" applyAlignment="1">
      <alignment horizontal="center" vertical="center"/>
    </xf>
    <xf numFmtId="0" fontId="34" fillId="2" borderId="0" xfId="0" applyFont="1" applyFill="1" applyAlignment="1">
      <alignment horizontal="left" vertical="center" wrapText="1"/>
    </xf>
    <xf numFmtId="0" fontId="36" fillId="3" borderId="39"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24" fillId="0" borderId="15" xfId="0" applyFont="1" applyFill="1" applyBorder="1" applyAlignment="1" applyProtection="1">
      <alignment horizontal="center" vertical="center"/>
      <protection hidden="1"/>
    </xf>
    <xf numFmtId="0" fontId="24" fillId="0" borderId="72" xfId="0" applyFont="1" applyFill="1" applyBorder="1" applyAlignment="1" applyProtection="1">
      <alignment horizontal="center" vertical="center"/>
      <protection hidden="1"/>
    </xf>
    <xf numFmtId="0" fontId="24" fillId="0" borderId="30" xfId="0" applyFont="1" applyFill="1" applyBorder="1" applyAlignment="1" applyProtection="1">
      <alignment horizontal="center" vertical="center"/>
      <protection hidden="1"/>
    </xf>
    <xf numFmtId="0" fontId="24" fillId="0" borderId="16" xfId="0" applyFont="1" applyBorder="1" applyAlignment="1" applyProtection="1">
      <alignment horizontal="center" vertical="center" wrapText="1"/>
      <protection hidden="1"/>
    </xf>
    <xf numFmtId="0" fontId="24" fillId="0" borderId="32"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protection hidden="1"/>
    </xf>
    <xf numFmtId="0" fontId="24" fillId="0" borderId="32" xfId="0" applyFont="1" applyBorder="1" applyAlignment="1" applyProtection="1">
      <alignment horizontal="center" vertical="center"/>
      <protection hidden="1"/>
    </xf>
    <xf numFmtId="0" fontId="24" fillId="0" borderId="35" xfId="0" applyFont="1" applyBorder="1" applyAlignment="1" applyProtection="1">
      <alignment horizontal="center" vertical="center"/>
      <protection hidden="1"/>
    </xf>
    <xf numFmtId="0" fontId="21" fillId="3" borderId="23"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4" fillId="3" borderId="37" xfId="0" applyFont="1" applyFill="1" applyBorder="1" applyAlignment="1">
      <alignment horizontal="right" vertical="center"/>
    </xf>
    <xf numFmtId="0" fontId="24" fillId="3" borderId="39" xfId="0" applyFont="1" applyFill="1" applyBorder="1" applyAlignment="1">
      <alignment horizontal="right" vertical="center"/>
    </xf>
    <xf numFmtId="0" fontId="24" fillId="3" borderId="90" xfId="0" applyFont="1" applyFill="1" applyBorder="1" applyAlignment="1">
      <alignment horizontal="right" vertical="center"/>
    </xf>
    <xf numFmtId="0" fontId="24" fillId="0" borderId="12" xfId="0" applyFont="1" applyFill="1" applyBorder="1" applyAlignment="1">
      <alignment horizontal="left" vertical="center" indent="1"/>
    </xf>
    <xf numFmtId="0" fontId="24" fillId="0" borderId="2" xfId="0" applyFont="1" applyFill="1" applyBorder="1" applyAlignment="1">
      <alignment horizontal="left" vertical="center" indent="1"/>
    </xf>
    <xf numFmtId="0" fontId="24" fillId="0" borderId="2"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9" xfId="0" applyFont="1" applyFill="1" applyBorder="1" applyAlignment="1">
      <alignment horizontal="left" vertical="center" indent="1"/>
    </xf>
    <xf numFmtId="0" fontId="24" fillId="0" borderId="0" xfId="0" applyFont="1" applyFill="1" applyBorder="1" applyAlignment="1">
      <alignment horizontal="left" vertical="center" indent="1"/>
    </xf>
    <xf numFmtId="0" fontId="24" fillId="0" borderId="0"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3" xfId="0" applyFont="1" applyFill="1" applyBorder="1" applyAlignment="1">
      <alignment horizontal="left" vertical="center" inden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26" xfId="0" applyFont="1" applyFill="1" applyBorder="1" applyAlignment="1">
      <alignment horizontal="left" vertical="center" wrapText="1"/>
    </xf>
    <xf numFmtId="0" fontId="6" fillId="2" borderId="0" xfId="0" applyFont="1" applyFill="1" applyAlignment="1">
      <alignment vertical="center" wrapText="1"/>
    </xf>
    <xf numFmtId="0" fontId="24" fillId="0" borderId="17" xfId="0" applyFont="1" applyBorder="1" applyAlignment="1" applyProtection="1">
      <alignment horizontal="center" vertical="center" wrapText="1"/>
      <protection hidden="1"/>
    </xf>
    <xf numFmtId="0" fontId="24" fillId="0" borderId="71" xfId="0" applyFont="1" applyBorder="1" applyAlignment="1" applyProtection="1">
      <alignment horizontal="center" vertical="center" wrapText="1"/>
      <protection hidden="1"/>
    </xf>
    <xf numFmtId="0" fontId="24" fillId="0" borderId="29" xfId="0" applyFont="1" applyBorder="1" applyAlignment="1" applyProtection="1">
      <alignment horizontal="center" vertical="center" wrapText="1"/>
      <protection hidden="1"/>
    </xf>
    <xf numFmtId="0" fontId="24" fillId="0" borderId="17" xfId="0" applyFont="1" applyBorder="1" applyAlignment="1" applyProtection="1">
      <alignment horizontal="center" vertical="center"/>
      <protection hidden="1"/>
    </xf>
    <xf numFmtId="0" fontId="24" fillId="0" borderId="71" xfId="0" applyFont="1" applyBorder="1" applyAlignment="1" applyProtection="1">
      <alignment horizontal="center" vertical="center"/>
      <protection hidden="1"/>
    </xf>
    <xf numFmtId="0" fontId="24" fillId="0" borderId="29" xfId="0" applyFont="1" applyBorder="1" applyAlignment="1" applyProtection="1">
      <alignment horizontal="center" vertical="center"/>
      <protection hidden="1"/>
    </xf>
    <xf numFmtId="0" fontId="40"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42" fillId="7" borderId="23" xfId="0" applyFont="1" applyFill="1" applyBorder="1" applyAlignment="1">
      <alignment horizontal="center" vertical="center"/>
    </xf>
    <xf numFmtId="0" fontId="42" fillId="7" borderId="10" xfId="0" applyFont="1" applyFill="1" applyBorder="1" applyAlignment="1">
      <alignment horizontal="center" vertical="center"/>
    </xf>
    <xf numFmtId="0" fontId="24" fillId="3" borderId="38" xfId="0" applyFont="1" applyFill="1" applyBorder="1" applyAlignment="1">
      <alignment horizontal="left" vertical="center" wrapText="1"/>
    </xf>
    <xf numFmtId="0" fontId="24" fillId="3" borderId="40" xfId="0" applyFont="1" applyFill="1" applyBorder="1" applyAlignment="1">
      <alignment horizontal="left" vertical="center" wrapText="1"/>
    </xf>
    <xf numFmtId="0" fontId="24" fillId="3" borderId="92" xfId="0" applyFont="1" applyFill="1" applyBorder="1" applyAlignment="1">
      <alignment horizontal="left" vertical="center" wrapText="1"/>
    </xf>
    <xf numFmtId="0" fontId="43" fillId="3" borderId="37"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24" fillId="0" borderId="15" xfId="0" applyFont="1" applyBorder="1" applyAlignment="1" applyProtection="1">
      <alignment horizontal="center" vertical="center" wrapText="1"/>
      <protection hidden="1"/>
    </xf>
    <xf numFmtId="0" fontId="24" fillId="0" borderId="72" xfId="0" applyFont="1" applyBorder="1" applyAlignment="1" applyProtection="1">
      <alignment horizontal="center" vertical="center" wrapText="1"/>
      <protection hidden="1"/>
    </xf>
    <xf numFmtId="0" fontId="24" fillId="0" borderId="30"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protection hidden="1"/>
    </xf>
    <xf numFmtId="0" fontId="24" fillId="0" borderId="72" xfId="0" applyFont="1" applyBorder="1" applyAlignment="1" applyProtection="1">
      <alignment horizontal="center" vertical="center"/>
      <protection hidden="1"/>
    </xf>
    <xf numFmtId="0" fontId="24" fillId="0" borderId="30" xfId="0" applyFont="1" applyBorder="1" applyAlignment="1" applyProtection="1">
      <alignment horizontal="center" vertical="center"/>
      <protection hidden="1"/>
    </xf>
    <xf numFmtId="0" fontId="22" fillId="8" borderId="15" xfId="0" applyFont="1" applyFill="1" applyBorder="1" applyAlignment="1" applyProtection="1">
      <alignment horizontal="left" vertical="center"/>
      <protection locked="0"/>
    </xf>
    <xf numFmtId="0" fontId="22" fillId="8" borderId="72" xfId="0" applyFont="1" applyFill="1" applyBorder="1" applyAlignment="1" applyProtection="1">
      <alignment horizontal="left" vertical="center"/>
      <protection locked="0"/>
    </xf>
    <xf numFmtId="0" fontId="22" fillId="8" borderId="30" xfId="0" applyFont="1" applyFill="1" applyBorder="1" applyAlignment="1" applyProtection="1">
      <alignment horizontal="left" vertical="center"/>
      <protection locked="0"/>
    </xf>
    <xf numFmtId="0" fontId="22" fillId="4" borderId="18" xfId="0" applyFont="1" applyFill="1" applyBorder="1" applyAlignment="1" applyProtection="1">
      <alignment horizontal="left" vertical="center"/>
      <protection locked="0"/>
    </xf>
    <xf numFmtId="0" fontId="22" fillId="4" borderId="34" xfId="0" applyFont="1" applyFill="1" applyBorder="1" applyAlignment="1" applyProtection="1">
      <alignment horizontal="left" vertical="center"/>
      <protection locked="0"/>
    </xf>
    <xf numFmtId="0" fontId="22" fillId="4" borderId="27" xfId="0" applyFont="1" applyFill="1" applyBorder="1" applyAlignment="1" applyProtection="1">
      <alignment horizontal="left" vertical="center"/>
      <protection locked="0"/>
    </xf>
    <xf numFmtId="49" fontId="22" fillId="4" borderId="16" xfId="0" applyNumberFormat="1" applyFont="1" applyFill="1" applyBorder="1" applyAlignment="1" applyProtection="1">
      <alignment horizontal="left" vertical="center"/>
      <protection locked="0"/>
    </xf>
    <xf numFmtId="49" fontId="22" fillId="4" borderId="32" xfId="0" applyNumberFormat="1" applyFont="1" applyFill="1" applyBorder="1" applyAlignment="1" applyProtection="1">
      <alignment horizontal="left" vertical="center"/>
      <protection locked="0"/>
    </xf>
    <xf numFmtId="49" fontId="22" fillId="4" borderId="35" xfId="0" applyNumberFormat="1" applyFont="1" applyFill="1" applyBorder="1" applyAlignment="1" applyProtection="1">
      <alignment horizontal="left" vertical="center"/>
      <protection locked="0"/>
    </xf>
    <xf numFmtId="0" fontId="22" fillId="4" borderId="16" xfId="0" applyFont="1" applyFill="1" applyBorder="1" applyAlignment="1" applyProtection="1">
      <alignment horizontal="left" vertical="center" shrinkToFit="1"/>
      <protection locked="0"/>
    </xf>
    <xf numFmtId="0" fontId="22" fillId="4" borderId="32" xfId="0" applyFont="1" applyFill="1" applyBorder="1" applyAlignment="1" applyProtection="1">
      <alignment horizontal="left" vertical="center" shrinkToFit="1"/>
      <protection locked="0"/>
    </xf>
    <xf numFmtId="0" fontId="22" fillId="4" borderId="35" xfId="0" applyFont="1" applyFill="1" applyBorder="1" applyAlignment="1" applyProtection="1">
      <alignment horizontal="left" vertical="center" shrinkToFit="1"/>
      <protection locked="0"/>
    </xf>
    <xf numFmtId="0" fontId="22" fillId="8" borderId="17" xfId="0" applyFont="1" applyFill="1" applyBorder="1" applyAlignment="1" applyProtection="1">
      <alignment horizontal="left" vertical="center"/>
      <protection locked="0"/>
    </xf>
    <xf numFmtId="0" fontId="22" fillId="8" borderId="71" xfId="0" applyFont="1" applyFill="1" applyBorder="1" applyAlignment="1" applyProtection="1">
      <alignment horizontal="left" vertical="center"/>
      <protection locked="0"/>
    </xf>
    <xf numFmtId="0" fontId="22" fillId="8" borderId="29" xfId="0" applyFont="1" applyFill="1" applyBorder="1" applyAlignment="1" applyProtection="1">
      <alignment horizontal="left" vertical="center"/>
      <protection locked="0"/>
    </xf>
    <xf numFmtId="0" fontId="22" fillId="8" borderId="5" xfId="0" applyFont="1" applyFill="1" applyBorder="1" applyAlignment="1" applyProtection="1">
      <alignment horizontal="center" vertical="center"/>
      <protection locked="0"/>
    </xf>
    <xf numFmtId="0" fontId="22" fillId="8" borderId="25" xfId="0" applyFont="1" applyFill="1" applyBorder="1" applyAlignment="1" applyProtection="1">
      <alignment horizontal="center" vertical="center"/>
      <protection locked="0"/>
    </xf>
    <xf numFmtId="0" fontId="22" fillId="8" borderId="24" xfId="0" applyFont="1" applyFill="1" applyBorder="1" applyAlignment="1" applyProtection="1">
      <alignment horizontal="center" vertical="center"/>
      <protection locked="0"/>
    </xf>
    <xf numFmtId="0" fontId="22" fillId="4" borderId="98" xfId="0" applyFont="1" applyFill="1" applyBorder="1" applyAlignment="1" applyProtection="1">
      <alignment horizontal="center" vertical="center"/>
      <protection locked="0"/>
    </xf>
    <xf numFmtId="0" fontId="22" fillId="4" borderId="99" xfId="0" applyFont="1" applyFill="1" applyBorder="1" applyAlignment="1" applyProtection="1">
      <alignment horizontal="center" vertical="center"/>
      <protection locked="0"/>
    </xf>
    <xf numFmtId="0" fontId="22" fillId="4" borderId="97" xfId="0" applyFont="1" applyFill="1" applyBorder="1" applyAlignment="1" applyProtection="1">
      <alignment horizontal="center" vertical="center"/>
      <protection locked="0"/>
    </xf>
    <xf numFmtId="0" fontId="22" fillId="8" borderId="105" xfId="0" applyFont="1" applyFill="1" applyBorder="1" applyAlignment="1" applyProtection="1">
      <alignment horizontal="center" vertical="center"/>
      <protection locked="0"/>
    </xf>
    <xf numFmtId="0" fontId="22" fillId="8" borderId="93" xfId="0" applyFont="1" applyFill="1" applyBorder="1" applyAlignment="1" applyProtection="1">
      <alignment horizontal="center" vertical="center"/>
      <protection locked="0"/>
    </xf>
    <xf numFmtId="0" fontId="22" fillId="8" borderId="106" xfId="0" applyFont="1" applyFill="1" applyBorder="1" applyAlignment="1" applyProtection="1">
      <alignment horizontal="center" vertical="center"/>
      <protection locked="0"/>
    </xf>
    <xf numFmtId="0" fontId="22" fillId="8" borderId="36" xfId="0" applyFont="1" applyFill="1" applyBorder="1" applyAlignment="1" applyProtection="1">
      <alignment horizontal="center" vertical="center"/>
      <protection locked="0"/>
    </xf>
    <xf numFmtId="0" fontId="22" fillId="8" borderId="7" xfId="0" applyFont="1" applyFill="1" applyBorder="1" applyAlignment="1" applyProtection="1">
      <alignment horizontal="center" vertical="center"/>
      <protection locked="0"/>
    </xf>
    <xf numFmtId="0" fontId="22" fillId="8" borderId="22" xfId="0" applyFont="1" applyFill="1" applyBorder="1" applyAlignment="1" applyProtection="1">
      <alignment horizontal="center" vertical="center"/>
      <protection locked="0"/>
    </xf>
    <xf numFmtId="0" fontId="22" fillId="8" borderId="23" xfId="0" applyFont="1" applyFill="1" applyBorder="1" applyAlignment="1" applyProtection="1">
      <alignment horizontal="center" vertical="center"/>
      <protection locked="0"/>
    </xf>
    <xf numFmtId="0" fontId="22" fillId="8" borderId="41" xfId="0" applyFont="1" applyFill="1" applyBorder="1" applyAlignment="1" applyProtection="1">
      <alignment horizontal="center" vertical="center"/>
      <protection locked="0"/>
    </xf>
    <xf numFmtId="0" fontId="22" fillId="8" borderId="76" xfId="0" applyFont="1" applyFill="1" applyBorder="1" applyAlignment="1" applyProtection="1">
      <alignment horizontal="center" vertical="center"/>
      <protection locked="0"/>
    </xf>
    <xf numFmtId="0" fontId="22" fillId="8" borderId="70" xfId="0" applyFont="1" applyFill="1" applyBorder="1" applyAlignment="1" applyProtection="1">
      <alignment horizontal="center" vertical="center"/>
      <protection locked="0"/>
    </xf>
    <xf numFmtId="179" fontId="22" fillId="4" borderId="8" xfId="0" applyNumberFormat="1" applyFont="1" applyFill="1" applyBorder="1" applyAlignment="1" applyProtection="1">
      <alignment horizontal="right" vertical="center"/>
      <protection locked="0"/>
    </xf>
    <xf numFmtId="179" fontId="22" fillId="4" borderId="31" xfId="0" applyNumberFormat="1" applyFont="1" applyFill="1" applyBorder="1" applyAlignment="1" applyProtection="1">
      <alignment horizontal="right" vertical="center"/>
      <protection locked="0"/>
    </xf>
    <xf numFmtId="179" fontId="22" fillId="4" borderId="76" xfId="0" applyNumberFormat="1" applyFont="1" applyFill="1" applyBorder="1" applyAlignment="1" applyProtection="1">
      <alignment horizontal="right" vertical="center"/>
      <protection locked="0"/>
    </xf>
    <xf numFmtId="179" fontId="22" fillId="4" borderId="77" xfId="0" applyNumberFormat="1" applyFont="1" applyFill="1" applyBorder="1" applyAlignment="1" applyProtection="1">
      <alignment horizontal="right" vertical="center"/>
      <protection locked="0"/>
    </xf>
    <xf numFmtId="180" fontId="22" fillId="4" borderId="8" xfId="0" applyNumberFormat="1" applyFont="1" applyFill="1" applyBorder="1" applyAlignment="1" applyProtection="1">
      <alignment horizontal="right" vertical="center"/>
      <protection locked="0"/>
    </xf>
    <xf numFmtId="180" fontId="22" fillId="4" borderId="31" xfId="0" applyNumberFormat="1" applyFont="1" applyFill="1" applyBorder="1" applyAlignment="1" applyProtection="1">
      <alignment horizontal="right" vertical="center"/>
      <protection locked="0"/>
    </xf>
    <xf numFmtId="179" fontId="22" fillId="4" borderId="7" xfId="0" applyNumberFormat="1" applyFont="1" applyFill="1" applyBorder="1" applyAlignment="1" applyProtection="1">
      <alignment horizontal="right" vertical="center"/>
      <protection locked="0"/>
    </xf>
    <xf numFmtId="179" fontId="22" fillId="4" borderId="22" xfId="0" applyNumberFormat="1" applyFont="1" applyFill="1" applyBorder="1" applyAlignment="1" applyProtection="1">
      <alignment horizontal="right" vertical="center"/>
      <protection locked="0"/>
    </xf>
    <xf numFmtId="179" fontId="22" fillId="4" borderId="75" xfId="0" applyNumberFormat="1" applyFont="1" applyFill="1" applyBorder="1" applyAlignment="1" applyProtection="1">
      <alignment horizontal="right" vertical="center"/>
      <protection locked="0"/>
    </xf>
    <xf numFmtId="179" fontId="22" fillId="4" borderId="78" xfId="0" applyNumberFormat="1" applyFont="1" applyFill="1" applyBorder="1" applyAlignment="1" applyProtection="1">
      <alignment horizontal="right" vertical="center"/>
      <protection locked="0"/>
    </xf>
    <xf numFmtId="0" fontId="22" fillId="8" borderId="69" xfId="0" applyFont="1" applyFill="1" applyBorder="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22" fillId="8" borderId="31" xfId="0" applyFont="1" applyFill="1" applyBorder="1" applyAlignment="1" applyProtection="1">
      <alignment horizontal="center" vertical="center"/>
      <protection locked="0"/>
    </xf>
    <xf numFmtId="0" fontId="22" fillId="8" borderId="77" xfId="0" applyFont="1" applyFill="1" applyBorder="1" applyAlignment="1" applyProtection="1">
      <alignment horizontal="center" vertical="center"/>
      <protection locked="0"/>
    </xf>
    <xf numFmtId="0" fontId="22" fillId="8" borderId="15" xfId="0" applyFont="1" applyFill="1" applyBorder="1" applyAlignment="1" applyProtection="1">
      <alignment horizontal="center" vertical="center"/>
      <protection locked="0"/>
    </xf>
    <xf numFmtId="0" fontId="22" fillId="8" borderId="72" xfId="0" applyFont="1" applyFill="1" applyBorder="1" applyAlignment="1" applyProtection="1">
      <alignment horizontal="center" vertical="center"/>
      <protection locked="0"/>
    </xf>
    <xf numFmtId="0" fontId="22" fillId="8" borderId="30" xfId="0" applyFont="1" applyFill="1" applyBorder="1" applyAlignment="1" applyProtection="1">
      <alignment horizontal="center" vertical="center"/>
      <protection locked="0"/>
    </xf>
    <xf numFmtId="0" fontId="22" fillId="8" borderId="16" xfId="0" applyFont="1" applyFill="1" applyBorder="1" applyAlignment="1" applyProtection="1">
      <alignment horizontal="center" vertical="center"/>
      <protection locked="0"/>
    </xf>
    <xf numFmtId="0" fontId="22" fillId="8" borderId="32" xfId="0" applyFont="1" applyFill="1" applyBorder="1" applyAlignment="1" applyProtection="1">
      <alignment horizontal="center" vertical="center"/>
      <protection locked="0"/>
    </xf>
    <xf numFmtId="0" fontId="22" fillId="8" borderId="35" xfId="0" applyFont="1" applyFill="1" applyBorder="1" applyAlignment="1" applyProtection="1">
      <alignment horizontal="center" vertical="center"/>
      <protection locked="0"/>
    </xf>
    <xf numFmtId="0" fontId="22" fillId="8" borderId="17" xfId="0" applyFont="1" applyFill="1" applyBorder="1" applyAlignment="1" applyProtection="1">
      <alignment horizontal="center" vertical="center"/>
      <protection locked="0"/>
    </xf>
    <xf numFmtId="0" fontId="22" fillId="8" borderId="71" xfId="0" applyFont="1" applyFill="1" applyBorder="1" applyAlignment="1" applyProtection="1">
      <alignment horizontal="center" vertical="center"/>
      <protection locked="0"/>
    </xf>
    <xf numFmtId="0" fontId="22" fillId="8" borderId="29" xfId="0" applyFont="1" applyFill="1" applyBorder="1" applyAlignment="1" applyProtection="1">
      <alignment horizontal="center" vertical="center"/>
      <protection locked="0"/>
    </xf>
    <xf numFmtId="181" fontId="22" fillId="4" borderId="74" xfId="0" applyNumberFormat="1" applyFont="1" applyFill="1" applyBorder="1" applyAlignment="1" applyProtection="1">
      <alignment horizontal="right" vertical="center"/>
      <protection locked="0"/>
    </xf>
    <xf numFmtId="181" fontId="22" fillId="4" borderId="75" xfId="0" applyNumberFormat="1" applyFont="1" applyFill="1" applyBorder="1" applyAlignment="1" applyProtection="1">
      <alignment horizontal="right" vertical="center"/>
      <protection locked="0"/>
    </xf>
    <xf numFmtId="181" fontId="22" fillId="4" borderId="78" xfId="0" applyNumberFormat="1" applyFont="1" applyFill="1" applyBorder="1" applyAlignment="1" applyProtection="1">
      <alignment horizontal="right" vertical="center"/>
      <protection locked="0"/>
    </xf>
    <xf numFmtId="0" fontId="22" fillId="8" borderId="91" xfId="0" applyFont="1" applyFill="1" applyBorder="1" applyAlignment="1" applyProtection="1">
      <alignment horizontal="center" vertical="center"/>
      <protection locked="0"/>
    </xf>
    <xf numFmtId="182" fontId="22" fillId="4" borderId="8" xfId="0" applyNumberFormat="1" applyFont="1" applyFill="1" applyBorder="1" applyAlignment="1" applyProtection="1">
      <alignment horizontal="right" vertical="center"/>
      <protection locked="0"/>
    </xf>
    <xf numFmtId="182" fontId="22" fillId="4" borderId="31" xfId="0" applyNumberFormat="1" applyFont="1" applyFill="1" applyBorder="1" applyAlignment="1" applyProtection="1">
      <alignment horizontal="right" vertical="center"/>
      <protection locked="0"/>
    </xf>
    <xf numFmtId="182" fontId="22" fillId="4" borderId="76" xfId="0" applyNumberFormat="1" applyFont="1" applyFill="1" applyBorder="1" applyAlignment="1" applyProtection="1">
      <alignment horizontal="right" vertical="center"/>
      <protection locked="0"/>
    </xf>
    <xf numFmtId="182" fontId="22" fillId="4" borderId="77" xfId="0" applyNumberFormat="1" applyFont="1" applyFill="1" applyBorder="1" applyAlignment="1" applyProtection="1">
      <alignment horizontal="right" vertical="center"/>
      <protection locked="0"/>
    </xf>
    <xf numFmtId="0" fontId="22" fillId="4" borderId="9"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2" fillId="4" borderId="3"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7" fillId="0" borderId="1" xfId="0" applyFont="1" applyBorder="1" applyAlignment="1">
      <alignment horizontal="left" vertical="center"/>
    </xf>
  </cellXfs>
  <cellStyles count="1">
    <cellStyle name="標準" xfId="0" builtinId="0"/>
  </cellStyles>
  <dxfs count="8">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E5%88%A5%E7%B4%99%E6%A7%98%E5%BC%8F%EF%BC%92%20'!Print_Area"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27</xdr:col>
      <xdr:colOff>57593</xdr:colOff>
      <xdr:row>0</xdr:row>
      <xdr:rowOff>30725</xdr:rowOff>
    </xdr:from>
    <xdr:to>
      <xdr:col>58</xdr:col>
      <xdr:colOff>29765</xdr:colOff>
      <xdr:row>2</xdr:row>
      <xdr:rowOff>122239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4611734" y="30725"/>
          <a:ext cx="5201000" cy="587608"/>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この画面は入力フォームです。以下の入力が完了したら、別紙様式２を印刷して提出してください。</a:t>
          </a:r>
        </a:p>
      </xdr:txBody>
    </xdr:sp>
    <xdr:clientData/>
  </xdr:twoCellAnchor>
  <xdr:twoCellAnchor>
    <xdr:from>
      <xdr:col>20</xdr:col>
      <xdr:colOff>92604</xdr:colOff>
      <xdr:row>84</xdr:row>
      <xdr:rowOff>99217</xdr:rowOff>
    </xdr:from>
    <xdr:to>
      <xdr:col>53</xdr:col>
      <xdr:colOff>59530</xdr:colOff>
      <xdr:row>87</xdr:row>
      <xdr:rowOff>59528</xdr:rowOff>
    </xdr:to>
    <xdr:sp macro="" textlink="">
      <xdr:nvSpPr>
        <xdr:cNvPr id="4" name="角丸四角形 1">
          <a:hlinkClick xmlns:r="http://schemas.openxmlformats.org/officeDocument/2006/relationships" r:id="rId1"/>
          <a:extLst>
            <a:ext uri="{FF2B5EF4-FFF2-40B4-BE49-F238E27FC236}">
              <a16:creationId xmlns:a16="http://schemas.microsoft.com/office/drawing/2014/main" id="{157F7C85-4B37-4072-993B-57FB6F310F20}"/>
            </a:ext>
          </a:extLst>
        </xdr:cNvPr>
        <xdr:cNvSpPr/>
      </xdr:nvSpPr>
      <xdr:spPr bwMode="auto">
        <a:xfrm>
          <a:off x="3532187" y="14327186"/>
          <a:ext cx="5642239" cy="45640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入力が完了したら、</a:t>
          </a:r>
          <a:r>
            <a:rPr kumimoji="1" lang="ja-JP" altLang="en-US" sz="1400" u="sng">
              <a:solidFill>
                <a:schemeClr val="tx2"/>
              </a:solidFill>
              <a:latin typeface="HGP創英角ｺﾞｼｯｸUB" panose="020B0900000000000000" pitchFamily="50" charset="-128"/>
              <a:ea typeface="HGP創英角ｺﾞｼｯｸUB" panose="020B0900000000000000" pitchFamily="50" charset="-128"/>
            </a:rPr>
            <a:t>「別紙様式２」</a:t>
          </a:r>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のシートを印刷して提出してください。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11460</xdr:colOff>
      <xdr:row>2</xdr:row>
      <xdr:rowOff>281667</xdr:rowOff>
    </xdr:from>
    <xdr:to>
      <xdr:col>30</xdr:col>
      <xdr:colOff>7257</xdr:colOff>
      <xdr:row>2</xdr:row>
      <xdr:rowOff>435273</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rot="16200000">
          <a:off x="14233663" y="-1013750"/>
          <a:ext cx="153606" cy="4567797"/>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1086</xdr:colOff>
      <xdr:row>2</xdr:row>
      <xdr:rowOff>282895</xdr:rowOff>
    </xdr:from>
    <xdr:to>
      <xdr:col>23</xdr:col>
      <xdr:colOff>10012</xdr:colOff>
      <xdr:row>2</xdr:row>
      <xdr:rowOff>406090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bwMode="auto">
        <a:xfrm rot="16200000">
          <a:off x="11305915" y="598566"/>
          <a:ext cx="123195" cy="131521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O85"/>
  <sheetViews>
    <sheetView tabSelected="1" zoomScale="120" zoomScaleNormal="120" workbookViewId="0">
      <selection activeCell="J5" sqref="J5:N5"/>
    </sheetView>
  </sheetViews>
  <sheetFormatPr defaultColWidth="2.453125" defaultRowHeight="13"/>
  <cols>
    <col min="1" max="10" width="2.453125" style="39"/>
    <col min="11" max="11" width="2.453125" style="39" customWidth="1"/>
    <col min="12" max="18" width="2.453125" style="39"/>
    <col min="19" max="19" width="2.453125" style="39" customWidth="1"/>
    <col min="20" max="27" width="2.453125" style="39"/>
    <col min="28" max="28" width="2.453125" style="39" customWidth="1"/>
    <col min="29" max="34" width="2.453125" style="39"/>
    <col min="35" max="35" width="2.453125" style="39" customWidth="1"/>
    <col min="36" max="61" width="2.453125" style="39"/>
    <col min="62" max="62" width="2.6328125" style="39" bestFit="1" customWidth="1"/>
    <col min="63" max="16384" width="2.453125" style="39"/>
  </cols>
  <sheetData>
    <row r="1" spans="1:35" s="57" customFormat="1" ht="24.5" customHeight="1" thickBot="1">
      <c r="A1" s="58" t="s">
        <v>240</v>
      </c>
    </row>
    <row r="2" spans="1:35" ht="14.5" thickBot="1">
      <c r="A2" s="213"/>
      <c r="B2" s="214"/>
      <c r="C2" s="215"/>
      <c r="D2" s="158" t="s">
        <v>247</v>
      </c>
      <c r="E2" s="158"/>
      <c r="F2" s="158"/>
      <c r="G2" s="158"/>
      <c r="H2" s="158"/>
      <c r="I2" s="159"/>
      <c r="J2" s="181"/>
      <c r="K2" s="182"/>
      <c r="L2" s="183"/>
      <c r="M2" s="158" t="s">
        <v>348</v>
      </c>
      <c r="N2" s="158"/>
      <c r="O2" s="158"/>
      <c r="P2" s="158"/>
      <c r="Q2" s="158"/>
      <c r="R2" s="158"/>
      <c r="S2" s="158"/>
      <c r="T2" s="158"/>
      <c r="U2" s="158"/>
    </row>
    <row r="4" spans="1:35" s="160" customFormat="1" ht="13.5" thickBot="1">
      <c r="A4" s="160" t="s">
        <v>196</v>
      </c>
    </row>
    <row r="5" spans="1:35" ht="13.5" thickBot="1">
      <c r="A5" s="188" t="s">
        <v>71</v>
      </c>
      <c r="B5" s="189"/>
      <c r="C5" s="189"/>
      <c r="D5" s="189"/>
      <c r="E5" s="189"/>
      <c r="F5" s="189"/>
      <c r="G5" s="189"/>
      <c r="H5" s="189"/>
      <c r="I5" s="189"/>
      <c r="J5" s="422"/>
      <c r="K5" s="423"/>
      <c r="L5" s="423"/>
      <c r="M5" s="423"/>
      <c r="N5" s="424"/>
      <c r="O5" s="41"/>
      <c r="P5" s="42"/>
      <c r="Q5" s="42"/>
      <c r="R5" s="42"/>
      <c r="S5" s="42"/>
      <c r="T5" s="42"/>
      <c r="U5" s="42"/>
      <c r="V5" s="42"/>
      <c r="W5" s="42"/>
      <c r="X5" s="42"/>
      <c r="Y5" s="42"/>
      <c r="Z5" s="42"/>
    </row>
    <row r="6" spans="1:35">
      <c r="A6" s="188" t="s">
        <v>246</v>
      </c>
      <c r="B6" s="189"/>
      <c r="C6" s="189"/>
      <c r="D6" s="189"/>
      <c r="E6" s="189"/>
      <c r="F6" s="189"/>
      <c r="G6" s="189"/>
      <c r="H6" s="189"/>
      <c r="I6" s="189"/>
      <c r="J6" s="425"/>
      <c r="K6" s="426"/>
      <c r="L6" s="426"/>
      <c r="M6" s="426"/>
      <c r="N6" s="426"/>
      <c r="O6" s="426"/>
      <c r="P6" s="426"/>
      <c r="Q6" s="426"/>
      <c r="R6" s="426"/>
      <c r="S6" s="426"/>
      <c r="T6" s="426"/>
      <c r="U6" s="426"/>
      <c r="V6" s="426"/>
      <c r="W6" s="426"/>
      <c r="X6" s="426"/>
      <c r="Y6" s="426"/>
      <c r="Z6" s="427"/>
    </row>
    <row r="7" spans="1:35">
      <c r="A7" s="188" t="s">
        <v>238</v>
      </c>
      <c r="B7" s="189"/>
      <c r="C7" s="189"/>
      <c r="D7" s="189"/>
      <c r="E7" s="189"/>
      <c r="F7" s="189"/>
      <c r="G7" s="189"/>
      <c r="H7" s="189"/>
      <c r="I7" s="189"/>
      <c r="J7" s="428"/>
      <c r="K7" s="429"/>
      <c r="L7" s="429"/>
      <c r="M7" s="429"/>
      <c r="N7" s="429"/>
      <c r="O7" s="429"/>
      <c r="P7" s="429"/>
      <c r="Q7" s="429"/>
      <c r="R7" s="429"/>
      <c r="S7" s="429"/>
      <c r="T7" s="429"/>
      <c r="U7" s="429"/>
      <c r="V7" s="429"/>
      <c r="W7" s="429"/>
      <c r="X7" s="429"/>
      <c r="Y7" s="429"/>
      <c r="Z7" s="430"/>
    </row>
    <row r="8" spans="1:35">
      <c r="A8" s="188" t="s">
        <v>239</v>
      </c>
      <c r="B8" s="189"/>
      <c r="C8" s="189"/>
      <c r="D8" s="189"/>
      <c r="E8" s="189"/>
      <c r="F8" s="189"/>
      <c r="G8" s="189"/>
      <c r="H8" s="189"/>
      <c r="I8" s="189"/>
      <c r="J8" s="431"/>
      <c r="K8" s="432"/>
      <c r="L8" s="432"/>
      <c r="M8" s="432"/>
      <c r="N8" s="432"/>
      <c r="O8" s="432"/>
      <c r="P8" s="432"/>
      <c r="Q8" s="432"/>
      <c r="R8" s="432"/>
      <c r="S8" s="432"/>
      <c r="T8" s="432"/>
      <c r="U8" s="432"/>
      <c r="V8" s="432"/>
      <c r="W8" s="432"/>
      <c r="X8" s="432"/>
      <c r="Y8" s="432"/>
      <c r="Z8" s="433"/>
    </row>
    <row r="9" spans="1:35" ht="13.5" thickBot="1">
      <c r="A9" s="188" t="s">
        <v>72</v>
      </c>
      <c r="B9" s="189"/>
      <c r="C9" s="189"/>
      <c r="D9" s="189"/>
      <c r="E9" s="189"/>
      <c r="F9" s="189"/>
      <c r="G9" s="189"/>
      <c r="H9" s="189"/>
      <c r="I9" s="189"/>
      <c r="J9" s="434"/>
      <c r="K9" s="435"/>
      <c r="L9" s="435"/>
      <c r="M9" s="435"/>
      <c r="N9" s="435"/>
      <c r="O9" s="435"/>
      <c r="P9" s="435"/>
      <c r="Q9" s="435"/>
      <c r="R9" s="435"/>
      <c r="S9" s="435"/>
      <c r="T9" s="435"/>
      <c r="U9" s="435"/>
      <c r="V9" s="435"/>
      <c r="W9" s="435"/>
      <c r="X9" s="435"/>
      <c r="Y9" s="435"/>
      <c r="Z9" s="436"/>
    </row>
    <row r="10" spans="1:35" hidden="1">
      <c r="A10" s="149"/>
      <c r="B10" s="149"/>
      <c r="C10" s="149"/>
      <c r="D10" s="149"/>
      <c r="E10" s="149"/>
      <c r="F10" s="149"/>
      <c r="G10" s="149"/>
      <c r="H10" s="149"/>
      <c r="I10" s="149"/>
      <c r="J10" s="150"/>
      <c r="K10" s="150"/>
      <c r="L10" s="56"/>
      <c r="M10" s="56"/>
      <c r="N10" s="56"/>
      <c r="O10" s="56"/>
      <c r="P10" s="56"/>
      <c r="Q10" s="56"/>
      <c r="R10" s="56"/>
      <c r="S10" s="56"/>
      <c r="T10" s="56"/>
      <c r="U10" s="56"/>
      <c r="V10" s="56"/>
      <c r="W10" s="56"/>
      <c r="X10" s="56"/>
      <c r="Y10" s="56"/>
      <c r="Z10" s="56"/>
    </row>
    <row r="11" spans="1:35">
      <c r="M11" s="56"/>
      <c r="N11" s="56"/>
      <c r="O11" s="56"/>
      <c r="P11" s="56"/>
      <c r="Q11" s="56"/>
      <c r="R11" s="56"/>
      <c r="S11" s="56"/>
      <c r="T11" s="56"/>
      <c r="U11" s="56"/>
      <c r="V11" s="56"/>
      <c r="W11" s="56"/>
      <c r="X11" s="56"/>
      <c r="Y11" s="56"/>
      <c r="Z11" s="56"/>
    </row>
    <row r="13" spans="1:35" s="160" customFormat="1">
      <c r="A13" s="160" t="s">
        <v>197</v>
      </c>
    </row>
    <row r="14" spans="1:35" ht="13.5" thickBot="1">
      <c r="A14" s="198"/>
      <c r="B14" s="237"/>
      <c r="C14" s="237"/>
      <c r="D14" s="237"/>
      <c r="E14" s="237"/>
      <c r="F14" s="237"/>
      <c r="G14" s="237"/>
      <c r="H14" s="237"/>
      <c r="I14" s="237"/>
      <c r="J14" s="241" t="s">
        <v>109</v>
      </c>
      <c r="K14" s="242"/>
      <c r="L14" s="242"/>
      <c r="M14" s="242"/>
      <c r="N14" s="242"/>
      <c r="O14" s="242"/>
      <c r="P14" s="242"/>
      <c r="Q14" s="242"/>
      <c r="R14" s="242"/>
      <c r="S14" s="242"/>
      <c r="T14" s="243"/>
      <c r="U14" s="241" t="s">
        <v>110</v>
      </c>
      <c r="V14" s="242"/>
      <c r="W14" s="242"/>
      <c r="X14" s="242"/>
      <c r="Y14" s="242"/>
      <c r="Z14" s="242"/>
      <c r="AA14" s="242"/>
      <c r="AB14" s="242"/>
      <c r="AC14" s="242"/>
      <c r="AD14" s="242"/>
      <c r="AE14" s="242"/>
      <c r="AF14" s="243"/>
    </row>
    <row r="15" spans="1:35" ht="13.5" thickBot="1">
      <c r="A15" s="193" t="s">
        <v>0</v>
      </c>
      <c r="B15" s="193"/>
      <c r="C15" s="193"/>
      <c r="D15" s="193"/>
      <c r="E15" s="193"/>
      <c r="F15" s="193"/>
      <c r="G15" s="193"/>
      <c r="H15" s="193"/>
      <c r="I15" s="188"/>
      <c r="J15" s="437"/>
      <c r="K15" s="438"/>
      <c r="L15" s="438"/>
      <c r="M15" s="438"/>
      <c r="N15" s="438"/>
      <c r="O15" s="438"/>
      <c r="P15" s="438"/>
      <c r="Q15" s="438"/>
      <c r="R15" s="438"/>
      <c r="S15" s="438"/>
      <c r="T15" s="439"/>
      <c r="U15" s="438"/>
      <c r="V15" s="438"/>
      <c r="W15" s="438"/>
      <c r="X15" s="438"/>
      <c r="Y15" s="438"/>
      <c r="Z15" s="438"/>
      <c r="AA15" s="438"/>
      <c r="AB15" s="438"/>
      <c r="AC15" s="438"/>
      <c r="AD15" s="438"/>
      <c r="AE15" s="438"/>
      <c r="AF15" s="439"/>
      <c r="AI15" s="162" t="str">
        <f>IF(OR(J15="",U15=""),"届出区分を選択してください。","")</f>
        <v>届出区分を選択してください。</v>
      </c>
    </row>
    <row r="16" spans="1:35" ht="13.5" thickBot="1">
      <c r="A16" s="198"/>
      <c r="B16" s="237"/>
      <c r="C16" s="237"/>
      <c r="D16" s="237"/>
      <c r="E16" s="237"/>
      <c r="F16" s="237"/>
      <c r="G16" s="237"/>
      <c r="H16" s="237"/>
      <c r="I16" s="237"/>
      <c r="J16" s="238" t="s">
        <v>201</v>
      </c>
      <c r="K16" s="239"/>
      <c r="L16" s="239"/>
      <c r="M16" s="239"/>
      <c r="N16" s="239"/>
      <c r="O16" s="239"/>
      <c r="P16" s="239"/>
      <c r="Q16" s="239"/>
      <c r="R16" s="239"/>
      <c r="S16" s="239"/>
      <c r="T16" s="240"/>
      <c r="U16" s="238" t="s">
        <v>201</v>
      </c>
      <c r="V16" s="239"/>
      <c r="W16" s="239"/>
      <c r="X16" s="239"/>
      <c r="Y16" s="239"/>
      <c r="Z16" s="239"/>
      <c r="AA16" s="239"/>
      <c r="AB16" s="239"/>
      <c r="AC16" s="239"/>
      <c r="AD16" s="239"/>
      <c r="AE16" s="239"/>
      <c r="AF16" s="240"/>
    </row>
    <row r="17" spans="1:64">
      <c r="A17" s="193" t="s">
        <v>73</v>
      </c>
      <c r="B17" s="193"/>
      <c r="C17" s="193"/>
      <c r="D17" s="193"/>
      <c r="E17" s="193"/>
      <c r="F17" s="193"/>
      <c r="G17" s="193"/>
      <c r="H17" s="193"/>
      <c r="I17" s="188"/>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I17" s="162" t="str">
        <f>IF(AND(J15&lt;&gt;"無",OR(J17="",J18="",J19="",J20="",J21="",J22="",J23="",J24="")),"〈一般病床〉未入力項目があります。０の場合は０と入力してください。","")</f>
        <v>〈一般病床〉未入力項目があります。０の場合は０と入力してください。</v>
      </c>
    </row>
    <row r="18" spans="1:64">
      <c r="A18" s="193" t="s">
        <v>74</v>
      </c>
      <c r="B18" s="193"/>
      <c r="C18" s="193"/>
      <c r="D18" s="193"/>
      <c r="E18" s="193"/>
      <c r="F18" s="193"/>
      <c r="G18" s="193"/>
      <c r="H18" s="193"/>
      <c r="I18" s="188"/>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I18" s="162"/>
    </row>
    <row r="19" spans="1:64">
      <c r="A19" s="193" t="s">
        <v>75</v>
      </c>
      <c r="B19" s="193"/>
      <c r="C19" s="193"/>
      <c r="D19" s="193"/>
      <c r="E19" s="193"/>
      <c r="F19" s="193"/>
      <c r="G19" s="193"/>
      <c r="H19" s="193"/>
      <c r="I19" s="188"/>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I19" s="162" t="str">
        <f>IF(AND(U15&lt;&gt;"無",OR(U17="",U18="",U19="",U20="",U21="",U22="",U23="",U24="")),"〈療養病床〉未入力項目があります。０の場合は０と入力してください。","")</f>
        <v>〈療養病床〉未入力項目があります。０の場合は０と入力してください。</v>
      </c>
    </row>
    <row r="20" spans="1:64">
      <c r="A20" s="193" t="s">
        <v>76</v>
      </c>
      <c r="B20" s="193"/>
      <c r="C20" s="193"/>
      <c r="D20" s="193"/>
      <c r="E20" s="193"/>
      <c r="F20" s="193"/>
      <c r="G20" s="193"/>
      <c r="H20" s="193"/>
      <c r="I20" s="188"/>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row>
    <row r="21" spans="1:64">
      <c r="A21" s="193" t="s">
        <v>174</v>
      </c>
      <c r="B21" s="193"/>
      <c r="C21" s="193"/>
      <c r="D21" s="193"/>
      <c r="E21" s="193"/>
      <c r="F21" s="193"/>
      <c r="G21" s="193"/>
      <c r="H21" s="193"/>
      <c r="I21" s="188"/>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row>
    <row r="22" spans="1:64">
      <c r="A22" s="193" t="s">
        <v>175</v>
      </c>
      <c r="B22" s="193"/>
      <c r="C22" s="193"/>
      <c r="D22" s="193"/>
      <c r="E22" s="193"/>
      <c r="F22" s="193"/>
      <c r="G22" s="193"/>
      <c r="H22" s="193"/>
      <c r="I22" s="188"/>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row>
    <row r="23" spans="1:64">
      <c r="A23" s="193" t="s">
        <v>176</v>
      </c>
      <c r="B23" s="193"/>
      <c r="C23" s="193"/>
      <c r="D23" s="193"/>
      <c r="E23" s="193"/>
      <c r="F23" s="193"/>
      <c r="G23" s="193"/>
      <c r="H23" s="193"/>
      <c r="I23" s="188"/>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row>
    <row r="24" spans="1:64" ht="13.5" thickBot="1">
      <c r="A24" s="193" t="s">
        <v>177</v>
      </c>
      <c r="B24" s="193"/>
      <c r="C24" s="193"/>
      <c r="D24" s="193"/>
      <c r="E24" s="193"/>
      <c r="F24" s="193"/>
      <c r="G24" s="193"/>
      <c r="H24" s="193"/>
      <c r="I24" s="188"/>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64">
      <c r="B25" s="40"/>
      <c r="C25" s="40"/>
      <c r="D25" s="40"/>
    </row>
    <row r="26" spans="1:64">
      <c r="B26" s="40"/>
      <c r="C26" s="40"/>
      <c r="D26" s="40"/>
    </row>
    <row r="27" spans="1:64" s="160" customFormat="1">
      <c r="A27" s="160" t="s">
        <v>198</v>
      </c>
      <c r="B27" s="161"/>
      <c r="C27" s="161"/>
      <c r="D27" s="161"/>
    </row>
    <row r="28" spans="1:64">
      <c r="A28" s="39" t="s">
        <v>249</v>
      </c>
      <c r="B28" s="40"/>
      <c r="C28" s="40"/>
      <c r="D28" s="40"/>
    </row>
    <row r="29" spans="1:64" ht="13.5" thickBot="1">
      <c r="A29" s="216"/>
      <c r="B29" s="216"/>
      <c r="C29" s="216" t="s">
        <v>118</v>
      </c>
      <c r="D29" s="216"/>
      <c r="E29" s="216"/>
      <c r="F29" s="216"/>
      <c r="G29" s="216" t="s">
        <v>119</v>
      </c>
      <c r="H29" s="216"/>
      <c r="I29" s="207"/>
      <c r="J29" s="207" t="s">
        <v>191</v>
      </c>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9"/>
    </row>
    <row r="30" spans="1:64" ht="28.5" customHeight="1">
      <c r="A30" s="229" t="s">
        <v>112</v>
      </c>
      <c r="B30" s="230"/>
      <c r="C30" s="443"/>
      <c r="D30" s="444"/>
      <c r="E30" s="444"/>
      <c r="F30" s="445"/>
      <c r="G30" s="220"/>
      <c r="H30" s="221"/>
      <c r="I30" s="222"/>
      <c r="J30" s="210" t="s">
        <v>307</v>
      </c>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2"/>
    </row>
    <row r="31" spans="1:64">
      <c r="A31" s="193" t="s">
        <v>113</v>
      </c>
      <c r="B31" s="188"/>
      <c r="C31" s="446"/>
      <c r="D31" s="447"/>
      <c r="E31" s="447"/>
      <c r="F31" s="448"/>
      <c r="G31" s="217"/>
      <c r="H31" s="218"/>
      <c r="I31" s="219"/>
      <c r="J31" s="188" t="s">
        <v>184</v>
      </c>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90"/>
    </row>
    <row r="32" spans="1:64" ht="13.5" thickBot="1">
      <c r="A32" s="193" t="s">
        <v>114</v>
      </c>
      <c r="B32" s="188"/>
      <c r="C32" s="446"/>
      <c r="D32" s="447"/>
      <c r="E32" s="447"/>
      <c r="F32" s="448"/>
      <c r="G32" s="234"/>
      <c r="H32" s="235"/>
      <c r="I32" s="236"/>
      <c r="J32" s="188" t="s">
        <v>185</v>
      </c>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90"/>
    </row>
    <row r="33" spans="1:67">
      <c r="A33" s="193" t="s">
        <v>61</v>
      </c>
      <c r="B33" s="188"/>
      <c r="C33" s="446"/>
      <c r="D33" s="447"/>
      <c r="E33" s="447"/>
      <c r="F33" s="447"/>
      <c r="G33" s="453"/>
      <c r="H33" s="453"/>
      <c r="I33" s="454"/>
      <c r="J33" s="189" t="s">
        <v>186</v>
      </c>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90"/>
      <c r="BO33" s="113">
        <f>IF(OR(C33="",C33="非該当"),0,1)</f>
        <v>0</v>
      </c>
    </row>
    <row r="34" spans="1:67" ht="13.5" thickBot="1">
      <c r="A34" s="193" t="s">
        <v>60</v>
      </c>
      <c r="B34" s="188"/>
      <c r="C34" s="446"/>
      <c r="D34" s="447"/>
      <c r="E34" s="447"/>
      <c r="F34" s="447"/>
      <c r="G34" s="455"/>
      <c r="H34" s="455"/>
      <c r="I34" s="456"/>
      <c r="J34" s="189" t="s">
        <v>241</v>
      </c>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90"/>
      <c r="BO34" s="113">
        <f>IF(OR(C34="",C34="非該当"),0,1)</f>
        <v>0</v>
      </c>
    </row>
    <row r="35" spans="1:67">
      <c r="A35" s="193" t="s">
        <v>58</v>
      </c>
      <c r="B35" s="188"/>
      <c r="C35" s="446"/>
      <c r="D35" s="447"/>
      <c r="E35" s="447"/>
      <c r="F35" s="449"/>
      <c r="G35" s="226"/>
      <c r="H35" s="227"/>
      <c r="I35" s="228"/>
      <c r="J35" s="188" t="s">
        <v>187</v>
      </c>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90"/>
      <c r="BO35" s="113">
        <f>IF(OR(C35="",C35="非該当"),0,1)</f>
        <v>0</v>
      </c>
    </row>
    <row r="36" spans="1:67" ht="13.5" thickBot="1">
      <c r="A36" s="193" t="s">
        <v>57</v>
      </c>
      <c r="B36" s="188"/>
      <c r="C36" s="446"/>
      <c r="D36" s="447"/>
      <c r="E36" s="447"/>
      <c r="F36" s="449"/>
      <c r="G36" s="231"/>
      <c r="H36" s="232"/>
      <c r="I36" s="233"/>
      <c r="J36" s="188" t="s">
        <v>188</v>
      </c>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90"/>
      <c r="BO36" s="113">
        <f>IF(OR(C36="",C36="非該当"),0,1)</f>
        <v>0</v>
      </c>
    </row>
    <row r="37" spans="1:67">
      <c r="A37" s="193" t="s">
        <v>56</v>
      </c>
      <c r="B37" s="188"/>
      <c r="C37" s="446"/>
      <c r="D37" s="447"/>
      <c r="E37" s="447"/>
      <c r="F37" s="447"/>
      <c r="G37" s="457"/>
      <c r="H37" s="457"/>
      <c r="I37" s="458"/>
      <c r="J37" s="189" t="s">
        <v>242</v>
      </c>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90"/>
      <c r="BO37" s="113">
        <f t="shared" ref="BO37:BO42" si="0">IF(OR(C37="",C37="非該当"),0,1)</f>
        <v>0</v>
      </c>
    </row>
    <row r="38" spans="1:67">
      <c r="A38" s="193" t="s">
        <v>54</v>
      </c>
      <c r="B38" s="188"/>
      <c r="C38" s="446"/>
      <c r="D38" s="447"/>
      <c r="E38" s="447"/>
      <c r="F38" s="447"/>
      <c r="G38" s="459"/>
      <c r="H38" s="459"/>
      <c r="I38" s="460"/>
      <c r="J38" s="189" t="s">
        <v>243</v>
      </c>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90"/>
      <c r="BO38" s="113">
        <f t="shared" si="0"/>
        <v>0</v>
      </c>
    </row>
    <row r="39" spans="1:67" ht="13.5" thickBot="1">
      <c r="A39" s="193" t="s">
        <v>53</v>
      </c>
      <c r="B39" s="188"/>
      <c r="C39" s="446"/>
      <c r="D39" s="447"/>
      <c r="E39" s="447"/>
      <c r="F39" s="447"/>
      <c r="G39" s="455"/>
      <c r="H39" s="455"/>
      <c r="I39" s="456"/>
      <c r="J39" s="189" t="s">
        <v>244</v>
      </c>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90"/>
      <c r="BO39" s="113">
        <f t="shared" si="0"/>
        <v>0</v>
      </c>
    </row>
    <row r="40" spans="1:67" ht="13.5" thickBot="1">
      <c r="A40" s="193" t="s">
        <v>51</v>
      </c>
      <c r="B40" s="188"/>
      <c r="C40" s="446"/>
      <c r="D40" s="447"/>
      <c r="E40" s="447"/>
      <c r="F40" s="449"/>
      <c r="G40" s="223"/>
      <c r="H40" s="224"/>
      <c r="I40" s="225"/>
      <c r="J40" s="188" t="s">
        <v>189</v>
      </c>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90"/>
      <c r="BO40" s="113">
        <f t="shared" si="0"/>
        <v>0</v>
      </c>
    </row>
    <row r="41" spans="1:67" ht="13.5" thickBot="1">
      <c r="A41" s="193" t="s">
        <v>50</v>
      </c>
      <c r="B41" s="188"/>
      <c r="C41" s="446"/>
      <c r="D41" s="447"/>
      <c r="E41" s="447"/>
      <c r="F41" s="447"/>
      <c r="G41" s="461"/>
      <c r="H41" s="461"/>
      <c r="I41" s="462"/>
      <c r="J41" s="189" t="s">
        <v>245</v>
      </c>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90"/>
      <c r="BO41" s="113">
        <f t="shared" si="0"/>
        <v>0</v>
      </c>
    </row>
    <row r="42" spans="1:67" ht="13.5" thickBot="1">
      <c r="A42" s="193" t="s">
        <v>47</v>
      </c>
      <c r="B42" s="188"/>
      <c r="C42" s="450"/>
      <c r="D42" s="451"/>
      <c r="E42" s="451"/>
      <c r="F42" s="452"/>
      <c r="G42" s="226"/>
      <c r="H42" s="227"/>
      <c r="I42" s="228"/>
      <c r="J42" s="188" t="s">
        <v>190</v>
      </c>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90"/>
      <c r="BO42" s="113">
        <f t="shared" si="0"/>
        <v>0</v>
      </c>
    </row>
    <row r="43" spans="1:67">
      <c r="D43" s="162" t="str">
        <f>IF(OR(C30="",C31="",C32="",C33="",C34="",C35="",C36="",C37="",C38="",C39="",C40="",C41="",C42=""),"〈該当性〉未選択の項目があります。","")</f>
        <v>〈該当性〉未選択の項目があります。</v>
      </c>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BJ43" s="113">
        <f>SUM(BO33:BO42)</f>
        <v>0</v>
      </c>
    </row>
    <row r="44" spans="1:67">
      <c r="G44" s="55"/>
    </row>
    <row r="45" spans="1:67" s="160" customFormat="1" ht="13.5" thickBot="1">
      <c r="A45" s="160" t="s">
        <v>199</v>
      </c>
    </row>
    <row r="46" spans="1:67">
      <c r="A46" s="193" t="s">
        <v>127</v>
      </c>
      <c r="B46" s="193"/>
      <c r="C46" s="193"/>
      <c r="D46" s="193"/>
      <c r="E46" s="193"/>
      <c r="F46" s="193"/>
      <c r="G46" s="188"/>
      <c r="H46" s="463" t="s">
        <v>248</v>
      </c>
      <c r="I46" s="464"/>
      <c r="J46" s="464"/>
      <c r="K46" s="465"/>
      <c r="M46" s="193" t="s">
        <v>131</v>
      </c>
      <c r="N46" s="193"/>
      <c r="O46" s="193"/>
      <c r="P46" s="193"/>
      <c r="Q46" s="193"/>
      <c r="R46" s="188"/>
      <c r="S46" s="463" t="s">
        <v>248</v>
      </c>
      <c r="T46" s="464"/>
      <c r="U46" s="464"/>
      <c r="V46" s="465"/>
      <c r="X46" s="193" t="s">
        <v>137</v>
      </c>
      <c r="Y46" s="193"/>
      <c r="Z46" s="193"/>
      <c r="AA46" s="193"/>
      <c r="AB46" s="193"/>
      <c r="AC46" s="188"/>
      <c r="AD46" s="463" t="s">
        <v>248</v>
      </c>
      <c r="AE46" s="464"/>
      <c r="AF46" s="464"/>
      <c r="AG46" s="465"/>
      <c r="AI46" s="193" t="s">
        <v>150</v>
      </c>
      <c r="AJ46" s="193"/>
      <c r="AK46" s="193"/>
      <c r="AL46" s="193"/>
      <c r="AM46" s="193"/>
      <c r="AN46" s="193"/>
      <c r="AO46" s="193"/>
      <c r="AP46" s="193"/>
      <c r="AQ46" s="193"/>
      <c r="AR46" s="193"/>
      <c r="AS46" s="193"/>
      <c r="AT46" s="188"/>
      <c r="AU46" s="463" t="s">
        <v>248</v>
      </c>
      <c r="AV46" s="464"/>
      <c r="AW46" s="464"/>
      <c r="AX46" s="465"/>
      <c r="AZ46" s="193" t="s">
        <v>143</v>
      </c>
      <c r="BA46" s="193"/>
      <c r="BB46" s="193"/>
      <c r="BC46" s="193"/>
      <c r="BD46" s="193"/>
      <c r="BE46" s="193"/>
      <c r="BF46" s="193"/>
      <c r="BG46" s="188"/>
      <c r="BH46" s="463" t="s">
        <v>248</v>
      </c>
      <c r="BI46" s="464"/>
      <c r="BJ46" s="464"/>
      <c r="BK46" s="465"/>
    </row>
    <row r="47" spans="1:67">
      <c r="A47" s="193" t="s">
        <v>128</v>
      </c>
      <c r="B47" s="193"/>
      <c r="C47" s="193"/>
      <c r="D47" s="193"/>
      <c r="E47" s="193"/>
      <c r="F47" s="193"/>
      <c r="G47" s="188"/>
      <c r="H47" s="446" t="s">
        <v>248</v>
      </c>
      <c r="I47" s="447"/>
      <c r="J47" s="447"/>
      <c r="K47" s="448"/>
      <c r="M47" s="193" t="s">
        <v>132</v>
      </c>
      <c r="N47" s="193"/>
      <c r="O47" s="193"/>
      <c r="P47" s="193"/>
      <c r="Q47" s="193"/>
      <c r="R47" s="188"/>
      <c r="S47" s="446" t="s">
        <v>248</v>
      </c>
      <c r="T47" s="447"/>
      <c r="U47" s="447"/>
      <c r="V47" s="448"/>
      <c r="X47" s="193" t="s">
        <v>138</v>
      </c>
      <c r="Y47" s="193"/>
      <c r="Z47" s="193"/>
      <c r="AA47" s="193"/>
      <c r="AB47" s="193"/>
      <c r="AC47" s="188"/>
      <c r="AD47" s="446" t="s">
        <v>248</v>
      </c>
      <c r="AE47" s="447"/>
      <c r="AF47" s="447"/>
      <c r="AG47" s="448"/>
      <c r="AI47" s="193" t="s">
        <v>192</v>
      </c>
      <c r="AJ47" s="193"/>
      <c r="AK47" s="193"/>
      <c r="AL47" s="193"/>
      <c r="AM47" s="193"/>
      <c r="AN47" s="193"/>
      <c r="AO47" s="193"/>
      <c r="AP47" s="193"/>
      <c r="AQ47" s="193"/>
      <c r="AR47" s="193"/>
      <c r="AS47" s="193"/>
      <c r="AT47" s="188"/>
      <c r="AU47" s="446" t="s">
        <v>248</v>
      </c>
      <c r="AV47" s="447"/>
      <c r="AW47" s="447"/>
      <c r="AX47" s="448"/>
      <c r="AZ47" s="193" t="s">
        <v>144</v>
      </c>
      <c r="BA47" s="193"/>
      <c r="BB47" s="193"/>
      <c r="BC47" s="193"/>
      <c r="BD47" s="193"/>
      <c r="BE47" s="193"/>
      <c r="BF47" s="193"/>
      <c r="BG47" s="188"/>
      <c r="BH47" s="446" t="s">
        <v>248</v>
      </c>
      <c r="BI47" s="447"/>
      <c r="BJ47" s="447"/>
      <c r="BK47" s="448"/>
    </row>
    <row r="48" spans="1:67">
      <c r="A48" s="193" t="s">
        <v>129</v>
      </c>
      <c r="B48" s="193"/>
      <c r="C48" s="193"/>
      <c r="D48" s="193"/>
      <c r="E48" s="193"/>
      <c r="F48" s="193"/>
      <c r="G48" s="188"/>
      <c r="H48" s="446" t="s">
        <v>248</v>
      </c>
      <c r="I48" s="447"/>
      <c r="J48" s="447"/>
      <c r="K48" s="448"/>
      <c r="M48" s="193" t="s">
        <v>133</v>
      </c>
      <c r="N48" s="193"/>
      <c r="O48" s="193"/>
      <c r="P48" s="193"/>
      <c r="Q48" s="193"/>
      <c r="R48" s="188"/>
      <c r="S48" s="446" t="s">
        <v>248</v>
      </c>
      <c r="T48" s="447"/>
      <c r="U48" s="447"/>
      <c r="V48" s="448"/>
      <c r="X48" s="193" t="s">
        <v>139</v>
      </c>
      <c r="Y48" s="193"/>
      <c r="Z48" s="193"/>
      <c r="AA48" s="193"/>
      <c r="AB48" s="193"/>
      <c r="AC48" s="188"/>
      <c r="AD48" s="446" t="s">
        <v>248</v>
      </c>
      <c r="AE48" s="447"/>
      <c r="AF48" s="447"/>
      <c r="AG48" s="448"/>
      <c r="AI48" s="193" t="s">
        <v>193</v>
      </c>
      <c r="AJ48" s="193"/>
      <c r="AK48" s="193"/>
      <c r="AL48" s="193"/>
      <c r="AM48" s="193"/>
      <c r="AN48" s="193"/>
      <c r="AO48" s="193"/>
      <c r="AP48" s="193"/>
      <c r="AQ48" s="193"/>
      <c r="AR48" s="193"/>
      <c r="AS48" s="193"/>
      <c r="AT48" s="188"/>
      <c r="AU48" s="446" t="s">
        <v>248</v>
      </c>
      <c r="AV48" s="447"/>
      <c r="AW48" s="447"/>
      <c r="AX48" s="448"/>
      <c r="AZ48" s="193" t="s">
        <v>145</v>
      </c>
      <c r="BA48" s="193"/>
      <c r="BB48" s="193"/>
      <c r="BC48" s="193"/>
      <c r="BD48" s="193"/>
      <c r="BE48" s="193"/>
      <c r="BF48" s="193"/>
      <c r="BG48" s="188"/>
      <c r="BH48" s="446" t="s">
        <v>248</v>
      </c>
      <c r="BI48" s="447"/>
      <c r="BJ48" s="447"/>
      <c r="BK48" s="448"/>
    </row>
    <row r="49" spans="1:63">
      <c r="A49" s="193" t="s">
        <v>148</v>
      </c>
      <c r="B49" s="193"/>
      <c r="C49" s="193"/>
      <c r="D49" s="193"/>
      <c r="E49" s="193"/>
      <c r="F49" s="193"/>
      <c r="G49" s="188"/>
      <c r="H49" s="446" t="s">
        <v>248</v>
      </c>
      <c r="I49" s="447"/>
      <c r="J49" s="447"/>
      <c r="K49" s="448"/>
      <c r="M49" s="193" t="s">
        <v>134</v>
      </c>
      <c r="N49" s="193"/>
      <c r="O49" s="193"/>
      <c r="P49" s="193"/>
      <c r="Q49" s="193"/>
      <c r="R49" s="188"/>
      <c r="S49" s="446" t="s">
        <v>248</v>
      </c>
      <c r="T49" s="447"/>
      <c r="U49" s="447"/>
      <c r="V49" s="448"/>
      <c r="X49" s="193" t="s">
        <v>140</v>
      </c>
      <c r="Y49" s="193"/>
      <c r="Z49" s="193"/>
      <c r="AA49" s="193"/>
      <c r="AB49" s="193"/>
      <c r="AC49" s="188"/>
      <c r="AD49" s="446" t="s">
        <v>248</v>
      </c>
      <c r="AE49" s="447"/>
      <c r="AF49" s="447"/>
      <c r="AG49" s="448"/>
      <c r="AI49" s="193" t="s">
        <v>151</v>
      </c>
      <c r="AJ49" s="193"/>
      <c r="AK49" s="193"/>
      <c r="AL49" s="193"/>
      <c r="AM49" s="193"/>
      <c r="AN49" s="193"/>
      <c r="AO49" s="193"/>
      <c r="AP49" s="193"/>
      <c r="AQ49" s="193"/>
      <c r="AR49" s="193"/>
      <c r="AS49" s="193"/>
      <c r="AT49" s="188"/>
      <c r="AU49" s="446" t="s">
        <v>248</v>
      </c>
      <c r="AV49" s="447"/>
      <c r="AW49" s="447"/>
      <c r="AX49" s="448"/>
      <c r="AZ49" s="193" t="s">
        <v>146</v>
      </c>
      <c r="BA49" s="193"/>
      <c r="BB49" s="193"/>
      <c r="BC49" s="193"/>
      <c r="BD49" s="193"/>
      <c r="BE49" s="193"/>
      <c r="BF49" s="193"/>
      <c r="BG49" s="188"/>
      <c r="BH49" s="446" t="s">
        <v>248</v>
      </c>
      <c r="BI49" s="447"/>
      <c r="BJ49" s="447"/>
      <c r="BK49" s="448"/>
    </row>
    <row r="50" spans="1:63" ht="13.5" thickBot="1">
      <c r="A50" s="193" t="s">
        <v>130</v>
      </c>
      <c r="B50" s="193"/>
      <c r="C50" s="193"/>
      <c r="D50" s="193"/>
      <c r="E50" s="193"/>
      <c r="F50" s="193"/>
      <c r="G50" s="188"/>
      <c r="H50" s="446" t="s">
        <v>248</v>
      </c>
      <c r="I50" s="447"/>
      <c r="J50" s="447"/>
      <c r="K50" s="448"/>
      <c r="M50" s="193" t="s">
        <v>135</v>
      </c>
      <c r="N50" s="193"/>
      <c r="O50" s="193"/>
      <c r="P50" s="193"/>
      <c r="Q50" s="193"/>
      <c r="R50" s="188"/>
      <c r="S50" s="446" t="s">
        <v>248</v>
      </c>
      <c r="T50" s="447"/>
      <c r="U50" s="447"/>
      <c r="V50" s="448"/>
      <c r="X50" s="193" t="s">
        <v>141</v>
      </c>
      <c r="Y50" s="193"/>
      <c r="Z50" s="193"/>
      <c r="AA50" s="193"/>
      <c r="AB50" s="193"/>
      <c r="AC50" s="188"/>
      <c r="AD50" s="446" t="s">
        <v>248</v>
      </c>
      <c r="AE50" s="447"/>
      <c r="AF50" s="447"/>
      <c r="AG50" s="448"/>
      <c r="AI50" s="193" t="s">
        <v>194</v>
      </c>
      <c r="AJ50" s="193"/>
      <c r="AK50" s="193"/>
      <c r="AL50" s="193"/>
      <c r="AM50" s="193"/>
      <c r="AN50" s="193"/>
      <c r="AO50" s="193"/>
      <c r="AP50" s="193"/>
      <c r="AQ50" s="193"/>
      <c r="AR50" s="193"/>
      <c r="AS50" s="193"/>
      <c r="AT50" s="188"/>
      <c r="AU50" s="446" t="s">
        <v>248</v>
      </c>
      <c r="AV50" s="447"/>
      <c r="AW50" s="447"/>
      <c r="AX50" s="448"/>
      <c r="AZ50" s="193" t="s">
        <v>147</v>
      </c>
      <c r="BA50" s="193"/>
      <c r="BB50" s="193"/>
      <c r="BC50" s="193"/>
      <c r="BD50" s="193"/>
      <c r="BE50" s="193"/>
      <c r="BF50" s="193"/>
      <c r="BG50" s="188"/>
      <c r="BH50" s="450" t="s">
        <v>248</v>
      </c>
      <c r="BI50" s="451"/>
      <c r="BJ50" s="451"/>
      <c r="BK50" s="466"/>
    </row>
    <row r="51" spans="1:63" ht="13.5" thickBot="1">
      <c r="A51" s="193" t="s">
        <v>149</v>
      </c>
      <c r="B51" s="193"/>
      <c r="C51" s="193"/>
      <c r="D51" s="193"/>
      <c r="E51" s="193"/>
      <c r="F51" s="193"/>
      <c r="G51" s="188"/>
      <c r="H51" s="450" t="s">
        <v>248</v>
      </c>
      <c r="I51" s="451"/>
      <c r="J51" s="451"/>
      <c r="K51" s="466"/>
      <c r="M51" s="193" t="s">
        <v>136</v>
      </c>
      <c r="N51" s="193"/>
      <c r="O51" s="193"/>
      <c r="P51" s="193"/>
      <c r="Q51" s="193"/>
      <c r="R51" s="188"/>
      <c r="S51" s="450" t="s">
        <v>248</v>
      </c>
      <c r="T51" s="451"/>
      <c r="U51" s="451"/>
      <c r="V51" s="466"/>
      <c r="X51" s="193" t="s">
        <v>142</v>
      </c>
      <c r="Y51" s="193"/>
      <c r="Z51" s="193"/>
      <c r="AA51" s="193"/>
      <c r="AB51" s="193"/>
      <c r="AC51" s="188"/>
      <c r="AD51" s="450" t="s">
        <v>248</v>
      </c>
      <c r="AE51" s="451"/>
      <c r="AF51" s="451"/>
      <c r="AG51" s="466"/>
      <c r="AI51" s="193" t="s">
        <v>195</v>
      </c>
      <c r="AJ51" s="193"/>
      <c r="AK51" s="193"/>
      <c r="AL51" s="193"/>
      <c r="AM51" s="193"/>
      <c r="AN51" s="193"/>
      <c r="AO51" s="193"/>
      <c r="AP51" s="193"/>
      <c r="AQ51" s="193"/>
      <c r="AR51" s="193"/>
      <c r="AS51" s="193"/>
      <c r="AT51" s="188"/>
      <c r="AU51" s="450" t="s">
        <v>248</v>
      </c>
      <c r="AV51" s="451"/>
      <c r="AW51" s="451"/>
      <c r="AX51" s="466"/>
    </row>
    <row r="54" spans="1:63" s="160" customFormat="1" ht="13.5" thickBot="1">
      <c r="A54" s="160" t="s">
        <v>200</v>
      </c>
    </row>
    <row r="55" spans="1:63">
      <c r="A55" s="188" t="s">
        <v>310</v>
      </c>
      <c r="B55" s="189"/>
      <c r="C55" s="189"/>
      <c r="D55" s="189"/>
      <c r="E55" s="189"/>
      <c r="F55" s="189"/>
      <c r="G55" s="189"/>
      <c r="H55" s="189"/>
      <c r="I55" s="189"/>
      <c r="J55" s="189"/>
      <c r="K55" s="189"/>
      <c r="L55" s="189"/>
      <c r="M55" s="189"/>
      <c r="N55" s="189"/>
      <c r="O55" s="189"/>
      <c r="P55" s="189"/>
      <c r="Q55" s="189"/>
      <c r="R55" s="206"/>
      <c r="S55" s="467"/>
      <c r="T55" s="468"/>
      <c r="U55" s="468"/>
      <c r="V55" s="468"/>
      <c r="W55" s="468"/>
      <c r="X55" s="468"/>
      <c r="Y55" s="469"/>
      <c r="Z55" s="150"/>
      <c r="AA55" s="150"/>
      <c r="AB55" s="150"/>
      <c r="AC55" s="150"/>
      <c r="AD55" s="150"/>
      <c r="AE55" s="150"/>
      <c r="AF55" s="150"/>
      <c r="AG55" s="150"/>
      <c r="AH55" s="150"/>
      <c r="AI55" s="150"/>
      <c r="AJ55" s="150"/>
      <c r="AK55" s="150"/>
      <c r="AL55" s="150"/>
      <c r="AM55" s="150"/>
    </row>
    <row r="56" spans="1:63">
      <c r="A56" s="188" t="s">
        <v>311</v>
      </c>
      <c r="B56" s="189"/>
      <c r="C56" s="189"/>
      <c r="D56" s="189"/>
      <c r="E56" s="189"/>
      <c r="F56" s="189"/>
      <c r="G56" s="189"/>
      <c r="H56" s="189"/>
      <c r="I56" s="189"/>
      <c r="J56" s="189"/>
      <c r="K56" s="189"/>
      <c r="L56" s="189"/>
      <c r="M56" s="189"/>
      <c r="N56" s="189"/>
      <c r="O56" s="189"/>
      <c r="P56" s="189"/>
      <c r="Q56" s="189"/>
      <c r="R56" s="206"/>
      <c r="S56" s="470"/>
      <c r="T56" s="471"/>
      <c r="U56" s="471"/>
      <c r="V56" s="471"/>
      <c r="W56" s="471"/>
      <c r="X56" s="471"/>
      <c r="Y56" s="472"/>
      <c r="Z56" s="150"/>
      <c r="AA56" s="150"/>
      <c r="AB56" s="150"/>
      <c r="AC56" s="150"/>
      <c r="AD56" s="150"/>
      <c r="AE56" s="150"/>
      <c r="AF56" s="150"/>
      <c r="AG56" s="150"/>
      <c r="AH56" s="150"/>
      <c r="AI56" s="150"/>
      <c r="AJ56" s="150"/>
      <c r="AK56" s="150"/>
      <c r="AL56" s="150"/>
      <c r="AM56" s="150"/>
    </row>
    <row r="57" spans="1:63">
      <c r="A57" s="188" t="s">
        <v>305</v>
      </c>
      <c r="B57" s="189"/>
      <c r="C57" s="189"/>
      <c r="D57" s="189"/>
      <c r="E57" s="189"/>
      <c r="F57" s="189"/>
      <c r="G57" s="189"/>
      <c r="H57" s="189"/>
      <c r="I57" s="189"/>
      <c r="J57" s="189"/>
      <c r="K57" s="189"/>
      <c r="L57" s="189"/>
      <c r="M57" s="189"/>
      <c r="N57" s="189"/>
      <c r="O57" s="189"/>
      <c r="P57" s="189"/>
      <c r="Q57" s="189"/>
      <c r="R57" s="206"/>
      <c r="S57" s="470"/>
      <c r="T57" s="471"/>
      <c r="U57" s="471"/>
      <c r="V57" s="471"/>
      <c r="W57" s="471"/>
      <c r="X57" s="471"/>
      <c r="Y57" s="472"/>
      <c r="AB57" s="162" t="str">
        <f>IF(OR(S55="",S56="",S57="",S58="",S59="",S60="",S61="",S62="",S63="",S64="",S65="",S66="",S67="",S68="",S69=""),"〈加算の算定状況〉未選択の項目があります。","")</f>
        <v>〈加算の算定状況〉未選択の項目があります。</v>
      </c>
    </row>
    <row r="58" spans="1:63">
      <c r="A58" s="188" t="s">
        <v>312</v>
      </c>
      <c r="B58" s="189"/>
      <c r="C58" s="189"/>
      <c r="D58" s="189"/>
      <c r="E58" s="189"/>
      <c r="F58" s="189"/>
      <c r="G58" s="189"/>
      <c r="H58" s="189"/>
      <c r="I58" s="189"/>
      <c r="J58" s="189"/>
      <c r="K58" s="189"/>
      <c r="L58" s="189"/>
      <c r="M58" s="189"/>
      <c r="N58" s="189"/>
      <c r="O58" s="189"/>
      <c r="P58" s="189"/>
      <c r="Q58" s="189"/>
      <c r="R58" s="206"/>
      <c r="S58" s="470"/>
      <c r="T58" s="471"/>
      <c r="U58" s="471"/>
      <c r="V58" s="471"/>
      <c r="W58" s="471"/>
      <c r="X58" s="471"/>
      <c r="Y58" s="472"/>
    </row>
    <row r="59" spans="1:63">
      <c r="A59" s="188" t="s">
        <v>154</v>
      </c>
      <c r="B59" s="189"/>
      <c r="C59" s="189"/>
      <c r="D59" s="189"/>
      <c r="E59" s="189"/>
      <c r="F59" s="189"/>
      <c r="G59" s="189"/>
      <c r="H59" s="189"/>
      <c r="I59" s="189"/>
      <c r="J59" s="189"/>
      <c r="K59" s="189"/>
      <c r="L59" s="189"/>
      <c r="M59" s="189"/>
      <c r="N59" s="189"/>
      <c r="O59" s="189"/>
      <c r="P59" s="189"/>
      <c r="Q59" s="189"/>
      <c r="R59" s="206"/>
      <c r="S59" s="470"/>
      <c r="T59" s="471"/>
      <c r="U59" s="471"/>
      <c r="V59" s="471"/>
      <c r="W59" s="471"/>
      <c r="X59" s="471"/>
      <c r="Y59" s="472"/>
    </row>
    <row r="60" spans="1:63">
      <c r="A60" s="188" t="s">
        <v>155</v>
      </c>
      <c r="B60" s="189"/>
      <c r="C60" s="189"/>
      <c r="D60" s="189"/>
      <c r="E60" s="189"/>
      <c r="F60" s="189"/>
      <c r="G60" s="189"/>
      <c r="H60" s="189"/>
      <c r="I60" s="189"/>
      <c r="J60" s="189"/>
      <c r="K60" s="189"/>
      <c r="L60" s="189"/>
      <c r="M60" s="189"/>
      <c r="N60" s="189"/>
      <c r="O60" s="189"/>
      <c r="P60" s="189"/>
      <c r="Q60" s="189"/>
      <c r="R60" s="206"/>
      <c r="S60" s="470"/>
      <c r="T60" s="471"/>
      <c r="U60" s="471"/>
      <c r="V60" s="471"/>
      <c r="W60" s="471"/>
      <c r="X60" s="471"/>
      <c r="Y60" s="472"/>
    </row>
    <row r="61" spans="1:63">
      <c r="A61" s="188" t="s">
        <v>156</v>
      </c>
      <c r="B61" s="189"/>
      <c r="C61" s="189"/>
      <c r="D61" s="189"/>
      <c r="E61" s="189"/>
      <c r="F61" s="189"/>
      <c r="G61" s="189"/>
      <c r="H61" s="189"/>
      <c r="I61" s="189"/>
      <c r="J61" s="189"/>
      <c r="K61" s="189"/>
      <c r="L61" s="189"/>
      <c r="M61" s="189"/>
      <c r="N61" s="189"/>
      <c r="O61" s="189"/>
      <c r="P61" s="189"/>
      <c r="Q61" s="189"/>
      <c r="R61" s="206"/>
      <c r="S61" s="470"/>
      <c r="T61" s="471"/>
      <c r="U61" s="471"/>
      <c r="V61" s="471"/>
      <c r="W61" s="471"/>
      <c r="X61" s="471"/>
      <c r="Y61" s="472"/>
    </row>
    <row r="62" spans="1:63" ht="13" customHeight="1">
      <c r="A62" s="188" t="s">
        <v>157</v>
      </c>
      <c r="B62" s="189"/>
      <c r="C62" s="189"/>
      <c r="D62" s="189"/>
      <c r="E62" s="189"/>
      <c r="F62" s="189"/>
      <c r="G62" s="189"/>
      <c r="H62" s="189"/>
      <c r="I62" s="189"/>
      <c r="J62" s="189"/>
      <c r="K62" s="189"/>
      <c r="L62" s="189"/>
      <c r="M62" s="189"/>
      <c r="N62" s="189"/>
      <c r="O62" s="189"/>
      <c r="P62" s="189"/>
      <c r="Q62" s="189"/>
      <c r="R62" s="206"/>
      <c r="S62" s="470"/>
      <c r="T62" s="471"/>
      <c r="U62" s="471"/>
      <c r="V62" s="471"/>
      <c r="W62" s="471"/>
      <c r="X62" s="471"/>
      <c r="Y62" s="472"/>
      <c r="AA62" s="157" t="str">
        <f>IF(AND($S$62&lt;&gt;"",$C$35&lt;&gt;$S$62),IF(OR($C$35&lt;&gt;"非該当",$S$62&lt;&gt;"無"),"※ 上記「施設基準該当性」の「ニ」で選択した夜間看護配置加算に係る区分と一致しません。再度ご確認ください。",""),"")</f>
        <v/>
      </c>
      <c r="AB62" s="156"/>
      <c r="AC62" s="156"/>
      <c r="AD62" s="156"/>
      <c r="AE62" s="156"/>
      <c r="AF62" s="156"/>
      <c r="AG62" s="156"/>
      <c r="AH62" s="156"/>
      <c r="AI62" s="156"/>
      <c r="AJ62" s="156"/>
      <c r="AK62" s="156"/>
      <c r="AL62" s="156"/>
      <c r="AM62" s="156"/>
      <c r="AN62" s="156"/>
      <c r="AO62" s="156"/>
      <c r="AP62" s="156"/>
      <c r="AQ62" s="156"/>
      <c r="AR62" s="156"/>
      <c r="AS62" s="156"/>
      <c r="AT62" s="156"/>
      <c r="AU62" s="156"/>
      <c r="AV62" s="156"/>
    </row>
    <row r="63" spans="1:63">
      <c r="A63" s="188" t="s">
        <v>158</v>
      </c>
      <c r="B63" s="189"/>
      <c r="C63" s="189"/>
      <c r="D63" s="189"/>
      <c r="E63" s="189"/>
      <c r="F63" s="189"/>
      <c r="G63" s="189"/>
      <c r="H63" s="189"/>
      <c r="I63" s="189"/>
      <c r="J63" s="189"/>
      <c r="K63" s="189"/>
      <c r="L63" s="189"/>
      <c r="M63" s="189"/>
      <c r="N63" s="189"/>
      <c r="O63" s="189"/>
      <c r="P63" s="189"/>
      <c r="Q63" s="189"/>
      <c r="R63" s="206"/>
      <c r="S63" s="470"/>
      <c r="T63" s="471"/>
      <c r="U63" s="471"/>
      <c r="V63" s="471"/>
      <c r="W63" s="471"/>
      <c r="X63" s="471"/>
      <c r="Y63" s="472"/>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row>
    <row r="64" spans="1:63">
      <c r="A64" s="188" t="s">
        <v>159</v>
      </c>
      <c r="B64" s="189"/>
      <c r="C64" s="189"/>
      <c r="D64" s="189"/>
      <c r="E64" s="189"/>
      <c r="F64" s="189"/>
      <c r="G64" s="189"/>
      <c r="H64" s="189"/>
      <c r="I64" s="189"/>
      <c r="J64" s="189"/>
      <c r="K64" s="189"/>
      <c r="L64" s="189"/>
      <c r="M64" s="189"/>
      <c r="N64" s="189"/>
      <c r="O64" s="189"/>
      <c r="P64" s="189"/>
      <c r="Q64" s="189"/>
      <c r="R64" s="206"/>
      <c r="S64" s="470"/>
      <c r="T64" s="471"/>
      <c r="U64" s="471"/>
      <c r="V64" s="471"/>
      <c r="W64" s="471"/>
      <c r="X64" s="471"/>
      <c r="Y64" s="472"/>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row>
    <row r="65" spans="1:47">
      <c r="A65" s="188" t="s">
        <v>165</v>
      </c>
      <c r="B65" s="189"/>
      <c r="C65" s="189"/>
      <c r="D65" s="189"/>
      <c r="E65" s="189"/>
      <c r="F65" s="189"/>
      <c r="G65" s="189"/>
      <c r="H65" s="189"/>
      <c r="I65" s="189"/>
      <c r="J65" s="189"/>
      <c r="K65" s="189"/>
      <c r="L65" s="189"/>
      <c r="M65" s="189"/>
      <c r="N65" s="189"/>
      <c r="O65" s="189"/>
      <c r="P65" s="189"/>
      <c r="Q65" s="189"/>
      <c r="R65" s="206"/>
      <c r="S65" s="470"/>
      <c r="T65" s="471"/>
      <c r="U65" s="471"/>
      <c r="V65" s="471"/>
      <c r="W65" s="471"/>
      <c r="X65" s="471"/>
      <c r="Y65" s="472"/>
    </row>
    <row r="66" spans="1:47">
      <c r="A66" s="188" t="s">
        <v>160</v>
      </c>
      <c r="B66" s="189"/>
      <c r="C66" s="189"/>
      <c r="D66" s="189"/>
      <c r="E66" s="189"/>
      <c r="F66" s="189"/>
      <c r="G66" s="189"/>
      <c r="H66" s="189"/>
      <c r="I66" s="189"/>
      <c r="J66" s="189"/>
      <c r="K66" s="189"/>
      <c r="L66" s="189"/>
      <c r="M66" s="189"/>
      <c r="N66" s="189"/>
      <c r="O66" s="189"/>
      <c r="P66" s="189"/>
      <c r="Q66" s="189"/>
      <c r="R66" s="206"/>
      <c r="S66" s="470"/>
      <c r="T66" s="471"/>
      <c r="U66" s="471"/>
      <c r="V66" s="471"/>
      <c r="W66" s="471"/>
      <c r="X66" s="471"/>
      <c r="Y66" s="472"/>
    </row>
    <row r="67" spans="1:47">
      <c r="A67" s="188" t="s">
        <v>161</v>
      </c>
      <c r="B67" s="189"/>
      <c r="C67" s="189"/>
      <c r="D67" s="189"/>
      <c r="E67" s="189"/>
      <c r="F67" s="189"/>
      <c r="G67" s="189"/>
      <c r="H67" s="189"/>
      <c r="I67" s="189"/>
      <c r="J67" s="189"/>
      <c r="K67" s="189"/>
      <c r="L67" s="189"/>
      <c r="M67" s="189"/>
      <c r="N67" s="189"/>
      <c r="O67" s="189"/>
      <c r="P67" s="189"/>
      <c r="Q67" s="189"/>
      <c r="R67" s="206"/>
      <c r="S67" s="470"/>
      <c r="T67" s="471"/>
      <c r="U67" s="471"/>
      <c r="V67" s="471"/>
      <c r="W67" s="471"/>
      <c r="X67" s="471"/>
      <c r="Y67" s="472"/>
    </row>
    <row r="68" spans="1:47">
      <c r="A68" s="188" t="s">
        <v>162</v>
      </c>
      <c r="B68" s="189"/>
      <c r="C68" s="189"/>
      <c r="D68" s="189"/>
      <c r="E68" s="189"/>
      <c r="F68" s="189"/>
      <c r="G68" s="189"/>
      <c r="H68" s="189"/>
      <c r="I68" s="189"/>
      <c r="J68" s="189"/>
      <c r="K68" s="189"/>
      <c r="L68" s="189"/>
      <c r="M68" s="189"/>
      <c r="N68" s="189"/>
      <c r="O68" s="189"/>
      <c r="P68" s="189"/>
      <c r="Q68" s="189"/>
      <c r="R68" s="206"/>
      <c r="S68" s="470"/>
      <c r="T68" s="471"/>
      <c r="U68" s="471"/>
      <c r="V68" s="471"/>
      <c r="W68" s="471"/>
      <c r="X68" s="471"/>
      <c r="Y68" s="472"/>
    </row>
    <row r="69" spans="1:47" ht="13.5" thickBot="1">
      <c r="A69" s="188" t="s">
        <v>163</v>
      </c>
      <c r="B69" s="189"/>
      <c r="C69" s="189"/>
      <c r="D69" s="189"/>
      <c r="E69" s="189"/>
      <c r="F69" s="189"/>
      <c r="G69" s="189"/>
      <c r="H69" s="189"/>
      <c r="I69" s="189"/>
      <c r="J69" s="189"/>
      <c r="K69" s="189"/>
      <c r="L69" s="189"/>
      <c r="M69" s="189"/>
      <c r="N69" s="189"/>
      <c r="O69" s="189"/>
      <c r="P69" s="189"/>
      <c r="Q69" s="189"/>
      <c r="R69" s="206"/>
      <c r="S69" s="473"/>
      <c r="T69" s="474"/>
      <c r="U69" s="474"/>
      <c r="V69" s="474"/>
      <c r="W69" s="474"/>
      <c r="X69" s="474"/>
      <c r="Y69" s="475"/>
    </row>
    <row r="70" spans="1:47">
      <c r="A70" s="55"/>
    </row>
    <row r="72" spans="1:47" s="160" customFormat="1" ht="13.5" thickBot="1">
      <c r="A72" s="160" t="s">
        <v>287</v>
      </c>
      <c r="AF72" s="160" t="s">
        <v>294</v>
      </c>
    </row>
    <row r="73" spans="1:47" ht="13.5" thickBot="1">
      <c r="A73" s="193" t="s">
        <v>353</v>
      </c>
      <c r="B73" s="193"/>
      <c r="C73" s="193"/>
      <c r="D73" s="193"/>
      <c r="E73" s="193"/>
      <c r="F73" s="193"/>
      <c r="G73" s="193"/>
      <c r="H73" s="193"/>
      <c r="I73" s="193"/>
      <c r="J73" s="193"/>
      <c r="K73" s="193"/>
      <c r="L73" s="193"/>
      <c r="M73" s="193"/>
      <c r="N73" s="193"/>
      <c r="O73" s="193"/>
      <c r="P73" s="193"/>
      <c r="Q73" s="193"/>
      <c r="R73" s="188"/>
      <c r="S73" s="476"/>
      <c r="T73" s="477"/>
      <c r="U73" s="478"/>
      <c r="AF73" s="193" t="s">
        <v>295</v>
      </c>
      <c r="AG73" s="193"/>
      <c r="AH73" s="193"/>
      <c r="AI73" s="193"/>
      <c r="AJ73" s="193"/>
      <c r="AK73" s="193"/>
      <c r="AL73" s="193"/>
      <c r="AM73" s="197" t="s">
        <v>296</v>
      </c>
      <c r="AN73" s="197"/>
      <c r="AO73" s="197"/>
      <c r="AP73" s="197"/>
      <c r="AQ73" s="197"/>
      <c r="AR73" s="197" t="s">
        <v>297</v>
      </c>
      <c r="AS73" s="197"/>
      <c r="AT73" s="197"/>
      <c r="AU73" s="197"/>
    </row>
    <row r="74" spans="1:47">
      <c r="A74" s="193" t="s">
        <v>277</v>
      </c>
      <c r="B74" s="193"/>
      <c r="C74" s="193"/>
      <c r="D74" s="193"/>
      <c r="E74" s="193"/>
      <c r="F74" s="193"/>
      <c r="G74" s="193"/>
      <c r="H74" s="193"/>
      <c r="I74" s="193"/>
      <c r="J74" s="193"/>
      <c r="K74" s="193"/>
      <c r="L74" s="193"/>
      <c r="M74" s="193"/>
      <c r="N74" s="193"/>
      <c r="O74" s="193"/>
      <c r="P74" s="193"/>
      <c r="Q74" s="193"/>
      <c r="R74" s="193"/>
      <c r="S74" s="201">
        <f>SUM($V$78,$V$82)</f>
        <v>0</v>
      </c>
      <c r="T74" s="201"/>
      <c r="U74" s="201"/>
      <c r="V74" s="39" t="s">
        <v>288</v>
      </c>
      <c r="AF74" s="193" t="s">
        <v>289</v>
      </c>
      <c r="AG74" s="193"/>
      <c r="AH74" s="193"/>
      <c r="AI74" s="193"/>
      <c r="AJ74" s="193"/>
      <c r="AK74" s="193"/>
      <c r="AL74" s="188"/>
      <c r="AM74" s="463"/>
      <c r="AN74" s="464"/>
      <c r="AO74" s="464"/>
      <c r="AP74" s="464"/>
      <c r="AQ74" s="479"/>
      <c r="AR74" s="480">
        <v>0</v>
      </c>
      <c r="AS74" s="480"/>
      <c r="AT74" s="480"/>
      <c r="AU74" s="481"/>
    </row>
    <row r="75" spans="1:47" ht="13.5" thickBot="1">
      <c r="A75" s="196"/>
      <c r="B75" s="196"/>
      <c r="C75" s="196"/>
      <c r="D75" s="196"/>
      <c r="E75" s="196"/>
      <c r="F75" s="196"/>
      <c r="G75" s="196"/>
      <c r="H75" s="196"/>
      <c r="I75" s="196"/>
      <c r="J75" s="196"/>
      <c r="K75" s="196"/>
      <c r="L75" s="196"/>
      <c r="M75" s="196"/>
      <c r="N75" s="196"/>
      <c r="O75" s="196"/>
      <c r="P75" s="196"/>
      <c r="Q75" s="196"/>
      <c r="R75" s="196"/>
      <c r="S75" s="196"/>
      <c r="T75" s="196"/>
      <c r="U75" s="196"/>
      <c r="AF75" s="193" t="s">
        <v>290</v>
      </c>
      <c r="AG75" s="193"/>
      <c r="AH75" s="193"/>
      <c r="AI75" s="193"/>
      <c r="AJ75" s="193"/>
      <c r="AK75" s="193"/>
      <c r="AL75" s="188"/>
      <c r="AM75" s="446"/>
      <c r="AN75" s="447"/>
      <c r="AO75" s="447"/>
      <c r="AP75" s="447"/>
      <c r="AQ75" s="449"/>
      <c r="AR75" s="482">
        <v>0</v>
      </c>
      <c r="AS75" s="482"/>
      <c r="AT75" s="482"/>
      <c r="AU75" s="483"/>
    </row>
    <row r="76" spans="1:47">
      <c r="A76" s="188" t="s">
        <v>278</v>
      </c>
      <c r="B76" s="189"/>
      <c r="C76" s="189"/>
      <c r="D76" s="189"/>
      <c r="E76" s="189"/>
      <c r="F76" s="189"/>
      <c r="G76" s="189"/>
      <c r="H76" s="189"/>
      <c r="I76" s="189"/>
      <c r="J76" s="189"/>
      <c r="K76" s="189"/>
      <c r="L76" s="189"/>
      <c r="M76" s="189"/>
      <c r="N76" s="189"/>
      <c r="O76" s="189"/>
      <c r="P76" s="189"/>
      <c r="Q76" s="189"/>
      <c r="R76" s="189"/>
      <c r="S76" s="189"/>
      <c r="T76" s="189"/>
      <c r="U76" s="190"/>
      <c r="AF76" s="193" t="s">
        <v>291</v>
      </c>
      <c r="AG76" s="193"/>
      <c r="AH76" s="193"/>
      <c r="AI76" s="193"/>
      <c r="AJ76" s="193"/>
      <c r="AK76" s="193"/>
      <c r="AL76" s="188"/>
      <c r="AM76" s="446"/>
      <c r="AN76" s="447"/>
      <c r="AO76" s="447"/>
      <c r="AP76" s="447"/>
      <c r="AQ76" s="448"/>
      <c r="AR76" s="202"/>
      <c r="AS76" s="203"/>
      <c r="AT76" s="203"/>
      <c r="AU76" s="203"/>
    </row>
    <row r="77" spans="1:47" ht="13.5" thickBot="1">
      <c r="A77" s="187" t="s">
        <v>279</v>
      </c>
      <c r="B77" s="187"/>
      <c r="C77" s="187"/>
      <c r="D77" s="187" t="s">
        <v>280</v>
      </c>
      <c r="E77" s="187"/>
      <c r="F77" s="187"/>
      <c r="G77" s="187" t="s">
        <v>281</v>
      </c>
      <c r="H77" s="187"/>
      <c r="I77" s="187"/>
      <c r="J77" s="187" t="s">
        <v>282</v>
      </c>
      <c r="K77" s="187"/>
      <c r="L77" s="187"/>
      <c r="M77" s="187" t="s">
        <v>283</v>
      </c>
      <c r="N77" s="187"/>
      <c r="O77" s="187"/>
      <c r="P77" s="187" t="s">
        <v>308</v>
      </c>
      <c r="Q77" s="187"/>
      <c r="R77" s="187"/>
      <c r="S77" s="187" t="s">
        <v>284</v>
      </c>
      <c r="T77" s="187"/>
      <c r="U77" s="187"/>
      <c r="V77" s="198" t="s">
        <v>286</v>
      </c>
      <c r="W77" s="199"/>
      <c r="X77" s="200"/>
      <c r="AF77" s="193" t="s">
        <v>292</v>
      </c>
      <c r="AG77" s="193"/>
      <c r="AH77" s="193"/>
      <c r="AI77" s="193"/>
      <c r="AJ77" s="193"/>
      <c r="AK77" s="193"/>
      <c r="AL77" s="188"/>
      <c r="AM77" s="446"/>
      <c r="AN77" s="447"/>
      <c r="AO77" s="447"/>
      <c r="AP77" s="447"/>
      <c r="AQ77" s="448"/>
      <c r="AR77" s="204"/>
      <c r="AS77" s="205"/>
      <c r="AT77" s="205"/>
      <c r="AU77" s="205"/>
    </row>
    <row r="78" spans="1:47" ht="13.5" thickBot="1">
      <c r="A78" s="476"/>
      <c r="B78" s="477"/>
      <c r="C78" s="477"/>
      <c r="D78" s="477"/>
      <c r="E78" s="477"/>
      <c r="F78" s="477"/>
      <c r="G78" s="476"/>
      <c r="H78" s="477"/>
      <c r="I78" s="477"/>
      <c r="J78" s="477"/>
      <c r="K78" s="477"/>
      <c r="L78" s="477"/>
      <c r="M78" s="476"/>
      <c r="N78" s="477"/>
      <c r="O78" s="477"/>
      <c r="P78" s="477"/>
      <c r="Q78" s="477"/>
      <c r="R78" s="477"/>
      <c r="S78" s="476"/>
      <c r="T78" s="477"/>
      <c r="U78" s="477"/>
      <c r="V78" s="184">
        <f>SUM($A78:$U78)</f>
        <v>0</v>
      </c>
      <c r="W78" s="185"/>
      <c r="X78" s="186"/>
      <c r="Y78" s="39" t="s">
        <v>288</v>
      </c>
      <c r="AF78" s="194" t="s">
        <v>299</v>
      </c>
      <c r="AG78" s="194"/>
      <c r="AH78" s="194"/>
      <c r="AI78" s="194"/>
      <c r="AJ78" s="194"/>
      <c r="AK78" s="194"/>
      <c r="AL78" s="195"/>
      <c r="AM78" s="446"/>
      <c r="AN78" s="447"/>
      <c r="AO78" s="447"/>
      <c r="AP78" s="447"/>
      <c r="AQ78" s="448"/>
      <c r="AR78" s="191"/>
      <c r="AS78" s="192"/>
      <c r="AT78" s="192"/>
      <c r="AU78" s="192"/>
    </row>
    <row r="79" spans="1:47">
      <c r="A79" s="196"/>
      <c r="B79" s="196"/>
      <c r="C79" s="196"/>
      <c r="D79" s="196"/>
      <c r="E79" s="196"/>
      <c r="F79" s="196"/>
      <c r="G79" s="196"/>
      <c r="H79" s="196"/>
      <c r="I79" s="196"/>
      <c r="J79" s="196"/>
      <c r="K79" s="196"/>
      <c r="L79" s="196"/>
      <c r="M79" s="196"/>
      <c r="N79" s="196"/>
      <c r="O79" s="196"/>
      <c r="P79" s="196"/>
      <c r="Q79" s="196"/>
      <c r="R79" s="196"/>
      <c r="S79" s="196"/>
      <c r="T79" s="196"/>
      <c r="U79" s="196"/>
      <c r="AF79" s="484"/>
      <c r="AG79" s="485"/>
      <c r="AH79" s="485"/>
      <c r="AI79" s="485"/>
      <c r="AJ79" s="485"/>
      <c r="AK79" s="485"/>
      <c r="AL79" s="485"/>
      <c r="AM79" s="485"/>
      <c r="AN79" s="485"/>
      <c r="AO79" s="485"/>
      <c r="AP79" s="485"/>
      <c r="AQ79" s="485"/>
      <c r="AR79" s="485"/>
      <c r="AS79" s="485"/>
      <c r="AT79" s="485"/>
      <c r="AU79" s="486"/>
    </row>
    <row r="80" spans="1:47">
      <c r="A80" s="188" t="s">
        <v>285</v>
      </c>
      <c r="B80" s="189"/>
      <c r="C80" s="189"/>
      <c r="D80" s="189"/>
      <c r="E80" s="189"/>
      <c r="F80" s="189"/>
      <c r="G80" s="189"/>
      <c r="H80" s="189"/>
      <c r="I80" s="189"/>
      <c r="J80" s="189"/>
      <c r="K80" s="189"/>
      <c r="L80" s="189"/>
      <c r="M80" s="189"/>
      <c r="N80" s="189"/>
      <c r="O80" s="189"/>
      <c r="P80" s="189"/>
      <c r="Q80" s="189"/>
      <c r="R80" s="189"/>
      <c r="S80" s="189"/>
      <c r="T80" s="189"/>
      <c r="U80" s="190"/>
      <c r="AF80" s="484"/>
      <c r="AG80" s="485"/>
      <c r="AH80" s="485"/>
      <c r="AI80" s="485"/>
      <c r="AJ80" s="485"/>
      <c r="AK80" s="485"/>
      <c r="AL80" s="485"/>
      <c r="AM80" s="485"/>
      <c r="AN80" s="485"/>
      <c r="AO80" s="485"/>
      <c r="AP80" s="485"/>
      <c r="AQ80" s="485"/>
      <c r="AR80" s="485"/>
      <c r="AS80" s="485"/>
      <c r="AT80" s="485"/>
      <c r="AU80" s="486"/>
    </row>
    <row r="81" spans="1:47" ht="13.5" thickBot="1">
      <c r="A81" s="187" t="s">
        <v>279</v>
      </c>
      <c r="B81" s="187"/>
      <c r="C81" s="187"/>
      <c r="D81" s="187" t="s">
        <v>280</v>
      </c>
      <c r="E81" s="187"/>
      <c r="F81" s="187"/>
      <c r="G81" s="187" t="s">
        <v>281</v>
      </c>
      <c r="H81" s="187"/>
      <c r="I81" s="187"/>
      <c r="J81" s="187" t="s">
        <v>282</v>
      </c>
      <c r="K81" s="187"/>
      <c r="L81" s="187"/>
      <c r="M81" s="187" t="s">
        <v>283</v>
      </c>
      <c r="N81" s="187"/>
      <c r="O81" s="187"/>
      <c r="P81" s="187" t="s">
        <v>308</v>
      </c>
      <c r="Q81" s="187"/>
      <c r="R81" s="187"/>
      <c r="S81" s="187" t="s">
        <v>284</v>
      </c>
      <c r="T81" s="187"/>
      <c r="U81" s="187"/>
      <c r="V81" s="198" t="s">
        <v>286</v>
      </c>
      <c r="W81" s="199"/>
      <c r="X81" s="200"/>
      <c r="AF81" s="487"/>
      <c r="AG81" s="488"/>
      <c r="AH81" s="488"/>
      <c r="AI81" s="488"/>
      <c r="AJ81" s="488"/>
      <c r="AK81" s="488"/>
      <c r="AL81" s="488"/>
      <c r="AM81" s="488"/>
      <c r="AN81" s="488"/>
      <c r="AO81" s="488"/>
      <c r="AP81" s="488"/>
      <c r="AQ81" s="488"/>
      <c r="AR81" s="488"/>
      <c r="AS81" s="488"/>
      <c r="AT81" s="488"/>
      <c r="AU81" s="489"/>
    </row>
    <row r="82" spans="1:47" ht="13.5" thickBot="1">
      <c r="A82" s="476"/>
      <c r="B82" s="477"/>
      <c r="C82" s="477"/>
      <c r="D82" s="477"/>
      <c r="E82" s="477"/>
      <c r="F82" s="477"/>
      <c r="G82" s="476"/>
      <c r="H82" s="477"/>
      <c r="I82" s="477"/>
      <c r="J82" s="477"/>
      <c r="K82" s="477"/>
      <c r="L82" s="477"/>
      <c r="M82" s="476"/>
      <c r="N82" s="477"/>
      <c r="O82" s="477"/>
      <c r="P82" s="477"/>
      <c r="Q82" s="477"/>
      <c r="R82" s="477"/>
      <c r="S82" s="476"/>
      <c r="T82" s="477"/>
      <c r="U82" s="477"/>
      <c r="V82" s="184">
        <f>SUM($A82:$U82)</f>
        <v>0</v>
      </c>
      <c r="W82" s="185"/>
      <c r="X82" s="186"/>
      <c r="Y82" s="39" t="s">
        <v>288</v>
      </c>
      <c r="AC82" s="109"/>
      <c r="AD82" s="109" t="str">
        <f>IF($AM74="必要時レンタル",$AF74&amp;"を必要に応じてレンタルしている旨、自由記載欄に自動入力されます。","")</f>
        <v/>
      </c>
      <c r="AE82" s="109"/>
    </row>
    <row r="83" spans="1:47">
      <c r="AB83" s="109"/>
      <c r="AD83" s="109" t="str">
        <f>IF($AM75="必要時レンタル",$AF75&amp;"を必要に応じてレンタルしている旨、自由記載欄に自動入力されます。","")</f>
        <v/>
      </c>
      <c r="AE83" s="109"/>
    </row>
    <row r="84" spans="1:47">
      <c r="B84" s="162" t="str">
        <f>IF($S$73&lt;$S$74,"①が②（③と④の合計）より小さくなっています。ご確認ください。","")</f>
        <v/>
      </c>
      <c r="AB84" s="109"/>
      <c r="AD84" s="109" t="str">
        <f>IF($AM76="必要時レンタル",$AF76&amp;"を必要に応じてレンタルしている旨、自由記載欄に自動入力されます。","")</f>
        <v/>
      </c>
    </row>
    <row r="85" spans="1:47">
      <c r="AB85" s="109"/>
      <c r="AD85" s="109" t="str">
        <f>IF($AM77="必要時レンタル",$AF77&amp;"を必要に応じてレンタルしている旨、自由記載欄に自動入力されます。","")</f>
        <v/>
      </c>
    </row>
  </sheetData>
  <sheetProtection sheet="1" objects="1" scenarios="1"/>
  <mergeCells count="248">
    <mergeCell ref="A69:R69"/>
    <mergeCell ref="A59:R59"/>
    <mergeCell ref="A60:R60"/>
    <mergeCell ref="A61:R61"/>
    <mergeCell ref="A62:R62"/>
    <mergeCell ref="A63:R63"/>
    <mergeCell ref="A64:R64"/>
    <mergeCell ref="A65:R65"/>
    <mergeCell ref="A66:R66"/>
    <mergeCell ref="A67:R67"/>
    <mergeCell ref="J37:BL37"/>
    <mergeCell ref="J38:BL38"/>
    <mergeCell ref="J39:BL39"/>
    <mergeCell ref="J40:BL40"/>
    <mergeCell ref="J41:BL41"/>
    <mergeCell ref="J42:BL42"/>
    <mergeCell ref="A55:R55"/>
    <mergeCell ref="A56:R56"/>
    <mergeCell ref="A57:R57"/>
    <mergeCell ref="AZ50:BG50"/>
    <mergeCell ref="AI50:AT50"/>
    <mergeCell ref="AU51:AX51"/>
    <mergeCell ref="AD46:AG46"/>
    <mergeCell ref="AD50:AG50"/>
    <mergeCell ref="AD51:AG51"/>
    <mergeCell ref="AI46:AT46"/>
    <mergeCell ref="S46:V46"/>
    <mergeCell ref="S47:V47"/>
    <mergeCell ref="U14:AF14"/>
    <mergeCell ref="U15:AF15"/>
    <mergeCell ref="U16:AF16"/>
    <mergeCell ref="U17:AF17"/>
    <mergeCell ref="U18:AF18"/>
    <mergeCell ref="U19:AF19"/>
    <mergeCell ref="U20:AF20"/>
    <mergeCell ref="U21:AF21"/>
    <mergeCell ref="U22:AF22"/>
    <mergeCell ref="U23:AF23"/>
    <mergeCell ref="U24:AF24"/>
    <mergeCell ref="J22:T22"/>
    <mergeCell ref="J23:T23"/>
    <mergeCell ref="J24:T24"/>
    <mergeCell ref="A14:I14"/>
    <mergeCell ref="A16:I16"/>
    <mergeCell ref="J15:T15"/>
    <mergeCell ref="J16:T16"/>
    <mergeCell ref="J14:T14"/>
    <mergeCell ref="J17:T17"/>
    <mergeCell ref="A15:I15"/>
    <mergeCell ref="A17:I17"/>
    <mergeCell ref="A18:I18"/>
    <mergeCell ref="A19:I19"/>
    <mergeCell ref="A20:I20"/>
    <mergeCell ref="A21:I21"/>
    <mergeCell ref="A22:I22"/>
    <mergeCell ref="A23:I23"/>
    <mergeCell ref="A24:I24"/>
    <mergeCell ref="J18:T18"/>
    <mergeCell ref="J19:T19"/>
    <mergeCell ref="J20:T20"/>
    <mergeCell ref="J21:T21"/>
    <mergeCell ref="A5:I5"/>
    <mergeCell ref="A6:I6"/>
    <mergeCell ref="A7:I7"/>
    <mergeCell ref="A8:I8"/>
    <mergeCell ref="A9:I9"/>
    <mergeCell ref="J5:N5"/>
    <mergeCell ref="J6:Z6"/>
    <mergeCell ref="J7:Z7"/>
    <mergeCell ref="J8:Z8"/>
    <mergeCell ref="J9:Z9"/>
    <mergeCell ref="C30:F30"/>
    <mergeCell ref="A29:B29"/>
    <mergeCell ref="C34:F34"/>
    <mergeCell ref="A46:G46"/>
    <mergeCell ref="A47:G47"/>
    <mergeCell ref="A40:B40"/>
    <mergeCell ref="A41:B41"/>
    <mergeCell ref="A30:B30"/>
    <mergeCell ref="A31:B31"/>
    <mergeCell ref="A32:B32"/>
    <mergeCell ref="A33:B33"/>
    <mergeCell ref="A34:B34"/>
    <mergeCell ref="A35:B35"/>
    <mergeCell ref="G35:I35"/>
    <mergeCell ref="G36:I36"/>
    <mergeCell ref="C41:F41"/>
    <mergeCell ref="C42:F42"/>
    <mergeCell ref="A42:B42"/>
    <mergeCell ref="A36:B36"/>
    <mergeCell ref="A37:B37"/>
    <mergeCell ref="G32:I32"/>
    <mergeCell ref="G39:I39"/>
    <mergeCell ref="G41:I41"/>
    <mergeCell ref="S69:Y69"/>
    <mergeCell ref="S58:Y58"/>
    <mergeCell ref="S50:V50"/>
    <mergeCell ref="G40:I40"/>
    <mergeCell ref="A48:G48"/>
    <mergeCell ref="A49:G49"/>
    <mergeCell ref="C40:F40"/>
    <mergeCell ref="C36:F36"/>
    <mergeCell ref="C37:F37"/>
    <mergeCell ref="C38:F38"/>
    <mergeCell ref="C39:F39"/>
    <mergeCell ref="G42:I42"/>
    <mergeCell ref="H48:K48"/>
    <mergeCell ref="H49:K49"/>
    <mergeCell ref="M49:R49"/>
    <mergeCell ref="A50:G50"/>
    <mergeCell ref="A51:G51"/>
    <mergeCell ref="X49:AC49"/>
    <mergeCell ref="S55:Y55"/>
    <mergeCell ref="S56:Y56"/>
    <mergeCell ref="S57:Y57"/>
    <mergeCell ref="X46:AC46"/>
    <mergeCell ref="M50:R50"/>
    <mergeCell ref="M51:R51"/>
    <mergeCell ref="A2:C2"/>
    <mergeCell ref="S59:Y59"/>
    <mergeCell ref="S60:Y60"/>
    <mergeCell ref="S48:V48"/>
    <mergeCell ref="S49:V49"/>
    <mergeCell ref="H46:K46"/>
    <mergeCell ref="H47:K47"/>
    <mergeCell ref="G33:I33"/>
    <mergeCell ref="G34:I34"/>
    <mergeCell ref="G38:I38"/>
    <mergeCell ref="C31:F31"/>
    <mergeCell ref="C32:F32"/>
    <mergeCell ref="C33:F33"/>
    <mergeCell ref="C35:F35"/>
    <mergeCell ref="A38:B38"/>
    <mergeCell ref="A39:B39"/>
    <mergeCell ref="G29:I29"/>
    <mergeCell ref="G37:I37"/>
    <mergeCell ref="G31:I31"/>
    <mergeCell ref="G30:I30"/>
    <mergeCell ref="M46:R46"/>
    <mergeCell ref="M47:R47"/>
    <mergeCell ref="M48:R48"/>
    <mergeCell ref="C29:F29"/>
    <mergeCell ref="J29:BL29"/>
    <mergeCell ref="J30:BL30"/>
    <mergeCell ref="J31:BL31"/>
    <mergeCell ref="J32:BL32"/>
    <mergeCell ref="J33:BL33"/>
    <mergeCell ref="J34:BL34"/>
    <mergeCell ref="J35:BL35"/>
    <mergeCell ref="J36:BL36"/>
    <mergeCell ref="AR73:AU73"/>
    <mergeCell ref="S51:V51"/>
    <mergeCell ref="AD47:AG47"/>
    <mergeCell ref="AD48:AG48"/>
    <mergeCell ref="AD49:AG49"/>
    <mergeCell ref="H50:K50"/>
    <mergeCell ref="H51:K51"/>
    <mergeCell ref="S61:Y61"/>
    <mergeCell ref="AI51:AT51"/>
    <mergeCell ref="X50:AC50"/>
    <mergeCell ref="X51:AC51"/>
    <mergeCell ref="AI47:AT47"/>
    <mergeCell ref="AI48:AT48"/>
    <mergeCell ref="AI49:AT49"/>
    <mergeCell ref="X47:AC47"/>
    <mergeCell ref="X48:AC48"/>
    <mergeCell ref="S64:Y64"/>
    <mergeCell ref="S65:Y65"/>
    <mergeCell ref="S66:Y66"/>
    <mergeCell ref="S67:Y67"/>
    <mergeCell ref="S68:Y68"/>
    <mergeCell ref="S62:Y62"/>
    <mergeCell ref="S63:Y63"/>
    <mergeCell ref="A58:R58"/>
    <mergeCell ref="BH46:BK46"/>
    <mergeCell ref="BH47:BK47"/>
    <mergeCell ref="BH48:BK48"/>
    <mergeCell ref="BH49:BK49"/>
    <mergeCell ref="BH50:BK50"/>
    <mergeCell ref="AU46:AX46"/>
    <mergeCell ref="AU47:AX47"/>
    <mergeCell ref="AU48:AX48"/>
    <mergeCell ref="AU49:AX49"/>
    <mergeCell ref="AU50:AX50"/>
    <mergeCell ref="AZ46:BG46"/>
    <mergeCell ref="AZ47:BG47"/>
    <mergeCell ref="AZ48:BG48"/>
    <mergeCell ref="AZ49:BG49"/>
    <mergeCell ref="A68:R68"/>
    <mergeCell ref="D77:F77"/>
    <mergeCell ref="AR75:AU75"/>
    <mergeCell ref="AM76:AQ76"/>
    <mergeCell ref="AR76:AU76"/>
    <mergeCell ref="AM77:AQ77"/>
    <mergeCell ref="AR77:AU77"/>
    <mergeCell ref="AM78:AQ78"/>
    <mergeCell ref="AF74:AL74"/>
    <mergeCell ref="AF75:AL75"/>
    <mergeCell ref="AM74:AQ74"/>
    <mergeCell ref="AR74:AU74"/>
    <mergeCell ref="M81:O81"/>
    <mergeCell ref="AF73:AL73"/>
    <mergeCell ref="AM73:AQ73"/>
    <mergeCell ref="A78:C78"/>
    <mergeCell ref="D78:F78"/>
    <mergeCell ref="G78:I78"/>
    <mergeCell ref="J78:L78"/>
    <mergeCell ref="M78:O78"/>
    <mergeCell ref="S78:U78"/>
    <mergeCell ref="A81:C81"/>
    <mergeCell ref="D81:F81"/>
    <mergeCell ref="G81:I81"/>
    <mergeCell ref="AM75:AQ75"/>
    <mergeCell ref="AF76:AL76"/>
    <mergeCell ref="V77:X77"/>
    <mergeCell ref="V78:X78"/>
    <mergeCell ref="V81:X81"/>
    <mergeCell ref="A75:U75"/>
    <mergeCell ref="S73:U73"/>
    <mergeCell ref="S74:U74"/>
    <mergeCell ref="A73:R73"/>
    <mergeCell ref="A74:R74"/>
    <mergeCell ref="S81:U81"/>
    <mergeCell ref="A77:C77"/>
    <mergeCell ref="J2:L2"/>
    <mergeCell ref="V82:X82"/>
    <mergeCell ref="P77:R77"/>
    <mergeCell ref="P78:R78"/>
    <mergeCell ref="P81:R81"/>
    <mergeCell ref="P82:R82"/>
    <mergeCell ref="A76:U76"/>
    <mergeCell ref="A80:U80"/>
    <mergeCell ref="AF79:AU81"/>
    <mergeCell ref="AR78:AU78"/>
    <mergeCell ref="AF77:AL77"/>
    <mergeCell ref="AF78:AL78"/>
    <mergeCell ref="A79:U79"/>
    <mergeCell ref="A82:C82"/>
    <mergeCell ref="D82:F82"/>
    <mergeCell ref="G82:I82"/>
    <mergeCell ref="J82:L82"/>
    <mergeCell ref="M82:O82"/>
    <mergeCell ref="S82:U82"/>
    <mergeCell ref="G77:I77"/>
    <mergeCell ref="J77:L77"/>
    <mergeCell ref="M77:O77"/>
    <mergeCell ref="S77:U77"/>
    <mergeCell ref="J81:L81"/>
  </mergeCells>
  <phoneticPr fontId="1"/>
  <conditionalFormatting sqref="U17:U24">
    <cfRule type="expression" dxfId="7" priority="15">
      <formula>COUNTIF($U$15,"無")=1</formula>
    </cfRule>
  </conditionalFormatting>
  <conditionalFormatting sqref="J17:J24">
    <cfRule type="expression" dxfId="6" priority="14">
      <formula>COUNTIF($J$15,"無")=1</formula>
    </cfRule>
  </conditionalFormatting>
  <conditionalFormatting sqref="G33:G34 G37:G39 G41">
    <cfRule type="expression" dxfId="5" priority="13">
      <formula>$C33="非該当"</formula>
    </cfRule>
  </conditionalFormatting>
  <conditionalFormatting sqref="AF79:AU81">
    <cfRule type="expression" dxfId="4" priority="11">
      <formula>$AM$78&lt;&gt;"該当あり"</formula>
    </cfRule>
  </conditionalFormatting>
  <conditionalFormatting sqref="AR74:AU74">
    <cfRule type="expression" dxfId="3" priority="2" stopIfTrue="1">
      <formula>$AM$74&lt;&gt;"保有している"</formula>
    </cfRule>
  </conditionalFormatting>
  <conditionalFormatting sqref="AR75:AU75">
    <cfRule type="expression" dxfId="2" priority="1" stopIfTrue="1">
      <formula>$AM$75&lt;&gt;"保有している"</formula>
    </cfRule>
  </conditionalFormatting>
  <dataValidations count="14">
    <dataValidation type="textLength" operator="equal" allowBlank="1" showInputMessage="1" showErrorMessage="1" error="保険医療機関番号は7桁で入力してください。_x000a_" sqref="J7:Z7" xr:uid="{00000000-0002-0000-0000-000000000000}">
      <formula1>7</formula1>
    </dataValidation>
    <dataValidation type="whole" operator="greaterThanOrEqual" allowBlank="1" showInputMessage="1" showErrorMessage="1" errorTitle="入力エラー" error="小数第１位を切り上げ、整数で入力してください。" sqref="J20 U20" xr:uid="{00000000-0002-0000-0000-000001000000}">
      <formula1>0</formula1>
    </dataValidation>
    <dataValidation type="custom" allowBlank="1" showInputMessage="1" showErrorMessage="1" errorTitle="入力エラー" error="小数第３位を切り捨て、小数第２位までの数値を入力してください。" sqref="J21:J24 U21:U24" xr:uid="{00000000-0002-0000-0000-000002000000}">
      <formula1>J21*100=INT(J21*100)</formula1>
    </dataValidation>
    <dataValidation type="whole" operator="greaterThanOrEqual" allowBlank="1" showInputMessage="1" showErrorMessage="1" errorTitle="入力エラー" error="整数で入力してください。" sqref="J17:AF17" xr:uid="{00000000-0002-0000-0000-000003000000}">
      <formula1>0</formula1>
    </dataValidation>
    <dataValidation type="whole" allowBlank="1" showInputMessage="1" showErrorMessage="1" errorTitle="入力エラー" error="整数で入力されていないか、_x000a_医療保険届出病床数が許可病床数より多くなっています。" sqref="J18:T18" xr:uid="{279172BE-E9F6-48CC-BDC6-5A22C6E5216F}">
      <formula1>0</formula1>
      <formula2>J17</formula2>
    </dataValidation>
    <dataValidation type="whole" allowBlank="1" showInputMessage="1" showErrorMessage="1" errorTitle="入力エラー" error="整数で入力されていないか、稼働病床数が許可病床数より多くなっています。" sqref="J19:AF19" xr:uid="{091DF264-0778-4D51-AC7F-E15A637681AD}">
      <formula1>0</formula1>
      <formula2>J17</formula2>
    </dataValidation>
    <dataValidation type="whole" allowBlank="1" showInputMessage="1" showErrorMessage="1" errorTitle="入力エラー" error="整数で入力されていないか、医療保険届出病床数が許可病床数より多くなっています。" sqref="U18:AF18" xr:uid="{3B7A6DFD-E7F3-4F35-BAE3-81A6AF323C4D}">
      <formula1>0</formula1>
      <formula2>U17</formula2>
    </dataValidation>
    <dataValidation type="whole" operator="greaterThan" allowBlank="1" showInputMessage="1" showErrorMessage="1" errorTitle="入力エラー" error="過去1年間に訪問診療を実施した実績がない場合、該当性欄は「非該当」を選択してください。" sqref="G33:I33" xr:uid="{9258B728-BEAF-456A-ACA1-D038875E4ED2}">
      <formula1>0</formula1>
    </dataValidation>
    <dataValidation type="whole" operator="greaterThanOrEqual" allowBlank="1" showInputMessage="1" showErrorMessage="1" errorTitle="入力エラー" error="過去1年間の急変時の入院件数が６件未満の場合、該当性欄は「非該当」を選択してください。" sqref="G34:I34" xr:uid="{F5734EBB-33D1-4FF9-91E6-8E1090A9852C}">
      <formula1>6</formula1>
    </dataValidation>
    <dataValidation type="decimal" operator="greaterThanOrEqual" allowBlank="1" showInputMessage="1" showErrorMessage="1" errorTitle="入力エラー" error="１割に満たない場合、該当性欄は「非該当」を選択してください。" sqref="G37:I37" xr:uid="{49216377-8A0D-4AFE-9BE7-2188BB5EC323}">
      <formula1>1</formula1>
    </dataValidation>
    <dataValidation type="whole" operator="greaterThanOrEqual" allowBlank="1" showInputMessage="1" showErrorMessage="1" errorTitle="入力エラー" error="看取りの実績が２件未満の場合、該当性欄は「非該当」を選択してください。" sqref="G38:I38" xr:uid="{7003AD88-5DD8-4E78-93BC-8A5CFC8F429F}">
      <formula1>2</formula1>
    </dataValidation>
    <dataValidation type="whole" operator="greaterThanOrEqual" allowBlank="1" showInputMessage="1" showErrorMessage="1" errorTitle="入力エラー" error="30件未満の場合、該当性欄は「非該当」を選択してください。" sqref="G39:I39 G41:I41" xr:uid="{A362D9DD-2580-4544-8419-617088DD8D96}">
      <formula1>30</formula1>
    </dataValidation>
    <dataValidation type="whole" operator="greaterThanOrEqual" allowBlank="1" showInputMessage="1" showErrorMessage="1" errorTitle="入力エラー" error="①が②より少なくなっています。" sqref="S73:U73" xr:uid="{02DD16B6-2655-4495-B556-8FF9B9C7E6B8}">
      <formula1>$S$74</formula1>
    </dataValidation>
    <dataValidation type="whole" operator="lessThanOrEqual" allowBlank="1" showInputMessage="1" showErrorMessage="1" errorTitle="入力エラー" error="①令和7年7月1日の入院患者数より大きい値を入力しないでください。" sqref="A78:U78 A82:U82" xr:uid="{DC247FD4-1A7B-49DE-8187-417DE16A2624}">
      <formula1>$S$73</formula1>
    </dataValidation>
  </dataValidations>
  <pageMargins left="0.7" right="0.7" top="0.75" bottom="0.75" header="0.3" footer="0.3"/>
  <pageSetup paperSize="9" scale="76" fitToHeight="0" orientation="landscape"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別紙様式２対応表!$A$2:$A$9</xm:f>
          </x14:formula1>
          <xm:sqref>J5:N5</xm:sqref>
        </x14:dataValidation>
        <x14:dataValidation type="list" allowBlank="1" showInputMessage="1" showErrorMessage="1" xr:uid="{00000000-0002-0000-0000-000005000000}">
          <x14:formula1>
            <xm:f>別紙様式２対応表!$B$2:$B$26</xm:f>
          </x14:formula1>
          <xm:sqref>J9:T9</xm:sqref>
        </x14:dataValidation>
        <x14:dataValidation type="list" allowBlank="1" showInputMessage="1" showErrorMessage="1" xr:uid="{00000000-0002-0000-0000-000006000000}">
          <x14:formula1>
            <xm:f>別紙様式２対応表!$C$2:$C$3</xm:f>
          </x14:formula1>
          <xm:sqref>S64:S67 S69 B11:B13 J10:K10 S55:S59</xm:sqref>
        </x14:dataValidation>
        <x14:dataValidation type="list" allowBlank="1" showInputMessage="1" showErrorMessage="1" xr:uid="{00000000-0002-0000-0000-000007000000}">
          <x14:formula1>
            <xm:f>別紙様式２対応表!$D$2:$D$8</xm:f>
          </x14:formula1>
          <xm:sqref>J15</xm:sqref>
        </x14:dataValidation>
        <x14:dataValidation type="list" allowBlank="1" showInputMessage="1" showErrorMessage="1" xr:uid="{00000000-0002-0000-0000-000008000000}">
          <x14:formula1>
            <xm:f>別紙様式２対応表!$F$2:$F$3</xm:f>
          </x14:formula1>
          <xm:sqref>C30:C32 C34:F34 C36:F42</xm:sqref>
        </x14:dataValidation>
        <x14:dataValidation type="list" allowBlank="1" showInputMessage="1" showErrorMessage="1" xr:uid="{00000000-0002-0000-0000-000009000000}">
          <x14:formula1>
            <xm:f>別紙様式２対応表!$G$2:$G$5</xm:f>
          </x14:formula1>
          <xm:sqref>C33</xm:sqref>
        </x14:dataValidation>
        <x14:dataValidation type="list" allowBlank="1" showInputMessage="1" showErrorMessage="1" xr:uid="{00000000-0002-0000-0000-00000A000000}">
          <x14:formula1>
            <xm:f>別紙様式２対応表!$H$2:$H$4</xm:f>
          </x14:formula1>
          <xm:sqref>C35</xm:sqref>
        </x14:dataValidation>
        <x14:dataValidation type="list" allowBlank="1" showInputMessage="1" showErrorMessage="1" xr:uid="{00000000-0002-0000-0000-00000B000000}">
          <x14:formula1>
            <xm:f>別紙様式２対応表!$J$2:$J$4</xm:f>
          </x14:formula1>
          <xm:sqref>S60:S63</xm:sqref>
        </x14:dataValidation>
        <x14:dataValidation type="list" allowBlank="1" showInputMessage="1" showErrorMessage="1" xr:uid="{00000000-0002-0000-0000-00000C000000}">
          <x14:formula1>
            <xm:f>別紙様式２対応表!$K$2:$K$8</xm:f>
          </x14:formula1>
          <xm:sqref>S68</xm:sqref>
        </x14:dataValidation>
        <x14:dataValidation type="list" allowBlank="1" showInputMessage="1" showErrorMessage="1" xr:uid="{00000000-0002-0000-0000-00000E000000}">
          <x14:formula1>
            <xm:f>別紙様式２対応表!$I$2:$I$3</xm:f>
          </x14:formula1>
          <xm:sqref>H46:H51 BH46:BH50 S46:S51 AD46:AD51 AU46:AU51</xm:sqref>
        </x14:dataValidation>
        <x14:dataValidation type="list" allowBlank="1" showInputMessage="1" showErrorMessage="1" xr:uid="{00000000-0002-0000-0000-000010000000}">
          <x14:formula1>
            <xm:f>別紙様式２対応表!$M$2:$M$4</xm:f>
          </x14:formula1>
          <xm:sqref>AM74:AQ77</xm:sqref>
        </x14:dataValidation>
        <x14:dataValidation type="list" allowBlank="1" showInputMessage="1" showErrorMessage="1" xr:uid="{00000000-0002-0000-0000-000011000000}">
          <x14:formula1>
            <xm:f>別紙様式２対応表!$N$2:$N$3</xm:f>
          </x14:formula1>
          <xm:sqref>AM78:AQ78</xm:sqref>
        </x14:dataValidation>
        <x14:dataValidation type="list" allowBlank="1" showInputMessage="1" showErrorMessage="1" xr:uid="{00000000-0002-0000-0000-00000D000000}">
          <x14:formula1>
            <xm:f>別紙様式２対応表!$E$2:$E$4</xm:f>
          </x14:formula1>
          <xm:sqref>U15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88"/>
  <sheetViews>
    <sheetView view="pageBreakPreview" zoomScale="70" zoomScaleNormal="100" zoomScaleSheetLayoutView="70" workbookViewId="0">
      <selection activeCell="V4" sqref="V4"/>
    </sheetView>
  </sheetViews>
  <sheetFormatPr defaultColWidth="5.6328125" defaultRowHeight="15" customHeight="1"/>
  <cols>
    <col min="1" max="11" width="8.08984375" style="1" customWidth="1"/>
    <col min="12" max="12" width="3.36328125" style="1" customWidth="1"/>
    <col min="13" max="13" width="3.453125" style="1" customWidth="1"/>
    <col min="14" max="20" width="7" style="1" customWidth="1"/>
    <col min="21" max="30" width="9.453125" style="1" customWidth="1"/>
    <col min="31" max="16384" width="5.6328125" style="1"/>
  </cols>
  <sheetData>
    <row r="1" spans="1:32" ht="52.5" customHeight="1" thickBot="1">
      <c r="B1" s="244" t="s">
        <v>349</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
    </row>
    <row r="2" spans="1:32" ht="37.5" customHeight="1" thickBot="1">
      <c r="A2" s="92" t="s">
        <v>304</v>
      </c>
      <c r="B2" s="3"/>
      <c r="C2" s="3"/>
      <c r="D2" s="3"/>
      <c r="E2" s="3"/>
      <c r="F2" s="3"/>
      <c r="G2" s="3"/>
      <c r="H2" s="3"/>
      <c r="I2" s="3"/>
      <c r="J2" s="3"/>
      <c r="K2" s="3"/>
      <c r="L2" s="3"/>
      <c r="M2" s="3"/>
      <c r="N2" s="3"/>
      <c r="O2" s="3"/>
      <c r="P2" s="3"/>
      <c r="Q2" s="3"/>
      <c r="R2" s="3"/>
      <c r="S2" s="3"/>
      <c r="T2" s="3"/>
      <c r="U2" s="3"/>
      <c r="V2" s="3"/>
      <c r="W2" s="115"/>
      <c r="X2" s="264" t="s">
        <v>2</v>
      </c>
      <c r="Y2" s="265"/>
      <c r="Z2" s="266" t="s">
        <v>313</v>
      </c>
      <c r="AA2" s="266"/>
      <c r="AB2" s="266"/>
      <c r="AC2" s="266"/>
      <c r="AD2" s="267"/>
    </row>
    <row r="3" spans="1:32" ht="35.5" customHeight="1" thickBot="1">
      <c r="A3" s="4" t="s">
        <v>3</v>
      </c>
      <c r="B3" s="5"/>
      <c r="C3" s="5"/>
      <c r="D3" s="3"/>
      <c r="E3" s="3"/>
      <c r="F3" s="3"/>
      <c r="G3" s="3"/>
      <c r="H3" s="3"/>
      <c r="I3" s="3"/>
      <c r="J3" s="3"/>
      <c r="K3" s="3"/>
      <c r="L3" s="3"/>
      <c r="M3" s="3"/>
      <c r="N3" s="3"/>
      <c r="O3" s="3"/>
      <c r="P3" s="3"/>
      <c r="Q3" s="3"/>
      <c r="R3" s="3"/>
      <c r="S3" s="3"/>
      <c r="T3" s="3"/>
      <c r="U3" s="3"/>
      <c r="V3" s="251" t="s">
        <v>337</v>
      </c>
      <c r="W3" s="251"/>
      <c r="X3" s="250"/>
      <c r="Y3" s="250"/>
      <c r="Z3" s="490" t="s">
        <v>336</v>
      </c>
      <c r="AA3" s="490"/>
      <c r="AB3" s="490"/>
      <c r="AC3" s="490"/>
      <c r="AD3" s="490"/>
      <c r="AE3" s="135"/>
      <c r="AF3" s="135"/>
    </row>
    <row r="4" spans="1:32" ht="35.25" customHeight="1" thickTop="1" thickBot="1">
      <c r="A4" s="6"/>
      <c r="B4" s="6"/>
      <c r="C4" s="7"/>
      <c r="D4" s="7"/>
      <c r="E4" s="7"/>
      <c r="F4" s="7"/>
      <c r="G4" s="7"/>
      <c r="H4" s="7"/>
      <c r="I4" s="7"/>
      <c r="J4" s="7"/>
      <c r="K4" s="7"/>
      <c r="L4" s="7"/>
      <c r="M4" s="7"/>
      <c r="N4" s="7"/>
      <c r="O4" s="7"/>
      <c r="P4" s="7"/>
      <c r="Q4" s="7"/>
      <c r="R4" s="245" t="s">
        <v>1</v>
      </c>
      <c r="S4" s="246"/>
      <c r="T4" s="246"/>
      <c r="U4" s="247"/>
      <c r="V4" s="163" t="str">
        <f>LEFT(別紙様式２入力フォーム!$J$5,1)</f>
        <v/>
      </c>
      <c r="W4" s="163" t="str">
        <f>MID(別紙様式２入力フォーム!$J$5,2,1)</f>
        <v/>
      </c>
      <c r="X4" s="164" t="str">
        <f>MID(別紙様式２入力フォーム!$J$7,1,1)</f>
        <v/>
      </c>
      <c r="Y4" s="165" t="str">
        <f>MID(別紙様式２入力フォーム!$J$7,2,1)</f>
        <v/>
      </c>
      <c r="Z4" s="166" t="str">
        <f>MID(別紙様式２入力フォーム!$J$7,3,1)</f>
        <v/>
      </c>
      <c r="AA4" s="166" t="str">
        <f>MID(別紙様式２入力フォーム!$J$7,4,1)</f>
        <v/>
      </c>
      <c r="AB4" s="166" t="str">
        <f>MID(別紙様式２入力フォーム!$J$7,5,1)</f>
        <v/>
      </c>
      <c r="AC4" s="167" t="str">
        <f>MID(別紙様式２入力フォーム!$J$7,6,1)</f>
        <v/>
      </c>
      <c r="AD4" s="167" t="str">
        <f>MID(別紙様式２入力フォーム!$J$7,7,1)</f>
        <v/>
      </c>
      <c r="AE4" s="134"/>
      <c r="AF4" s="25"/>
    </row>
    <row r="5" spans="1:32" ht="56.25" customHeight="1" thickBot="1">
      <c r="A5" s="248" t="s">
        <v>4</v>
      </c>
      <c r="B5" s="249"/>
      <c r="C5" s="252" t="str">
        <f>IF(別紙様式２入力フォーム!$J$8="","",別紙様式２入力フォーム!$J$8)</f>
        <v/>
      </c>
      <c r="D5" s="253"/>
      <c r="E5" s="253"/>
      <c r="F5" s="253"/>
      <c r="G5" s="253"/>
      <c r="H5" s="253"/>
      <c r="I5" s="253"/>
      <c r="J5" s="253"/>
      <c r="K5" s="254"/>
      <c r="L5" s="255" t="s">
        <v>342</v>
      </c>
      <c r="M5" s="256"/>
      <c r="N5" s="256"/>
      <c r="O5" s="261" t="str">
        <f>LEFT(別紙様式２入力フォーム!$J$9,1)</f>
        <v/>
      </c>
      <c r="P5" s="262"/>
      <c r="Q5" s="263"/>
      <c r="R5" s="248" t="s">
        <v>5</v>
      </c>
      <c r="S5" s="257"/>
      <c r="T5" s="257"/>
      <c r="U5" s="258" t="str">
        <f>IF(別紙様式２入力フォーム!$J$5="","",別紙様式２入力フォーム!$J$5)</f>
        <v/>
      </c>
      <c r="V5" s="259"/>
      <c r="W5" s="259"/>
      <c r="X5" s="260"/>
      <c r="Y5" s="248" t="s">
        <v>6</v>
      </c>
      <c r="Z5" s="257"/>
      <c r="AA5" s="252" t="str">
        <f>IF(別紙様式２入力フォーム!$J$6="","",別紙様式２入力フォーム!$J$6)</f>
        <v/>
      </c>
      <c r="AB5" s="253"/>
      <c r="AC5" s="253"/>
      <c r="AD5" s="254"/>
    </row>
    <row r="6" spans="1:32" ht="20.149999999999999" customHeight="1" thickBot="1">
      <c r="A6" s="268" t="s">
        <v>7</v>
      </c>
      <c r="B6" s="269"/>
      <c r="C6" s="270"/>
      <c r="D6" s="276" t="s">
        <v>8</v>
      </c>
      <c r="E6" s="276" t="s">
        <v>9</v>
      </c>
      <c r="F6" s="276" t="s">
        <v>10</v>
      </c>
      <c r="G6" s="278" t="s">
        <v>67</v>
      </c>
      <c r="H6" s="268" t="s">
        <v>11</v>
      </c>
      <c r="I6" s="269"/>
      <c r="J6" s="269"/>
      <c r="K6" s="281"/>
      <c r="L6" s="282" t="s">
        <v>12</v>
      </c>
      <c r="M6" s="283"/>
      <c r="N6" s="283"/>
      <c r="O6" s="283"/>
      <c r="P6" s="283"/>
      <c r="Q6" s="283"/>
      <c r="R6" s="283"/>
      <c r="S6" s="283"/>
      <c r="T6" s="284"/>
      <c r="U6" s="291" t="s">
        <v>13</v>
      </c>
      <c r="V6" s="269" t="s">
        <v>14</v>
      </c>
      <c r="W6" s="269"/>
      <c r="X6" s="269"/>
      <c r="Y6" s="281"/>
      <c r="Z6" s="282" t="s">
        <v>345</v>
      </c>
      <c r="AA6" s="269"/>
      <c r="AB6" s="269"/>
      <c r="AC6" s="269"/>
      <c r="AD6" s="281"/>
    </row>
    <row r="7" spans="1:32" ht="20.149999999999999" customHeight="1">
      <c r="A7" s="271"/>
      <c r="B7" s="272"/>
      <c r="C7" s="270"/>
      <c r="D7" s="276"/>
      <c r="E7" s="276"/>
      <c r="F7" s="276"/>
      <c r="G7" s="279"/>
      <c r="H7" s="294" t="s">
        <v>15</v>
      </c>
      <c r="I7" s="296" t="s">
        <v>16</v>
      </c>
      <c r="J7" s="296" t="s">
        <v>17</v>
      </c>
      <c r="K7" s="296" t="s">
        <v>18</v>
      </c>
      <c r="L7" s="285"/>
      <c r="M7" s="286"/>
      <c r="N7" s="286"/>
      <c r="O7" s="286"/>
      <c r="P7" s="286"/>
      <c r="Q7" s="286"/>
      <c r="R7" s="286"/>
      <c r="S7" s="286"/>
      <c r="T7" s="287"/>
      <c r="U7" s="292"/>
      <c r="V7" s="272"/>
      <c r="W7" s="272"/>
      <c r="X7" s="272"/>
      <c r="Y7" s="270"/>
      <c r="Z7" s="271"/>
      <c r="AA7" s="272"/>
      <c r="AB7" s="272"/>
      <c r="AC7" s="272"/>
      <c r="AD7" s="270"/>
    </row>
    <row r="8" spans="1:32" ht="14" customHeight="1" thickBot="1">
      <c r="A8" s="273"/>
      <c r="B8" s="274"/>
      <c r="C8" s="275"/>
      <c r="D8" s="277"/>
      <c r="E8" s="277"/>
      <c r="F8" s="277"/>
      <c r="G8" s="280"/>
      <c r="H8" s="295"/>
      <c r="I8" s="297"/>
      <c r="J8" s="297"/>
      <c r="K8" s="297"/>
      <c r="L8" s="288"/>
      <c r="M8" s="289"/>
      <c r="N8" s="289"/>
      <c r="O8" s="289"/>
      <c r="P8" s="289"/>
      <c r="Q8" s="289"/>
      <c r="R8" s="289"/>
      <c r="S8" s="289"/>
      <c r="T8" s="290"/>
      <c r="U8" s="293"/>
      <c r="V8" s="274"/>
      <c r="W8" s="274"/>
      <c r="X8" s="274"/>
      <c r="Y8" s="275"/>
      <c r="Z8" s="273"/>
      <c r="AA8" s="274"/>
      <c r="AB8" s="274"/>
      <c r="AC8" s="274"/>
      <c r="AD8" s="275"/>
    </row>
    <row r="9" spans="1:32" ht="21.75" customHeight="1">
      <c r="A9" s="298" t="s">
        <v>66</v>
      </c>
      <c r="B9" s="246"/>
      <c r="C9" s="299"/>
      <c r="D9" s="306" t="str">
        <f>IF(別紙様式２入力フォーム!$J$15="有床診療所入院基本料１",別紙様式２入力フォーム!$J$17,"")</f>
        <v/>
      </c>
      <c r="E9" s="306" t="str">
        <f>IF(別紙様式２入力フォーム!$J$15="有床診療所入院基本料１",別紙様式２入力フォーム!$J$18,"")</f>
        <v/>
      </c>
      <c r="F9" s="306" t="str">
        <f>IF(別紙様式２入力フォーム!$J$15="有床診療所入院基本料１",別紙様式２入力フォーム!$J$19,"")</f>
        <v/>
      </c>
      <c r="G9" s="306" t="str">
        <f>IF(別紙様式２入力フォーム!$J$15="有床診療所入院基本料１",別紙様式２入力フォーム!$J$20,"")</f>
        <v/>
      </c>
      <c r="H9" s="313" t="str">
        <f>IF(別紙様式２入力フォーム!$J$15="有床診療所入院基本料１",別紙様式２入力フォーム!$J$21,"")</f>
        <v/>
      </c>
      <c r="I9" s="313" t="str">
        <f>IF(別紙様式２入力フォーム!$J$15="有床診療所入院基本料１",別紙様式２入力フォーム!$J$22,"")</f>
        <v/>
      </c>
      <c r="J9" s="313" t="str">
        <f>IF(別紙様式２入力フォーム!$J$15="有床診療所入院基本料１",別紙様式２入力フォーム!$J$23,"")</f>
        <v/>
      </c>
      <c r="K9" s="313" t="str">
        <f>IF(別紙様式２入力フォーム!$J$15="有床診療所入院基本料１",別紙様式２入力フォーム!$J$24,"")</f>
        <v/>
      </c>
      <c r="L9" s="50" t="str">
        <f>IF(COUNTIF(別紙様式２入力フォーム!$C$30:$C$32,"該当")&gt;0,"㋑","イ")</f>
        <v>イ</v>
      </c>
      <c r="M9" s="316" t="s">
        <v>232</v>
      </c>
      <c r="N9" s="316"/>
      <c r="O9" s="316"/>
      <c r="P9" s="316"/>
      <c r="Q9" s="316"/>
      <c r="R9" s="316"/>
      <c r="S9" s="316"/>
      <c r="T9" s="317"/>
      <c r="U9" s="318"/>
      <c r="V9" s="43"/>
      <c r="W9" s="44"/>
      <c r="X9" s="44"/>
      <c r="Y9" s="44"/>
      <c r="Z9" s="151" t="str">
        <f>IF(別紙様式２入力フォーム!$S$55="有","☑","□")</f>
        <v>□</v>
      </c>
      <c r="AA9" s="116" t="s">
        <v>314</v>
      </c>
      <c r="AB9" s="117"/>
      <c r="AC9" s="118"/>
      <c r="AD9" s="119"/>
    </row>
    <row r="10" spans="1:32" ht="21.75" customHeight="1">
      <c r="A10" s="300"/>
      <c r="B10" s="301"/>
      <c r="C10" s="302"/>
      <c r="D10" s="307"/>
      <c r="E10" s="307"/>
      <c r="F10" s="307"/>
      <c r="G10" s="307"/>
      <c r="H10" s="314"/>
      <c r="I10" s="314"/>
      <c r="J10" s="314"/>
      <c r="K10" s="314"/>
      <c r="L10" s="8"/>
      <c r="M10" s="49" t="str">
        <f>IF(別紙様式２入力フォーム!$C$30="該当","①","1")</f>
        <v>1</v>
      </c>
      <c r="N10" s="13" t="s">
        <v>233</v>
      </c>
      <c r="O10" s="13"/>
      <c r="P10" s="13"/>
      <c r="Q10" s="13"/>
      <c r="R10" s="13"/>
      <c r="S10" s="13"/>
      <c r="T10" s="48"/>
      <c r="U10" s="319"/>
      <c r="V10" s="54">
        <f>IF(別紙様式２入力フォーム!$H46="標榜","①",1)</f>
        <v>1</v>
      </c>
      <c r="W10" s="309" t="s">
        <v>203</v>
      </c>
      <c r="X10" s="309"/>
      <c r="Y10" s="310"/>
      <c r="Z10" s="152" t="str">
        <f>IF(別紙様式２入力フォーム!$S$56="有","☑","□")</f>
        <v>□</v>
      </c>
      <c r="AA10" s="120" t="s">
        <v>315</v>
      </c>
      <c r="AB10" s="114"/>
      <c r="AC10" s="121"/>
      <c r="AD10" s="122"/>
    </row>
    <row r="11" spans="1:32" ht="21.75" customHeight="1">
      <c r="A11" s="300"/>
      <c r="B11" s="301"/>
      <c r="C11" s="302"/>
      <c r="D11" s="307"/>
      <c r="E11" s="307"/>
      <c r="F11" s="307"/>
      <c r="G11" s="307"/>
      <c r="H11" s="314"/>
      <c r="I11" s="314"/>
      <c r="J11" s="314"/>
      <c r="K11" s="314"/>
      <c r="L11" s="9"/>
      <c r="M11" s="13" t="s">
        <v>19</v>
      </c>
      <c r="N11" s="10"/>
      <c r="O11" s="10"/>
      <c r="P11" s="10"/>
      <c r="Q11" s="10"/>
      <c r="R11" s="10"/>
      <c r="S11" s="10"/>
      <c r="T11" s="11"/>
      <c r="U11" s="319"/>
      <c r="V11" s="54">
        <f>IF(別紙様式２入力フォーム!$H47="標榜","②",2)</f>
        <v>2</v>
      </c>
      <c r="W11" s="309" t="s">
        <v>204</v>
      </c>
      <c r="X11" s="309"/>
      <c r="Y11" s="310"/>
      <c r="Z11" s="153" t="str">
        <f>IF(別紙様式２入力フォーム!$S$57="有","☑","□")</f>
        <v>□</v>
      </c>
      <c r="AA11" s="120" t="s">
        <v>305</v>
      </c>
      <c r="AB11" s="123"/>
      <c r="AC11" s="121"/>
      <c r="AD11" s="122"/>
    </row>
    <row r="12" spans="1:32" ht="21.75" customHeight="1" thickBot="1">
      <c r="A12" s="303"/>
      <c r="B12" s="304"/>
      <c r="C12" s="305"/>
      <c r="D12" s="308"/>
      <c r="E12" s="308"/>
      <c r="F12" s="308"/>
      <c r="G12" s="308"/>
      <c r="H12" s="315"/>
      <c r="I12" s="315"/>
      <c r="J12" s="315"/>
      <c r="K12" s="315"/>
      <c r="L12" s="9"/>
      <c r="M12" s="311" t="s">
        <v>20</v>
      </c>
      <c r="N12" s="311"/>
      <c r="O12" s="311"/>
      <c r="P12" s="311"/>
      <c r="Q12" s="311"/>
      <c r="R12" s="311"/>
      <c r="S12" s="311"/>
      <c r="T12" s="312"/>
      <c r="U12" s="319"/>
      <c r="V12" s="54">
        <f>IF(別紙様式２入力フォーム!$H48="標榜","③",3)</f>
        <v>3</v>
      </c>
      <c r="W12" s="309" t="s">
        <v>205</v>
      </c>
      <c r="X12" s="309"/>
      <c r="Y12" s="310"/>
      <c r="Z12" s="153" t="str">
        <f>IF(別紙様式２入力フォーム!$S$58="有","☑","□")</f>
        <v>□</v>
      </c>
      <c r="AA12" s="120" t="s">
        <v>312</v>
      </c>
      <c r="AB12" s="124"/>
      <c r="AC12" s="121"/>
      <c r="AD12" s="122"/>
    </row>
    <row r="13" spans="1:32" ht="21.75" customHeight="1">
      <c r="A13" s="298" t="s">
        <v>65</v>
      </c>
      <c r="B13" s="246"/>
      <c r="C13" s="299"/>
      <c r="D13" s="306" t="str">
        <f>IF(別紙様式２入力フォーム!$J$15="有床診療所入院基本料２",別紙様式２入力フォーム!$J$17,"")</f>
        <v/>
      </c>
      <c r="E13" s="306" t="str">
        <f>IF(別紙様式２入力フォーム!$J$15="有床診療所入院基本料２",別紙様式２入力フォーム!$J$18,"")</f>
        <v/>
      </c>
      <c r="F13" s="306" t="str">
        <f>IF(別紙様式２入力フォーム!$J$15="有床診療所入院基本料２",別紙様式２入力フォーム!$J$19,"")</f>
        <v/>
      </c>
      <c r="G13" s="306" t="str">
        <f>IF(別紙様式２入力フォーム!$J$15="有床診療所入院基本料２",別紙様式２入力フォーム!$J$20,"")</f>
        <v/>
      </c>
      <c r="H13" s="313" t="str">
        <f>IF(別紙様式２入力フォーム!$J$15="有床診療所入院基本料２",別紙様式２入力フォーム!$J$21,"")</f>
        <v/>
      </c>
      <c r="I13" s="313" t="str">
        <f>IF(別紙様式２入力フォーム!$J$15="有床診療所入院基本料２",別紙様式２入力フォーム!$J$22,"")</f>
        <v/>
      </c>
      <c r="J13" s="313" t="str">
        <f>IF(別紙様式２入力フォーム!$J$15="有床診療所入院基本料２",別紙様式２入力フォーム!$J$23,"")</f>
        <v/>
      </c>
      <c r="K13" s="313" t="str">
        <f>IF(別紙様式２入力フォーム!$J$15="有床診療所入院基本料２",別紙様式２入力フォーム!$J$24,"")</f>
        <v/>
      </c>
      <c r="L13" s="9"/>
      <c r="M13" s="311" t="s">
        <v>21</v>
      </c>
      <c r="N13" s="311"/>
      <c r="O13" s="311"/>
      <c r="P13" s="311"/>
      <c r="Q13" s="311"/>
      <c r="R13" s="311"/>
      <c r="S13" s="311"/>
      <c r="T13" s="312"/>
      <c r="U13" s="319"/>
      <c r="V13" s="54">
        <f>IF(別紙様式２入力フォーム!$H49="標榜","④",4)</f>
        <v>4</v>
      </c>
      <c r="W13" s="309" t="s">
        <v>206</v>
      </c>
      <c r="X13" s="309"/>
      <c r="Y13" s="310"/>
      <c r="Z13" s="152" t="str">
        <f>IF(別紙様式２入力フォーム!$S$59="有","☑","□")</f>
        <v>□</v>
      </c>
      <c r="AA13" s="120" t="s">
        <v>316</v>
      </c>
      <c r="AB13" s="12"/>
      <c r="AC13" s="121"/>
      <c r="AD13" s="122"/>
    </row>
    <row r="14" spans="1:32" ht="21.75" customHeight="1">
      <c r="A14" s="300"/>
      <c r="B14" s="301"/>
      <c r="C14" s="302"/>
      <c r="D14" s="307"/>
      <c r="E14" s="307"/>
      <c r="F14" s="307"/>
      <c r="G14" s="307"/>
      <c r="H14" s="314"/>
      <c r="I14" s="314"/>
      <c r="J14" s="314"/>
      <c r="K14" s="314"/>
      <c r="L14" s="12"/>
      <c r="M14" s="13" t="s">
        <v>64</v>
      </c>
      <c r="N14" s="10"/>
      <c r="O14" s="10"/>
      <c r="P14" s="10"/>
      <c r="Q14" s="10"/>
      <c r="R14" s="10"/>
      <c r="S14" s="10"/>
      <c r="T14" s="11"/>
      <c r="U14" s="319"/>
      <c r="V14" s="54">
        <f>IF(別紙様式２入力フォーム!$H50="標榜","⑤",5)</f>
        <v>5</v>
      </c>
      <c r="W14" s="309" t="s">
        <v>207</v>
      </c>
      <c r="X14" s="309"/>
      <c r="Y14" s="310"/>
      <c r="Z14" s="152" t="str">
        <f>IF(別紙様式２入力フォーム!$S$60="加算１","☑","□")</f>
        <v>□</v>
      </c>
      <c r="AA14" s="120" t="s">
        <v>317</v>
      </c>
      <c r="AB14" s="12"/>
      <c r="AC14" s="121"/>
      <c r="AD14" s="122"/>
    </row>
    <row r="15" spans="1:32" ht="21.75" customHeight="1">
      <c r="A15" s="300"/>
      <c r="B15" s="301"/>
      <c r="C15" s="302"/>
      <c r="D15" s="307"/>
      <c r="E15" s="307"/>
      <c r="F15" s="307"/>
      <c r="G15" s="307"/>
      <c r="H15" s="314"/>
      <c r="I15" s="314"/>
      <c r="J15" s="314"/>
      <c r="K15" s="314"/>
      <c r="L15" s="12"/>
      <c r="M15" s="49" t="str">
        <f>IF(別紙様式２入力フォーム!$C$31="該当","②","2")</f>
        <v>2</v>
      </c>
      <c r="N15" s="13" t="s">
        <v>234</v>
      </c>
      <c r="O15" s="13"/>
      <c r="P15" s="13"/>
      <c r="Q15" s="13"/>
      <c r="R15" s="13"/>
      <c r="S15" s="13"/>
      <c r="T15" s="48"/>
      <c r="U15" s="319"/>
      <c r="V15" s="54">
        <f>IF(別紙様式２入力フォーム!$H51="標榜","⑥",6)</f>
        <v>6</v>
      </c>
      <c r="W15" s="309" t="s">
        <v>208</v>
      </c>
      <c r="X15" s="309"/>
      <c r="Y15" s="310"/>
      <c r="Z15" s="152" t="str">
        <f>IF(別紙様式２入力フォーム!$S$60="加算２","☑","□")</f>
        <v>□</v>
      </c>
      <c r="AA15" s="120" t="s">
        <v>318</v>
      </c>
      <c r="AB15" s="12"/>
      <c r="AC15" s="121"/>
      <c r="AD15" s="122"/>
    </row>
    <row r="16" spans="1:32" ht="21.75" customHeight="1" thickBot="1">
      <c r="A16" s="303"/>
      <c r="B16" s="304"/>
      <c r="C16" s="305"/>
      <c r="D16" s="308"/>
      <c r="E16" s="308"/>
      <c r="F16" s="308"/>
      <c r="G16" s="308"/>
      <c r="H16" s="315"/>
      <c r="I16" s="315"/>
      <c r="J16" s="315"/>
      <c r="K16" s="315"/>
      <c r="L16" s="12"/>
      <c r="M16" s="49" t="str">
        <f>IF(別紙様式２入力フォーム!$C$32="該当","③","3")</f>
        <v>3</v>
      </c>
      <c r="N16" s="13" t="s">
        <v>235</v>
      </c>
      <c r="O16" s="14"/>
      <c r="P16" s="14"/>
      <c r="Q16" s="14"/>
      <c r="R16" s="14"/>
      <c r="S16" s="14"/>
      <c r="T16" s="15"/>
      <c r="U16" s="319"/>
      <c r="V16" s="54">
        <f>IF(別紙様式２入力フォーム!$S46="標榜","⑦",7)</f>
        <v>7</v>
      </c>
      <c r="W16" s="309" t="s">
        <v>209</v>
      </c>
      <c r="X16" s="309"/>
      <c r="Y16" s="310"/>
      <c r="Z16" s="152" t="str">
        <f>IF(別紙様式２入力フォーム!$S$61="加算１","☑","□")</f>
        <v>□</v>
      </c>
      <c r="AA16" s="125" t="s">
        <v>319</v>
      </c>
      <c r="AB16" s="126"/>
      <c r="AC16" s="121"/>
      <c r="AD16" s="122"/>
    </row>
    <row r="17" spans="1:31" ht="21.75" customHeight="1">
      <c r="A17" s="298" t="s">
        <v>63</v>
      </c>
      <c r="B17" s="246"/>
      <c r="C17" s="299"/>
      <c r="D17" s="306" t="str">
        <f>IF(別紙様式２入力フォーム!$J$15="有床診療所入院基本料３",別紙様式２入力フォーム!$J$17,"")</f>
        <v/>
      </c>
      <c r="E17" s="306" t="str">
        <f>IF(別紙様式２入力フォーム!$J$15="有床診療所入院基本料３",別紙様式２入力フォーム!$J$18,"")</f>
        <v/>
      </c>
      <c r="F17" s="306" t="str">
        <f>IF(別紙様式２入力フォーム!$J$15="有床診療所入院基本料３",別紙様式２入力フォーム!$J$19,"")</f>
        <v/>
      </c>
      <c r="G17" s="306" t="str">
        <f>IF(別紙様式２入力フォーム!$J$15="有床診療所入院基本料３",別紙様式２入力フォーム!$J$20,"")</f>
        <v/>
      </c>
      <c r="H17" s="313" t="str">
        <f>IF(別紙様式２入力フォーム!$J$15="有床診療所入院基本料３",別紙様式２入力フォーム!$J$21,"")</f>
        <v/>
      </c>
      <c r="I17" s="313" t="str">
        <f>IF(別紙様式２入力フォーム!$J$15="有床診療所入院基本料３",別紙様式２入力フォーム!$J$22,"")</f>
        <v/>
      </c>
      <c r="J17" s="313" t="str">
        <f>IF(別紙様式２入力フォーム!$J$15="有床診療所入院基本料３",別紙様式２入力フォーム!$J$23,"")</f>
        <v/>
      </c>
      <c r="K17" s="313" t="str">
        <f>IF(別紙様式２入力フォーム!$J$15="有床診療所入院基本料３",別紙様式２入力フォーム!$J$24,"")</f>
        <v/>
      </c>
      <c r="L17" s="16"/>
      <c r="M17" s="17" t="s">
        <v>62</v>
      </c>
      <c r="N17" s="18"/>
      <c r="O17" s="18"/>
      <c r="P17" s="18"/>
      <c r="Q17" s="18"/>
      <c r="R17" s="18"/>
      <c r="S17" s="18"/>
      <c r="T17" s="19"/>
      <c r="U17" s="320"/>
      <c r="V17" s="54">
        <f>IF(別紙様式２入力フォーム!$S47="標榜","⑧",8)</f>
        <v>8</v>
      </c>
      <c r="W17" s="309" t="s">
        <v>210</v>
      </c>
      <c r="X17" s="309"/>
      <c r="Y17" s="310"/>
      <c r="Z17" s="153" t="str">
        <f>IF(別紙様式２入力フォーム!$S$61="加算２","☑","□")</f>
        <v>□</v>
      </c>
      <c r="AA17" s="125" t="s">
        <v>320</v>
      </c>
      <c r="AB17" s="127"/>
      <c r="AC17" s="121"/>
      <c r="AD17" s="122"/>
    </row>
    <row r="18" spans="1:31" ht="21.75" customHeight="1">
      <c r="A18" s="300"/>
      <c r="B18" s="301"/>
      <c r="C18" s="302"/>
      <c r="D18" s="307"/>
      <c r="E18" s="307"/>
      <c r="F18" s="307"/>
      <c r="G18" s="307"/>
      <c r="H18" s="314"/>
      <c r="I18" s="314"/>
      <c r="J18" s="314"/>
      <c r="K18" s="314"/>
      <c r="L18" s="20" t="str">
        <f>IF(別紙様式２入力フォーム!$C$33="","ロ",IF(別紙様式２入力フォーム!$C$33="非該当","ロ","㋺"))</f>
        <v>ロ</v>
      </c>
      <c r="M18" s="323" t="s">
        <v>22</v>
      </c>
      <c r="N18" s="323"/>
      <c r="O18" s="323"/>
      <c r="P18" s="323"/>
      <c r="Q18" s="323"/>
      <c r="R18" s="323"/>
      <c r="S18" s="323"/>
      <c r="T18" s="324"/>
      <c r="U18" s="21" t="s">
        <v>23</v>
      </c>
      <c r="V18" s="54">
        <f>IF(別紙様式２入力フォーム!$S48="標榜","⑨",9)</f>
        <v>9</v>
      </c>
      <c r="W18" s="309" t="s">
        <v>211</v>
      </c>
      <c r="X18" s="309"/>
      <c r="Y18" s="310"/>
      <c r="Z18" s="152" t="str">
        <f>IF(別紙様式２入力フォーム!$S$62="加算１","☑","□")</f>
        <v>□</v>
      </c>
      <c r="AA18" s="125" t="s">
        <v>321</v>
      </c>
      <c r="AB18" s="127"/>
      <c r="AC18" s="121"/>
      <c r="AD18" s="122"/>
    </row>
    <row r="19" spans="1:31" ht="21.75" customHeight="1">
      <c r="A19" s="300"/>
      <c r="B19" s="301"/>
      <c r="C19" s="302"/>
      <c r="D19" s="307"/>
      <c r="E19" s="307"/>
      <c r="F19" s="307"/>
      <c r="G19" s="307"/>
      <c r="H19" s="314"/>
      <c r="I19" s="314"/>
      <c r="J19" s="314"/>
      <c r="K19" s="314"/>
      <c r="M19" s="321" t="s">
        <v>24</v>
      </c>
      <c r="N19" s="321"/>
      <c r="O19" s="321"/>
      <c r="P19" s="321"/>
      <c r="Q19" s="321"/>
      <c r="R19" s="321"/>
      <c r="S19" s="321"/>
      <c r="T19" s="322"/>
      <c r="U19" s="168" t="str">
        <f>IF(別紙様式２入力フォーム!$G$33=0,"件",別紙様式２入力フォーム!$G$33)</f>
        <v>件</v>
      </c>
      <c r="V19" s="54">
        <f>IF(別紙様式２入力フォーム!$S49="標榜","⑩",10)</f>
        <v>10</v>
      </c>
      <c r="W19" s="309" t="s">
        <v>212</v>
      </c>
      <c r="X19" s="309"/>
      <c r="Y19" s="310"/>
      <c r="Z19" s="152" t="str">
        <f>IF(別紙様式２入力フォーム!$S$62="加算２","☑","□")</f>
        <v>□</v>
      </c>
      <c r="AA19" s="125" t="s">
        <v>322</v>
      </c>
      <c r="AB19" s="127"/>
      <c r="AC19" s="121"/>
      <c r="AD19" s="122"/>
    </row>
    <row r="20" spans="1:31" ht="21.75" customHeight="1" thickBot="1">
      <c r="A20" s="303"/>
      <c r="B20" s="304"/>
      <c r="C20" s="305"/>
      <c r="D20" s="308"/>
      <c r="E20" s="308"/>
      <c r="F20" s="308"/>
      <c r="G20" s="308"/>
      <c r="H20" s="315"/>
      <c r="I20" s="315"/>
      <c r="J20" s="315"/>
      <c r="K20" s="315"/>
      <c r="L20" s="20" t="str">
        <f>IF(別紙様式２入力フォーム!$C$34="","ハ",IF(別紙様式２入力フォーム!$C$34="非該当","ハ","㋩"))</f>
        <v>ハ</v>
      </c>
      <c r="M20" s="323" t="s">
        <v>45</v>
      </c>
      <c r="N20" s="323"/>
      <c r="O20" s="323"/>
      <c r="P20" s="323"/>
      <c r="Q20" s="323"/>
      <c r="R20" s="323"/>
      <c r="S20" s="323"/>
      <c r="T20" s="324"/>
      <c r="U20" s="21" t="s">
        <v>25</v>
      </c>
      <c r="V20" s="54">
        <f>IF(別紙様式２入力フォーム!$S50="標榜","⑪",11)</f>
        <v>11</v>
      </c>
      <c r="W20" s="309" t="s">
        <v>213</v>
      </c>
      <c r="X20" s="309"/>
      <c r="Y20" s="310"/>
      <c r="Z20" s="152" t="str">
        <f>IF(別紙様式２入力フォーム!$S$63="加算１","☑","□")</f>
        <v>□</v>
      </c>
      <c r="AA20" s="125" t="s">
        <v>323</v>
      </c>
      <c r="AB20" s="126"/>
      <c r="AC20" s="121"/>
      <c r="AD20" s="122"/>
    </row>
    <row r="21" spans="1:31" ht="21.75" customHeight="1">
      <c r="A21" s="298" t="s">
        <v>59</v>
      </c>
      <c r="B21" s="246"/>
      <c r="C21" s="299"/>
      <c r="D21" s="306" t="str">
        <f>IF(別紙様式２入力フォーム!$J$15="有床診療所入院基本料４",別紙様式２入力フォーム!$J$17,"")</f>
        <v/>
      </c>
      <c r="E21" s="306" t="str">
        <f>IF(別紙様式２入力フォーム!$J$15="有床診療所入院基本料４",別紙様式２入力フォーム!$J$18,"")</f>
        <v/>
      </c>
      <c r="F21" s="306" t="str">
        <f>IF(別紙様式２入力フォーム!$J$15="有床診療所入院基本料４",別紙様式２入力フォーム!$J$19,"")</f>
        <v/>
      </c>
      <c r="G21" s="306" t="str">
        <f>IF(別紙様式２入力フォーム!$J$15="有床診療所入院基本料４",別紙様式２入力フォーム!$J$20,"")</f>
        <v/>
      </c>
      <c r="H21" s="313" t="str">
        <f>IF(別紙様式２入力フォーム!$J$15="有床診療所入院基本料４",別紙様式２入力フォーム!$J$21,"")</f>
        <v/>
      </c>
      <c r="I21" s="313" t="str">
        <f>IF(別紙様式２入力フォーム!$J$15="有床診療所入院基本料４",別紙様式２入力フォーム!$J$22,"")</f>
        <v/>
      </c>
      <c r="J21" s="313" t="str">
        <f>IF(別紙様式２入力フォーム!$J$15="有床診療所入院基本料４",別紙様式２入力フォーム!$J$23,"")</f>
        <v/>
      </c>
      <c r="K21" s="313" t="str">
        <f>IF(別紙様式２入力フォーム!$J$15="有床診療所入院基本料４",別紙様式２入力フォーム!$J$24,"")</f>
        <v/>
      </c>
      <c r="L21" s="22"/>
      <c r="M21" s="325" t="s">
        <v>26</v>
      </c>
      <c r="N21" s="325"/>
      <c r="O21" s="325"/>
      <c r="P21" s="325"/>
      <c r="Q21" s="325"/>
      <c r="R21" s="325"/>
      <c r="S21" s="325"/>
      <c r="T21" s="326"/>
      <c r="U21" s="168" t="str">
        <f>IF(別紙様式２入力フォーム!$G$34=0,"件",別紙様式２入力フォーム!$G$34)</f>
        <v>件</v>
      </c>
      <c r="V21" s="54">
        <f>IF(別紙様式２入力フォーム!$S51="標榜","⑫",12)</f>
        <v>12</v>
      </c>
      <c r="W21" s="309" t="s">
        <v>214</v>
      </c>
      <c r="X21" s="309"/>
      <c r="Y21" s="310"/>
      <c r="Z21" s="152" t="str">
        <f>IF(別紙様式２入力フォーム!$S$63="加算２","☑","□")</f>
        <v>□</v>
      </c>
      <c r="AA21" s="120" t="s">
        <v>324</v>
      </c>
      <c r="AB21" s="128"/>
      <c r="AC21" s="121"/>
      <c r="AD21" s="122"/>
    </row>
    <row r="22" spans="1:31" ht="21.75" customHeight="1">
      <c r="A22" s="300"/>
      <c r="B22" s="301"/>
      <c r="C22" s="302"/>
      <c r="D22" s="307"/>
      <c r="E22" s="307"/>
      <c r="F22" s="307"/>
      <c r="G22" s="307"/>
      <c r="H22" s="314"/>
      <c r="I22" s="314"/>
      <c r="J22" s="314"/>
      <c r="K22" s="314"/>
      <c r="L22" s="20" t="str">
        <f>IF(別紙様式２入力フォーム!$C$35="","ニ",IF(別紙様式２入力フォーム!$C$35="非該当","ニ","㋥"))</f>
        <v>ニ</v>
      </c>
      <c r="M22" s="321" t="s">
        <v>27</v>
      </c>
      <c r="N22" s="321"/>
      <c r="O22" s="321"/>
      <c r="P22" s="321"/>
      <c r="Q22" s="321"/>
      <c r="R22" s="321"/>
      <c r="S22" s="321"/>
      <c r="T22" s="322"/>
      <c r="U22" s="23"/>
      <c r="V22" s="54">
        <f>IF(別紙様式２入力フォーム!$AD46="標榜","⑬",13)</f>
        <v>13</v>
      </c>
      <c r="W22" s="309" t="s">
        <v>215</v>
      </c>
      <c r="X22" s="309"/>
      <c r="Y22" s="310"/>
      <c r="Z22" s="152" t="str">
        <f>IF(別紙様式２入力フォーム!$S$64="有","☑","□")</f>
        <v>□</v>
      </c>
      <c r="AA22" s="120" t="s">
        <v>325</v>
      </c>
      <c r="AB22" s="128"/>
      <c r="AC22" s="121"/>
      <c r="AD22" s="122"/>
      <c r="AE22" s="25"/>
    </row>
    <row r="23" spans="1:31" ht="21.75" customHeight="1">
      <c r="A23" s="300"/>
      <c r="B23" s="301"/>
      <c r="C23" s="302"/>
      <c r="D23" s="307"/>
      <c r="E23" s="307"/>
      <c r="F23" s="307"/>
      <c r="G23" s="307"/>
      <c r="H23" s="314"/>
      <c r="I23" s="314"/>
      <c r="J23" s="314"/>
      <c r="K23" s="314"/>
      <c r="L23" s="20" t="str">
        <f>IF(別紙様式２入力フォーム!$C$36="","ホ",IF(別紙様式２入力フォーム!$C$36="非該当","ホ","㋭"))</f>
        <v>ホ</v>
      </c>
      <c r="M23" s="327" t="s">
        <v>28</v>
      </c>
      <c r="N23" s="327"/>
      <c r="O23" s="327"/>
      <c r="P23" s="327"/>
      <c r="Q23" s="327"/>
      <c r="R23" s="327"/>
      <c r="S23" s="327"/>
      <c r="T23" s="328"/>
      <c r="U23" s="24"/>
      <c r="V23" s="54">
        <f>IF(別紙様式２入力フォーム!$AD47="標榜","⑭",14)</f>
        <v>14</v>
      </c>
      <c r="W23" s="309" t="s">
        <v>216</v>
      </c>
      <c r="X23" s="309"/>
      <c r="Y23" s="310"/>
      <c r="Z23" s="152" t="str">
        <f>IF(別紙様式２入力フォーム!$S$65="有","☑","□")</f>
        <v>□</v>
      </c>
      <c r="AA23" s="120" t="s">
        <v>326</v>
      </c>
      <c r="AB23" s="128"/>
      <c r="AC23" s="121"/>
      <c r="AD23" s="122"/>
      <c r="AE23" s="25"/>
    </row>
    <row r="24" spans="1:31" ht="21.75" customHeight="1" thickBot="1">
      <c r="A24" s="303"/>
      <c r="B24" s="304"/>
      <c r="C24" s="305"/>
      <c r="D24" s="308"/>
      <c r="E24" s="308"/>
      <c r="F24" s="308"/>
      <c r="G24" s="308"/>
      <c r="H24" s="315"/>
      <c r="I24" s="315"/>
      <c r="J24" s="315"/>
      <c r="K24" s="315"/>
      <c r="L24" s="20" t="str">
        <f>IF(別紙様式２入力フォーム!$C$37="","ヘ",IF(別紙様式２入力フォーム!$C$37="非該当","ヘ","㋬"))</f>
        <v>ヘ</v>
      </c>
      <c r="M24" s="321" t="s">
        <v>29</v>
      </c>
      <c r="N24" s="321"/>
      <c r="O24" s="321"/>
      <c r="P24" s="321"/>
      <c r="Q24" s="321"/>
      <c r="R24" s="321"/>
      <c r="S24" s="321"/>
      <c r="T24" s="322"/>
      <c r="U24" s="26" t="s">
        <v>30</v>
      </c>
      <c r="V24" s="54">
        <f>IF(別紙様式２入力フォーム!$AD48="標榜","⑮",15)</f>
        <v>15</v>
      </c>
      <c r="W24" s="309" t="s">
        <v>217</v>
      </c>
      <c r="X24" s="309"/>
      <c r="Y24" s="310"/>
      <c r="Z24" s="152" t="str">
        <f>IF(別紙様式２入力フォーム!$S$66="有","☑","□")</f>
        <v>□</v>
      </c>
      <c r="AA24" s="120" t="s">
        <v>327</v>
      </c>
      <c r="AB24" s="128"/>
      <c r="AC24" s="121"/>
      <c r="AD24" s="122"/>
      <c r="AE24" s="25"/>
    </row>
    <row r="25" spans="1:31" ht="21.75" customHeight="1">
      <c r="A25" s="298" t="s">
        <v>55</v>
      </c>
      <c r="B25" s="246"/>
      <c r="C25" s="299"/>
      <c r="D25" s="306" t="str">
        <f>IF(別紙様式２入力フォーム!$J$15="有床診療所入院基本料５",別紙様式２入力フォーム!$J$17,"")</f>
        <v/>
      </c>
      <c r="E25" s="306" t="str">
        <f>IF(別紙様式２入力フォーム!$J$15="有床診療所入院基本料５",別紙様式２入力フォーム!$J$18,"")</f>
        <v/>
      </c>
      <c r="F25" s="306" t="str">
        <f>IF(別紙様式２入力フォーム!$J$15="有床診療所入院基本料５",別紙様式２入力フォーム!$J$19,"")</f>
        <v/>
      </c>
      <c r="G25" s="306" t="str">
        <f>IF(別紙様式２入力フォーム!$J$15="有床診療所入院基本料５",別紙様式２入力フォーム!$J$20,"")</f>
        <v/>
      </c>
      <c r="H25" s="313" t="str">
        <f>IF(別紙様式２入力フォーム!$J$15="有床診療所入院基本料５",別紙様式２入力フォーム!$J$21,"")</f>
        <v/>
      </c>
      <c r="I25" s="313" t="str">
        <f>IF(別紙様式２入力フォーム!$J$15="有床診療所入院基本料５",別紙様式２入力フォーム!$J$22,"")</f>
        <v/>
      </c>
      <c r="J25" s="313" t="str">
        <f>IF(別紙様式２入力フォーム!$J$15="有床診療所入院基本料５",別紙様式２入力フォーム!$J$23,"")</f>
        <v/>
      </c>
      <c r="K25" s="313" t="str">
        <f>IF(別紙様式２入力フォーム!$J$15="有床診療所入院基本料５",別紙様式２入力フォーム!$J$24,"")</f>
        <v/>
      </c>
      <c r="M25" s="321" t="s">
        <v>31</v>
      </c>
      <c r="N25" s="321"/>
      <c r="O25" s="321"/>
      <c r="P25" s="321"/>
      <c r="Q25" s="321"/>
      <c r="R25" s="321"/>
      <c r="S25" s="321"/>
      <c r="T25" s="322"/>
      <c r="U25" s="169" t="str">
        <f>IF(別紙様式２入力フォーム!$G$37=0,"割",ROUNDDOWN(別紙様式２入力フォーム!$G$37,1))</f>
        <v>割</v>
      </c>
      <c r="V25" s="54">
        <f>IF(別紙様式２入力フォーム!$AD49="標榜","⑯",16)</f>
        <v>16</v>
      </c>
      <c r="W25" s="309" t="s">
        <v>218</v>
      </c>
      <c r="X25" s="309"/>
      <c r="Y25" s="310"/>
      <c r="Z25" s="152" t="str">
        <f>IF(別紙様式２入力フォーム!$S$67="有","☑","□")</f>
        <v>□</v>
      </c>
      <c r="AA25" s="120" t="s">
        <v>328</v>
      </c>
      <c r="AB25" s="129"/>
      <c r="AC25" s="121"/>
      <c r="AD25" s="122"/>
      <c r="AE25" s="25"/>
    </row>
    <row r="26" spans="1:31" ht="21.75" customHeight="1">
      <c r="A26" s="300"/>
      <c r="B26" s="301"/>
      <c r="C26" s="302"/>
      <c r="D26" s="307"/>
      <c r="E26" s="307"/>
      <c r="F26" s="307"/>
      <c r="G26" s="307"/>
      <c r="H26" s="314"/>
      <c r="I26" s="314"/>
      <c r="J26" s="314"/>
      <c r="K26" s="314"/>
      <c r="L26" s="20" t="str">
        <f>IF(別紙様式２入力フォーム!$C$38="","ト",IF(別紙様式２入力フォーム!$C$38="非該当","ト","㋣"))</f>
        <v>ト</v>
      </c>
      <c r="M26" s="323" t="s">
        <v>32</v>
      </c>
      <c r="N26" s="323"/>
      <c r="O26" s="323"/>
      <c r="P26" s="323"/>
      <c r="Q26" s="323"/>
      <c r="R26" s="323"/>
      <c r="S26" s="323"/>
      <c r="T26" s="324"/>
      <c r="U26" s="21" t="s">
        <v>33</v>
      </c>
      <c r="V26" s="54">
        <f>IF(別紙様式２入力フォーム!$AD50="標榜","⑰",17)</f>
        <v>17</v>
      </c>
      <c r="W26" s="309" t="s">
        <v>219</v>
      </c>
      <c r="X26" s="309"/>
      <c r="Y26" s="310"/>
      <c r="Z26" s="152" t="str">
        <f>IF(別紙様式２入力フォーム!$S$68="加算１（50対1）","☑","□")</f>
        <v>□</v>
      </c>
      <c r="AA26" s="125" t="s">
        <v>329</v>
      </c>
      <c r="AB26" s="127"/>
      <c r="AC26" s="121"/>
      <c r="AD26" s="122"/>
      <c r="AE26" s="25"/>
    </row>
    <row r="27" spans="1:31" ht="21.75" customHeight="1">
      <c r="A27" s="300"/>
      <c r="B27" s="301"/>
      <c r="C27" s="302"/>
      <c r="D27" s="307"/>
      <c r="E27" s="307"/>
      <c r="F27" s="307"/>
      <c r="G27" s="307"/>
      <c r="H27" s="314"/>
      <c r="I27" s="314"/>
      <c r="J27" s="314"/>
      <c r="K27" s="314"/>
      <c r="L27" s="22"/>
      <c r="M27" s="325" t="s">
        <v>48</v>
      </c>
      <c r="N27" s="325"/>
      <c r="O27" s="325"/>
      <c r="P27" s="325"/>
      <c r="Q27" s="325"/>
      <c r="R27" s="325"/>
      <c r="S27" s="325"/>
      <c r="T27" s="326"/>
      <c r="U27" s="168" t="str">
        <f>IF(別紙様式２入力フォーム!$G$38=0,"件",別紙様式２入力フォーム!$G$38)</f>
        <v>件</v>
      </c>
      <c r="V27" s="54">
        <f>IF(別紙様式２入力フォーム!$AD51="標榜","⑱",18)</f>
        <v>18</v>
      </c>
      <c r="W27" s="309" t="s">
        <v>220</v>
      </c>
      <c r="X27" s="309"/>
      <c r="Y27" s="310"/>
      <c r="Z27" s="152" t="str">
        <f>IF(別紙様式２入力フォーム!$S$68="加算１（75対1）","☑","□")</f>
        <v>□</v>
      </c>
      <c r="AA27" s="125" t="s">
        <v>330</v>
      </c>
      <c r="AB27" s="127"/>
      <c r="AC27" s="121"/>
      <c r="AD27" s="122"/>
      <c r="AE27" s="25"/>
    </row>
    <row r="28" spans="1:31" ht="21.75" customHeight="1" thickBot="1">
      <c r="A28" s="303"/>
      <c r="B28" s="304"/>
      <c r="C28" s="305"/>
      <c r="D28" s="308"/>
      <c r="E28" s="308"/>
      <c r="F28" s="308"/>
      <c r="G28" s="308"/>
      <c r="H28" s="315"/>
      <c r="I28" s="315"/>
      <c r="J28" s="315"/>
      <c r="K28" s="315"/>
      <c r="L28" s="20" t="str">
        <f>IF(別紙様式２入力フォーム!$C$39="","チ",IF(別紙様式２入力フォーム!$C$39="非該当","チ","㋠"))</f>
        <v>チ</v>
      </c>
      <c r="M28" s="321" t="s">
        <v>34</v>
      </c>
      <c r="N28" s="321"/>
      <c r="O28" s="321"/>
      <c r="P28" s="321"/>
      <c r="Q28" s="321"/>
      <c r="R28" s="321"/>
      <c r="S28" s="321"/>
      <c r="T28" s="322"/>
      <c r="U28" s="26" t="s">
        <v>35</v>
      </c>
      <c r="V28" s="54">
        <f>IF(別紙様式２入力フォーム!$AU46="標榜","⑲",19)</f>
        <v>19</v>
      </c>
      <c r="W28" s="309" t="s">
        <v>221</v>
      </c>
      <c r="X28" s="309"/>
      <c r="Y28" s="310"/>
      <c r="Z28" s="152" t="str">
        <f>IF(別紙様式２入力フォーム!$S$68="加算１（100対1）","☑","□")</f>
        <v>□</v>
      </c>
      <c r="AA28" s="125" t="s">
        <v>331</v>
      </c>
      <c r="AB28" s="127"/>
      <c r="AC28" s="121"/>
      <c r="AD28" s="122"/>
      <c r="AE28" s="25"/>
    </row>
    <row r="29" spans="1:31" ht="21.75" customHeight="1">
      <c r="A29" s="298" t="s">
        <v>52</v>
      </c>
      <c r="B29" s="246"/>
      <c r="C29" s="299"/>
      <c r="D29" s="306" t="str">
        <f>IF(別紙様式２入力フォーム!$J$15="有床診療所入院基本料６",別紙様式２入力フォーム!$J$17,"")</f>
        <v/>
      </c>
      <c r="E29" s="306" t="str">
        <f>IF(別紙様式２入力フォーム!$J$15="有床診療所入院基本料６",別紙様式２入力フォーム!$J$18,"")</f>
        <v/>
      </c>
      <c r="F29" s="306" t="str">
        <f>IF(別紙様式２入力フォーム!$J$15="有床診療所入院基本料６",別紙様式２入力フォーム!$J$19,"")</f>
        <v/>
      </c>
      <c r="G29" s="306" t="str">
        <f>IF(別紙様式２入力フォーム!$J$15="有床診療所入院基本料６",別紙様式２入力フォーム!$J$20,"")</f>
        <v/>
      </c>
      <c r="H29" s="313" t="str">
        <f>IF(別紙様式２入力フォーム!$J$15="有床診療所入院基本料６",別紙様式２入力フォーム!$J$21,"")</f>
        <v/>
      </c>
      <c r="I29" s="313" t="str">
        <f>IF(別紙様式２入力フォーム!$J$15="有床診療所入院基本料６",別紙様式２入力フォーム!$J$22,"")</f>
        <v/>
      </c>
      <c r="J29" s="313" t="str">
        <f>IF(別紙様式２入力フォーム!$J$15="有床診療所入院基本料６",別紙様式２入力フォーム!$J$23,"")</f>
        <v/>
      </c>
      <c r="K29" s="313" t="str">
        <f>IF(別紙様式２入力フォーム!$J$15="有床診療所入院基本料６",別紙様式２入力フォーム!$J$24,"")</f>
        <v/>
      </c>
      <c r="M29" s="321" t="s">
        <v>36</v>
      </c>
      <c r="N29" s="321"/>
      <c r="O29" s="321"/>
      <c r="P29" s="321"/>
      <c r="Q29" s="321"/>
      <c r="R29" s="321"/>
      <c r="S29" s="321"/>
      <c r="T29" s="322"/>
      <c r="U29" s="168" t="str">
        <f>IF(別紙様式２入力フォーム!$G$39=0,"件",別紙様式２入力フォーム!$G$39)</f>
        <v>件</v>
      </c>
      <c r="V29" s="54"/>
      <c r="W29" s="309" t="s">
        <v>202</v>
      </c>
      <c r="X29" s="309"/>
      <c r="Y29" s="310"/>
      <c r="Z29" s="152" t="str">
        <f>IF(別紙様式２入力フォーム!$S$68="加算２（50対1）","☑","□")</f>
        <v>□</v>
      </c>
      <c r="AA29" s="125" t="s">
        <v>332</v>
      </c>
      <c r="AB29" s="127"/>
      <c r="AC29" s="121"/>
      <c r="AD29" s="122"/>
      <c r="AE29" s="25"/>
    </row>
    <row r="30" spans="1:31" ht="21.75" customHeight="1">
      <c r="A30" s="300"/>
      <c r="B30" s="301"/>
      <c r="C30" s="302"/>
      <c r="D30" s="307"/>
      <c r="E30" s="307"/>
      <c r="F30" s="307"/>
      <c r="G30" s="307"/>
      <c r="H30" s="314"/>
      <c r="I30" s="314"/>
      <c r="J30" s="314"/>
      <c r="K30" s="314"/>
      <c r="L30" s="20" t="str">
        <f>IF(別紙様式２入力フォーム!$C$40="","リ",IF(別紙様式２入力フォーム!$C$40="非該当","リ","㋷"))</f>
        <v>リ</v>
      </c>
      <c r="M30" s="323" t="s">
        <v>37</v>
      </c>
      <c r="N30" s="323"/>
      <c r="O30" s="323"/>
      <c r="P30" s="323"/>
      <c r="Q30" s="323"/>
      <c r="R30" s="323"/>
      <c r="S30" s="323"/>
      <c r="T30" s="324"/>
      <c r="U30" s="329"/>
      <c r="V30" s="54">
        <f>IF(別紙様式２入力フォーム!$AU47="標榜","⑳",20)</f>
        <v>20</v>
      </c>
      <c r="W30" s="309" t="s">
        <v>222</v>
      </c>
      <c r="X30" s="309"/>
      <c r="Y30" s="310"/>
      <c r="Z30" s="152" t="str">
        <f>IF(別紙様式２入力フォーム!$S$68="加算２（75対1）","☑","□")</f>
        <v>□</v>
      </c>
      <c r="AA30" s="125" t="s">
        <v>333</v>
      </c>
      <c r="AB30" s="127"/>
      <c r="AC30" s="121"/>
      <c r="AD30" s="122"/>
      <c r="AE30" s="25"/>
    </row>
    <row r="31" spans="1:31" ht="21.75" customHeight="1">
      <c r="A31" s="300"/>
      <c r="B31" s="301"/>
      <c r="C31" s="302"/>
      <c r="D31" s="307"/>
      <c r="E31" s="307"/>
      <c r="F31" s="307"/>
      <c r="G31" s="307"/>
      <c r="H31" s="314"/>
      <c r="I31" s="314"/>
      <c r="J31" s="314"/>
      <c r="K31" s="314"/>
      <c r="M31" s="321" t="s">
        <v>38</v>
      </c>
      <c r="N31" s="321"/>
      <c r="O31" s="321"/>
      <c r="P31" s="321"/>
      <c r="Q31" s="321"/>
      <c r="R31" s="321"/>
      <c r="S31" s="321"/>
      <c r="T31" s="322"/>
      <c r="U31" s="330"/>
      <c r="V31" s="54">
        <f>IF(別紙様式２入力フォーム!$AU48="標榜","㉑",21)</f>
        <v>21</v>
      </c>
      <c r="W31" s="309" t="s">
        <v>223</v>
      </c>
      <c r="X31" s="309"/>
      <c r="Y31" s="310"/>
      <c r="Z31" s="152" t="str">
        <f>IF(別紙様式２入力フォーム!$S$68="加算２（100対1）","☑","□")</f>
        <v>□</v>
      </c>
      <c r="AA31" s="125" t="s">
        <v>334</v>
      </c>
      <c r="AB31" s="127"/>
      <c r="AC31" s="121"/>
      <c r="AD31" s="122"/>
      <c r="AE31" s="25"/>
    </row>
    <row r="32" spans="1:31" ht="21.75" customHeight="1" thickBot="1">
      <c r="A32" s="303"/>
      <c r="B32" s="304"/>
      <c r="C32" s="305"/>
      <c r="D32" s="308"/>
      <c r="E32" s="308"/>
      <c r="F32" s="308"/>
      <c r="G32" s="308"/>
      <c r="H32" s="315"/>
      <c r="I32" s="315"/>
      <c r="J32" s="315"/>
      <c r="K32" s="315"/>
      <c r="L32" s="20" t="str">
        <f>IF(別紙様式２入力フォーム!$C$41="","ヌ",IF(別紙様式２入力フォーム!$C$41="非該当","ヌ","㋦"))</f>
        <v>ヌ</v>
      </c>
      <c r="M32" s="323" t="s">
        <v>39</v>
      </c>
      <c r="N32" s="323"/>
      <c r="O32" s="323"/>
      <c r="P32" s="323"/>
      <c r="Q32" s="323"/>
      <c r="R32" s="323"/>
      <c r="S32" s="323"/>
      <c r="T32" s="324"/>
      <c r="U32" s="27" t="s">
        <v>40</v>
      </c>
      <c r="V32" s="54">
        <f>IF(別紙様式２入力フォーム!$AU49="標榜","㉒",22)</f>
        <v>22</v>
      </c>
      <c r="W32" s="309" t="s">
        <v>224</v>
      </c>
      <c r="X32" s="309"/>
      <c r="Y32" s="310"/>
      <c r="Z32" s="154" t="str">
        <f>IF(別紙様式２入力フォーム!$S$69="有","☑","□")</f>
        <v>□</v>
      </c>
      <c r="AA32" s="130" t="s">
        <v>335</v>
      </c>
      <c r="AB32" s="131"/>
      <c r="AC32" s="132"/>
      <c r="AD32" s="133"/>
      <c r="AE32" s="25"/>
    </row>
    <row r="33" spans="1:31" ht="21.75" customHeight="1">
      <c r="A33" s="296" t="s">
        <v>49</v>
      </c>
      <c r="B33" s="334" t="str">
        <f>IF(LEFT(別紙様式２入力フォーム!$U$15,14)="有床診療所療養病床入院基本料","①","１")&amp;"　入院"</f>
        <v>１　入院</v>
      </c>
      <c r="C33" s="335"/>
      <c r="D33" s="306" t="str">
        <f>IF(OR(別紙様式２入力フォーム!$U$15="有床診療所療養病床入院基本料",別紙様式２入力フォーム!$U$15="特別入院基本料"),別紙様式２入力フォーム!$U$17,"")</f>
        <v/>
      </c>
      <c r="E33" s="306" t="str">
        <f>IF(OR(別紙様式２入力フォーム!$U$15="有床診療所療養病床入院基本料",別紙様式２入力フォーム!$U$15="特別入院基本料"),別紙様式２入力フォーム!$U$18,"")</f>
        <v/>
      </c>
      <c r="F33" s="306" t="str">
        <f>IF(OR(別紙様式２入力フォーム!$U$15="有床診療所療養病床入院基本料",別紙様式２入力フォーム!$U$15="特別入院基本料"),別紙様式２入力フォーム!$U$19,"")</f>
        <v/>
      </c>
      <c r="G33" s="306" t="str">
        <f>IF(OR(別紙様式２入力フォーム!$U$15="有床診療所療養病床入院基本料",別紙様式２入力フォーム!$U$15="特別入院基本料"),別紙様式２入力フォーム!$U$20,"")</f>
        <v/>
      </c>
      <c r="H33" s="313" t="str">
        <f>IF(OR(別紙様式２入力フォーム!$U$15="有床診療所療養病床入院基本料",別紙様式２入力フォーム!$U$15="特別入院基本料"),別紙様式２入力フォーム!$U$21,"")</f>
        <v/>
      </c>
      <c r="I33" s="313" t="str">
        <f>IF(OR(別紙様式２入力フォーム!$U$15="有床診療所療養病床入院基本料",別紙様式２入力フォーム!$U$15="特別入院基本料"),別紙様式２入力フォーム!$U$22,"")</f>
        <v/>
      </c>
      <c r="J33" s="313" t="str">
        <f>IF(OR(別紙様式２入力フォーム!$U$15="有床診療所療養病床入院基本料",別紙様式２入力フォーム!$U$15="特別入院基本料"),別紙様式２入力フォーム!$U$23,"")</f>
        <v/>
      </c>
      <c r="K33" s="313" t="str">
        <f>IF(OR(別紙様式２入力フォーム!$U$15="有床診療所療養病床入院基本料",別紙様式２入力フォーム!$U$15="特別入院基本料"),別紙様式２入力フォーム!$U$24,"")</f>
        <v/>
      </c>
      <c r="M33" s="325" t="s">
        <v>48</v>
      </c>
      <c r="N33" s="325"/>
      <c r="O33" s="325"/>
      <c r="P33" s="325"/>
      <c r="Q33" s="325"/>
      <c r="R33" s="325"/>
      <c r="S33" s="325"/>
      <c r="T33" s="326"/>
      <c r="U33" s="168" t="str">
        <f>IF(別紙様式２入力フォーム!$G$41=0,"件",別紙様式２入力フォーム!$G$41)</f>
        <v>件</v>
      </c>
      <c r="V33" s="54">
        <f>IF(別紙様式２入力フォーム!$AU50="標榜","㉓",23)</f>
        <v>23</v>
      </c>
      <c r="W33" s="309" t="s">
        <v>225</v>
      </c>
      <c r="X33" s="309"/>
      <c r="Y33" s="310"/>
      <c r="Z33" s="141"/>
      <c r="AA33" s="142"/>
      <c r="AB33" s="142"/>
      <c r="AC33" s="142"/>
      <c r="AD33" s="142"/>
      <c r="AE33" s="25"/>
    </row>
    <row r="34" spans="1:31" ht="21.75" customHeight="1">
      <c r="A34" s="333"/>
      <c r="B34" s="336"/>
      <c r="C34" s="337"/>
      <c r="D34" s="307"/>
      <c r="E34" s="307"/>
      <c r="F34" s="307"/>
      <c r="G34" s="307"/>
      <c r="H34" s="314"/>
      <c r="I34" s="314"/>
      <c r="J34" s="314"/>
      <c r="K34" s="314"/>
      <c r="L34" s="20" t="str">
        <f>IF(別紙様式２入力フォーム!$C$42="","ル",IF(別紙様式２入力フォーム!$C$42="非該当","ル","㋸"))</f>
        <v>ル</v>
      </c>
      <c r="M34" s="321" t="s">
        <v>41</v>
      </c>
      <c r="N34" s="321"/>
      <c r="O34" s="321"/>
      <c r="P34" s="321"/>
      <c r="Q34" s="321"/>
      <c r="R34" s="321"/>
      <c r="S34" s="321"/>
      <c r="T34" s="322"/>
      <c r="U34" s="338"/>
      <c r="V34" s="54">
        <f>IF(別紙様式２入力フォーム!$AU51="標榜","㉔",24)</f>
        <v>24</v>
      </c>
      <c r="W34" s="309" t="s">
        <v>226</v>
      </c>
      <c r="X34" s="309"/>
      <c r="Y34" s="310"/>
      <c r="Z34" s="147"/>
      <c r="AA34" s="148"/>
      <c r="AB34" s="148"/>
      <c r="AC34" s="148"/>
      <c r="AD34" s="148"/>
      <c r="AE34" s="25"/>
    </row>
    <row r="35" spans="1:31" ht="21.75" customHeight="1">
      <c r="A35" s="333"/>
      <c r="B35" s="336" t="str">
        <f>IF(LEFT(別紙様式２入力フォーム!$U$15,7)="特別入院基本料","②","２")&amp;"　特別"</f>
        <v>２　特別</v>
      </c>
      <c r="C35" s="337"/>
      <c r="D35" s="307"/>
      <c r="E35" s="307"/>
      <c r="F35" s="307"/>
      <c r="G35" s="307"/>
      <c r="H35" s="314"/>
      <c r="I35" s="314"/>
      <c r="J35" s="314"/>
      <c r="K35" s="314"/>
      <c r="M35" s="321" t="s">
        <v>42</v>
      </c>
      <c r="N35" s="321"/>
      <c r="O35" s="321"/>
      <c r="P35" s="321"/>
      <c r="Q35" s="321"/>
      <c r="R35" s="321"/>
      <c r="S35" s="321"/>
      <c r="T35" s="321"/>
      <c r="U35" s="339"/>
      <c r="V35" s="54">
        <f>IF(別紙様式２入力フォーム!$BH46="標榜","㉕",25)</f>
        <v>25</v>
      </c>
      <c r="W35" s="309" t="s">
        <v>227</v>
      </c>
      <c r="X35" s="309"/>
      <c r="Y35" s="310"/>
      <c r="Z35" s="145"/>
      <c r="AA35" s="146"/>
      <c r="AB35" s="146"/>
      <c r="AC35" s="146"/>
      <c r="AD35" s="146"/>
      <c r="AE35" s="25"/>
    </row>
    <row r="36" spans="1:31" ht="21.75" customHeight="1" thickBot="1">
      <c r="A36" s="297"/>
      <c r="B36" s="303" t="s">
        <v>343</v>
      </c>
      <c r="C36" s="305"/>
      <c r="D36" s="308"/>
      <c r="E36" s="308"/>
      <c r="F36" s="308"/>
      <c r="G36" s="308"/>
      <c r="H36" s="315"/>
      <c r="I36" s="315"/>
      <c r="J36" s="315"/>
      <c r="K36" s="315"/>
      <c r="L36" s="28"/>
      <c r="M36" s="331" t="s">
        <v>43</v>
      </c>
      <c r="N36" s="331"/>
      <c r="O36" s="331"/>
      <c r="P36" s="331"/>
      <c r="Q36" s="331"/>
      <c r="R36" s="331"/>
      <c r="S36" s="331"/>
      <c r="T36" s="332"/>
      <c r="U36" s="340"/>
      <c r="V36" s="54">
        <f>IF(別紙様式２入力フォーム!$BH47="標榜","㉖",26)</f>
        <v>26</v>
      </c>
      <c r="W36" s="309" t="s">
        <v>228</v>
      </c>
      <c r="X36" s="309"/>
      <c r="Y36" s="310"/>
      <c r="Z36" s="143"/>
      <c r="AA36" s="144"/>
      <c r="AB36" s="144"/>
      <c r="AC36" s="144"/>
      <c r="AD36" s="146"/>
      <c r="AE36" s="25"/>
    </row>
    <row r="37" spans="1:31" ht="21.75" customHeight="1">
      <c r="A37" s="140"/>
      <c r="B37" s="351" t="s">
        <v>309</v>
      </c>
      <c r="C37" s="351"/>
      <c r="D37" s="351"/>
      <c r="E37" s="351"/>
      <c r="F37" s="351"/>
      <c r="G37" s="351"/>
      <c r="H37" s="351"/>
      <c r="I37" s="351"/>
      <c r="J37" s="351"/>
      <c r="K37" s="136"/>
      <c r="L37" s="137" t="s">
        <v>236</v>
      </c>
      <c r="M37" s="138"/>
      <c r="N37" s="138"/>
      <c r="O37" s="138"/>
      <c r="P37" s="138"/>
      <c r="Q37" s="138"/>
      <c r="R37" s="138"/>
      <c r="S37" s="138"/>
      <c r="T37" s="138"/>
      <c r="U37" s="139"/>
      <c r="V37" s="54">
        <f>IF(別紙様式２入力フォーム!$BH48="標榜","㉗",27)</f>
        <v>27</v>
      </c>
      <c r="W37" s="309" t="s">
        <v>229</v>
      </c>
      <c r="X37" s="309"/>
      <c r="Y37" s="310"/>
      <c r="Z37" s="145"/>
      <c r="AA37" s="146"/>
      <c r="AB37" s="146"/>
      <c r="AC37" s="146"/>
      <c r="AD37" s="146"/>
      <c r="AE37" s="25"/>
    </row>
    <row r="38" spans="1:31" ht="21.75" customHeight="1">
      <c r="A38" s="140"/>
      <c r="B38" s="352" t="s">
        <v>344</v>
      </c>
      <c r="C38" s="352"/>
      <c r="D38" s="352"/>
      <c r="E38" s="352"/>
      <c r="F38" s="352"/>
      <c r="G38" s="352"/>
      <c r="H38" s="352"/>
      <c r="I38" s="352"/>
      <c r="J38" s="352"/>
      <c r="K38" s="136"/>
      <c r="L38" s="51"/>
      <c r="M38" s="52" t="str">
        <f>IF(COUNTIF(別紙様式２入力フォーム!$C$30:$C$32,"該当")&gt;0,"☑","□")&amp;" イに該当"</f>
        <v>□ イに該当</v>
      </c>
      <c r="N38" s="52"/>
      <c r="O38" s="52"/>
      <c r="P38" s="52" t="str">
        <f>IF(別紙様式２入力フォーム!BJ43&gt;=2,"☑","□")&amp;"ロ～ルに２つ以上該当（該当数："</f>
        <v>□ロ～ルに２つ以上該当（該当数：</v>
      </c>
      <c r="Q38" s="52"/>
      <c r="R38" s="52"/>
      <c r="S38" s="52"/>
      <c r="T38" s="52"/>
      <c r="U38" s="53" t="str">
        <f>別紙様式２入力フォーム!BJ43&amp;"件）"</f>
        <v>0件）</v>
      </c>
      <c r="V38" s="54">
        <f>IF(別紙様式２入力フォーム!$BH49="標榜","㉘",28)</f>
        <v>28</v>
      </c>
      <c r="W38" s="309" t="s">
        <v>230</v>
      </c>
      <c r="X38" s="309"/>
      <c r="Y38" s="310"/>
      <c r="AE38" s="25"/>
    </row>
    <row r="39" spans="1:31" ht="21.5" customHeight="1">
      <c r="A39" s="140"/>
      <c r="B39" s="352"/>
      <c r="C39" s="352"/>
      <c r="D39" s="352"/>
      <c r="E39" s="352"/>
      <c r="F39" s="352"/>
      <c r="G39" s="352"/>
      <c r="H39" s="352"/>
      <c r="I39" s="352"/>
      <c r="J39" s="352"/>
      <c r="K39" s="136"/>
      <c r="L39" s="29" t="s">
        <v>46</v>
      </c>
      <c r="M39" s="349" t="s">
        <v>44</v>
      </c>
      <c r="N39" s="349"/>
      <c r="O39" s="349"/>
      <c r="P39" s="349"/>
      <c r="Q39" s="349"/>
      <c r="R39" s="349"/>
      <c r="S39" s="349"/>
      <c r="T39" s="349"/>
      <c r="U39" s="350"/>
      <c r="V39" s="54">
        <f>IF(別紙様式２入力フォーム!$BH50="標榜","㉙",29)</f>
        <v>29</v>
      </c>
      <c r="W39" s="309" t="s">
        <v>231</v>
      </c>
      <c r="X39" s="309"/>
      <c r="Y39" s="310"/>
      <c r="AA39" s="112" t="str">
        <f>IF(別紙様式２入力フォーム!Z59="未入力項目があります","加算の算定状況に未入力項目があります","")</f>
        <v/>
      </c>
      <c r="AE39" s="25"/>
    </row>
    <row r="40" spans="1:31" ht="21.75" customHeight="1" thickBot="1">
      <c r="A40" s="140"/>
      <c r="B40" s="352"/>
      <c r="C40" s="352"/>
      <c r="D40" s="352"/>
      <c r="E40" s="352"/>
      <c r="F40" s="352"/>
      <c r="G40" s="352"/>
      <c r="H40" s="352"/>
      <c r="I40" s="352"/>
      <c r="J40" s="352"/>
      <c r="K40" s="136"/>
      <c r="L40" s="30"/>
      <c r="M40" s="37" t="s">
        <v>68</v>
      </c>
      <c r="N40" s="31"/>
      <c r="O40" s="31"/>
      <c r="P40" s="31"/>
      <c r="Q40" s="31"/>
      <c r="R40" s="31"/>
      <c r="S40" s="32"/>
      <c r="T40" s="32"/>
      <c r="U40" s="33"/>
      <c r="V40" s="45"/>
      <c r="W40" s="46"/>
      <c r="X40" s="46"/>
      <c r="Y40" s="47"/>
      <c r="AE40" s="25"/>
    </row>
    <row r="41" spans="1:31" ht="31.5" customHeight="1">
      <c r="B41" s="341" t="s">
        <v>350</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61"/>
    </row>
    <row r="42" spans="1:31" ht="15" customHeight="1">
      <c r="A42" s="62"/>
      <c r="B42" s="63"/>
      <c r="C42" s="62"/>
      <c r="D42" s="62"/>
      <c r="E42" s="62"/>
      <c r="F42" s="59"/>
      <c r="G42" s="62"/>
      <c r="H42" s="62"/>
      <c r="I42" s="62"/>
      <c r="J42" s="62"/>
      <c r="K42" s="62"/>
      <c r="L42" s="62"/>
      <c r="M42" s="62"/>
      <c r="N42" s="64"/>
      <c r="O42" s="65"/>
      <c r="P42" s="65"/>
      <c r="Q42" s="60"/>
      <c r="R42" s="60"/>
      <c r="Y42" s="66"/>
      <c r="Z42" s="3"/>
      <c r="AA42" s="3"/>
      <c r="AB42" s="3"/>
      <c r="AC42" s="3"/>
      <c r="AD42" s="3"/>
    </row>
    <row r="43" spans="1:31" ht="30" customHeight="1" thickBot="1">
      <c r="A43" s="67" t="s">
        <v>254</v>
      </c>
      <c r="B43" s="68"/>
      <c r="C43" s="68"/>
      <c r="D43" s="68"/>
      <c r="E43" s="69"/>
      <c r="F43" s="69"/>
      <c r="G43" s="69"/>
      <c r="H43" s="69"/>
      <c r="I43" s="69"/>
      <c r="J43" s="59"/>
      <c r="K43" s="59"/>
      <c r="L43" s="59"/>
      <c r="M43" s="59"/>
      <c r="N43" s="59"/>
      <c r="O43" s="59"/>
      <c r="P43" s="59"/>
      <c r="Q43" s="59"/>
      <c r="R43" s="59"/>
    </row>
    <row r="44" spans="1:31" ht="35.25" customHeight="1" thickTop="1" thickBot="1">
      <c r="A44" s="70"/>
      <c r="B44" s="68"/>
      <c r="C44" s="68"/>
      <c r="D44" s="69"/>
      <c r="E44" s="69"/>
      <c r="F44" s="69"/>
      <c r="G44" s="71"/>
      <c r="H44" s="71"/>
      <c r="I44" s="71"/>
      <c r="J44" s="38"/>
      <c r="K44" s="38"/>
      <c r="L44" s="38"/>
      <c r="M44" s="38"/>
      <c r="N44" s="38"/>
      <c r="O44" s="38"/>
      <c r="P44" s="38"/>
      <c r="Q44" s="342" t="s">
        <v>1</v>
      </c>
      <c r="R44" s="343"/>
      <c r="S44" s="343"/>
      <c r="T44" s="344"/>
      <c r="U44" s="170" t="str">
        <f>LEFT(別紙様式２入力フォーム!$J$5,1)</f>
        <v/>
      </c>
      <c r="V44" s="170" t="str">
        <f>MID(別紙様式２入力フォーム!$J$5,2,1)</f>
        <v/>
      </c>
      <c r="W44" s="171" t="str">
        <f>MID(別紙様式２入力フォーム!$J$7,1,1)</f>
        <v/>
      </c>
      <c r="X44" s="172" t="str">
        <f>MID(別紙様式２入力フォーム!$J$7,2,1)</f>
        <v/>
      </c>
      <c r="Y44" s="172" t="str">
        <f>MID(別紙様式２入力フォーム!$J$7,3,1)</f>
        <v/>
      </c>
      <c r="Z44" s="172" t="str">
        <f>MID(別紙様式２入力フォーム!$J$7,4,1)</f>
        <v/>
      </c>
      <c r="AA44" s="172" t="str">
        <f>MID(別紙様式２入力フォーム!$J$7,5,1)</f>
        <v/>
      </c>
      <c r="AB44" s="173" t="str">
        <f>MID(別紙様式２入力フォーム!$J$7,6,1)</f>
        <v/>
      </c>
      <c r="AC44" s="173" t="str">
        <f>MID(別紙様式２入力フォーム!$J$7,7,1)</f>
        <v/>
      </c>
    </row>
    <row r="45" spans="1:31" ht="50.25" customHeight="1" thickBot="1">
      <c r="A45" s="70"/>
      <c r="B45" s="68"/>
      <c r="C45" s="68"/>
      <c r="D45" s="69"/>
      <c r="E45" s="69"/>
      <c r="F45" s="69"/>
      <c r="G45" s="71"/>
      <c r="H45" s="71"/>
      <c r="I45" s="71"/>
      <c r="J45" s="38"/>
      <c r="K45" s="38"/>
      <c r="L45" s="38"/>
      <c r="M45" s="38"/>
      <c r="N45" s="38"/>
      <c r="O45" s="38"/>
      <c r="P45" s="38"/>
      <c r="Q45" s="342" t="s">
        <v>4</v>
      </c>
      <c r="R45" s="343"/>
      <c r="S45" s="343"/>
      <c r="T45" s="345"/>
      <c r="U45" s="346" t="str">
        <f>IF(別紙様式２入力フォーム!$J$8="","",別紙様式２入力フォーム!$J$8)</f>
        <v/>
      </c>
      <c r="V45" s="347"/>
      <c r="W45" s="347"/>
      <c r="X45" s="347"/>
      <c r="Y45" s="347"/>
      <c r="Z45" s="347"/>
      <c r="AA45" s="347"/>
      <c r="AB45" s="347"/>
      <c r="AC45" s="348"/>
    </row>
    <row r="46" spans="1:31" ht="18" customHeight="1">
      <c r="A46" s="72"/>
      <c r="B46" s="366" t="s">
        <v>255</v>
      </c>
      <c r="C46" s="366"/>
      <c r="D46" s="366"/>
      <c r="E46" s="366"/>
      <c r="F46" s="366"/>
      <c r="G46" s="366"/>
      <c r="H46" s="366"/>
      <c r="I46" s="366"/>
      <c r="J46" s="59"/>
      <c r="K46" s="59"/>
      <c r="L46" s="59"/>
      <c r="M46" s="59"/>
      <c r="N46" s="59"/>
      <c r="O46" s="59"/>
      <c r="P46" s="59"/>
      <c r="Q46" s="59"/>
      <c r="R46" s="59"/>
    </row>
    <row r="47" spans="1:31" ht="18" customHeight="1">
      <c r="A47" s="72"/>
      <c r="B47" s="366"/>
      <c r="C47" s="366"/>
      <c r="D47" s="366"/>
      <c r="E47" s="366"/>
      <c r="F47" s="366"/>
      <c r="G47" s="366"/>
      <c r="H47" s="366"/>
      <c r="I47" s="366"/>
      <c r="J47" s="73"/>
      <c r="K47" s="73"/>
      <c r="L47" s="73"/>
      <c r="M47" s="73"/>
      <c r="N47" s="73"/>
      <c r="O47" s="73"/>
      <c r="P47" s="73"/>
      <c r="Q47" s="73"/>
      <c r="R47" s="73"/>
    </row>
    <row r="48" spans="1:31" ht="30" customHeight="1">
      <c r="A48" s="73"/>
      <c r="B48" s="74"/>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6"/>
    </row>
    <row r="49" spans="1:30" ht="41.25" customHeight="1">
      <c r="A49" s="77"/>
      <c r="B49" s="367" t="s">
        <v>351</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9"/>
    </row>
    <row r="50" spans="1:30" ht="15" customHeight="1">
      <c r="A50" s="77"/>
      <c r="B50" s="78"/>
      <c r="C50" s="79"/>
      <c r="D50" s="79"/>
      <c r="E50" s="79"/>
      <c r="F50" s="79"/>
      <c r="G50" s="79"/>
      <c r="H50" s="79"/>
      <c r="I50" s="79"/>
      <c r="J50" s="79"/>
      <c r="K50" s="79"/>
      <c r="L50" s="79"/>
      <c r="M50" s="79"/>
      <c r="N50" s="79"/>
      <c r="O50" s="79"/>
      <c r="P50" s="79"/>
      <c r="Q50" s="79"/>
      <c r="R50" s="79"/>
      <c r="S50" s="79"/>
      <c r="T50" s="80"/>
      <c r="U50" s="80"/>
      <c r="V50" s="81" t="s">
        <v>256</v>
      </c>
      <c r="W50" s="82"/>
      <c r="X50" s="82"/>
      <c r="Y50" s="82"/>
      <c r="Z50" s="82"/>
      <c r="AA50" s="82"/>
      <c r="AB50" s="82"/>
      <c r="AC50" s="83"/>
    </row>
    <row r="51" spans="1:30" ht="15" customHeight="1" thickBot="1">
      <c r="A51" s="77"/>
      <c r="B51" s="84"/>
      <c r="C51" s="79"/>
      <c r="D51" s="79"/>
      <c r="E51" s="79"/>
      <c r="F51" s="79"/>
      <c r="G51" s="79"/>
      <c r="H51" s="79"/>
      <c r="I51" s="79"/>
      <c r="J51" s="79"/>
      <c r="K51" s="79"/>
      <c r="L51" s="79"/>
      <c r="M51" s="79"/>
      <c r="N51" s="79"/>
      <c r="O51" s="79"/>
      <c r="P51" s="79"/>
      <c r="Q51" s="79"/>
      <c r="R51" s="79"/>
      <c r="S51" s="79"/>
      <c r="T51" s="80"/>
      <c r="U51" s="80"/>
      <c r="V51" s="81" t="s">
        <v>257</v>
      </c>
      <c r="W51" s="85"/>
      <c r="X51" s="85"/>
      <c r="Y51" s="85"/>
      <c r="Z51" s="85"/>
      <c r="AA51" s="85"/>
      <c r="AB51" s="85"/>
      <c r="AC51" s="86"/>
    </row>
    <row r="52" spans="1:30" ht="31.5" customHeight="1">
      <c r="A52" s="59"/>
      <c r="B52" s="111" t="s">
        <v>250</v>
      </c>
      <c r="C52" s="353" t="s">
        <v>352</v>
      </c>
      <c r="D52" s="353"/>
      <c r="E52" s="353"/>
      <c r="F52" s="353"/>
      <c r="G52" s="353"/>
      <c r="H52" s="353"/>
      <c r="I52" s="353"/>
      <c r="J52" s="353"/>
      <c r="K52" s="353"/>
      <c r="L52" s="353"/>
      <c r="M52" s="353"/>
      <c r="N52" s="353"/>
      <c r="O52" s="353"/>
      <c r="P52" s="353"/>
      <c r="Q52" s="353"/>
      <c r="R52" s="353"/>
      <c r="S52" s="353"/>
      <c r="T52" s="353"/>
      <c r="U52" s="353"/>
      <c r="V52" s="370">
        <f>別紙様式２入力フォーム!$S$73</f>
        <v>0</v>
      </c>
      <c r="W52" s="371"/>
      <c r="X52" s="371"/>
      <c r="Y52" s="371"/>
      <c r="Z52" s="371"/>
      <c r="AA52" s="371"/>
      <c r="AB52" s="372"/>
      <c r="AC52" s="87" t="s">
        <v>258</v>
      </c>
    </row>
    <row r="53" spans="1:30" ht="31.5" customHeight="1">
      <c r="A53" s="59"/>
      <c r="B53" s="88" t="s">
        <v>251</v>
      </c>
      <c r="C53" s="353" t="s">
        <v>259</v>
      </c>
      <c r="D53" s="353"/>
      <c r="E53" s="353"/>
      <c r="F53" s="353"/>
      <c r="G53" s="353"/>
      <c r="H53" s="353"/>
      <c r="I53" s="353"/>
      <c r="J53" s="353"/>
      <c r="K53" s="353"/>
      <c r="L53" s="353"/>
      <c r="M53" s="353"/>
      <c r="N53" s="353"/>
      <c r="O53" s="353"/>
      <c r="P53" s="353"/>
      <c r="Q53" s="353"/>
      <c r="R53" s="353"/>
      <c r="S53" s="353"/>
      <c r="T53" s="353"/>
      <c r="U53" s="353"/>
      <c r="V53" s="354">
        <f>別紙様式２入力フォーム!$S$74</f>
        <v>0</v>
      </c>
      <c r="W53" s="355"/>
      <c r="X53" s="355"/>
      <c r="Y53" s="355"/>
      <c r="Z53" s="355"/>
      <c r="AA53" s="355"/>
      <c r="AB53" s="356"/>
      <c r="AC53" s="87" t="s">
        <v>258</v>
      </c>
    </row>
    <row r="54" spans="1:30" ht="31.5" customHeight="1">
      <c r="A54" s="59"/>
      <c r="B54" s="88" t="s">
        <v>252</v>
      </c>
      <c r="C54" s="353" t="s">
        <v>260</v>
      </c>
      <c r="D54" s="353"/>
      <c r="E54" s="353"/>
      <c r="F54" s="353"/>
      <c r="G54" s="353"/>
      <c r="H54" s="353"/>
      <c r="I54" s="353"/>
      <c r="J54" s="353"/>
      <c r="K54" s="353"/>
      <c r="L54" s="353"/>
      <c r="M54" s="353"/>
      <c r="N54" s="353"/>
      <c r="O54" s="353"/>
      <c r="P54" s="353"/>
      <c r="Q54" s="353"/>
      <c r="R54" s="353"/>
      <c r="S54" s="353"/>
      <c r="T54" s="353"/>
      <c r="U54" s="353"/>
      <c r="V54" s="354">
        <f>別紙様式２入力フォーム!$V$78</f>
        <v>0</v>
      </c>
      <c r="W54" s="355"/>
      <c r="X54" s="355"/>
      <c r="Y54" s="355"/>
      <c r="Z54" s="355"/>
      <c r="AA54" s="355"/>
      <c r="AB54" s="356"/>
      <c r="AC54" s="87" t="s">
        <v>258</v>
      </c>
    </row>
    <row r="55" spans="1:30" ht="31.5" customHeight="1" thickBot="1">
      <c r="A55" s="59"/>
      <c r="B55" s="88" t="s">
        <v>253</v>
      </c>
      <c r="C55" s="353" t="s">
        <v>261</v>
      </c>
      <c r="D55" s="353"/>
      <c r="E55" s="353"/>
      <c r="F55" s="353"/>
      <c r="G55" s="353"/>
      <c r="H55" s="353"/>
      <c r="I55" s="353"/>
      <c r="J55" s="353"/>
      <c r="K55" s="353"/>
      <c r="L55" s="353"/>
      <c r="M55" s="353"/>
      <c r="N55" s="353"/>
      <c r="O55" s="353"/>
      <c r="P55" s="353"/>
      <c r="Q55" s="353"/>
      <c r="R55" s="353"/>
      <c r="S55" s="353"/>
      <c r="T55" s="353"/>
      <c r="U55" s="357"/>
      <c r="V55" s="358">
        <f>別紙様式２入力フォーム!$V$82</f>
        <v>0</v>
      </c>
      <c r="W55" s="359"/>
      <c r="X55" s="359"/>
      <c r="Y55" s="359"/>
      <c r="Z55" s="359"/>
      <c r="AA55" s="359"/>
      <c r="AB55" s="360"/>
      <c r="AC55" s="89" t="s">
        <v>258</v>
      </c>
    </row>
    <row r="56" spans="1:30" ht="24.75" customHeight="1">
      <c r="A56" s="90"/>
      <c r="B56" s="91"/>
      <c r="C56" s="92"/>
      <c r="D56" s="92"/>
      <c r="E56" s="92"/>
      <c r="F56" s="92"/>
      <c r="G56" s="92"/>
      <c r="H56" s="92"/>
      <c r="I56" s="92"/>
      <c r="J56" s="92"/>
      <c r="K56" s="92"/>
      <c r="L56" s="92"/>
      <c r="M56" s="92"/>
      <c r="N56" s="92"/>
      <c r="O56" s="92"/>
      <c r="P56" s="92"/>
      <c r="Q56" s="92"/>
      <c r="R56" s="92"/>
      <c r="S56" s="93"/>
      <c r="T56" s="361" t="s">
        <v>262</v>
      </c>
      <c r="U56" s="361"/>
      <c r="V56" s="361"/>
      <c r="W56" s="361"/>
      <c r="X56" s="361"/>
      <c r="Y56" s="362" t="s">
        <v>263</v>
      </c>
      <c r="Z56" s="362"/>
      <c r="AA56" s="363" t="str">
        <f>IF(V53-V54=V55,"○","✕")</f>
        <v>○</v>
      </c>
      <c r="AB56" s="364"/>
      <c r="AC56" s="365"/>
      <c r="AD56" s="94"/>
    </row>
    <row r="57" spans="1:30" ht="12" customHeight="1" thickBot="1">
      <c r="A57" s="59"/>
      <c r="B57" s="95"/>
      <c r="C57" s="96"/>
      <c r="D57" s="96"/>
      <c r="E57" s="96"/>
      <c r="F57" s="96"/>
      <c r="G57" s="96"/>
      <c r="H57" s="96"/>
      <c r="I57" s="96"/>
      <c r="J57" s="96"/>
      <c r="K57" s="96"/>
      <c r="L57" s="96"/>
      <c r="M57" s="96"/>
      <c r="N57" s="96"/>
      <c r="O57" s="96"/>
      <c r="P57" s="96"/>
      <c r="Q57" s="96"/>
      <c r="R57" s="96"/>
      <c r="S57" s="96"/>
      <c r="T57" s="96"/>
      <c r="U57" s="96"/>
      <c r="V57" s="97"/>
      <c r="W57" s="97"/>
      <c r="X57" s="98"/>
      <c r="Y57" s="98"/>
      <c r="Z57" s="98"/>
      <c r="AA57" s="98"/>
      <c r="AB57" s="98"/>
      <c r="AC57" s="99"/>
    </row>
    <row r="58" spans="1:30" ht="22.5" customHeight="1">
      <c r="A58" s="59"/>
      <c r="B58" s="381" t="s">
        <v>264</v>
      </c>
      <c r="C58" s="398" t="s">
        <v>354</v>
      </c>
      <c r="D58" s="398"/>
      <c r="E58" s="398"/>
      <c r="F58" s="398"/>
      <c r="G58" s="398"/>
      <c r="H58" s="398"/>
      <c r="I58" s="398"/>
      <c r="J58" s="398"/>
      <c r="K58" s="398"/>
      <c r="L58" s="398"/>
      <c r="M58" s="398"/>
      <c r="N58" s="398"/>
      <c r="O58" s="398"/>
      <c r="P58" s="398"/>
      <c r="Q58" s="398"/>
      <c r="R58" s="398"/>
      <c r="S58" s="398"/>
      <c r="T58" s="174"/>
      <c r="U58" s="175"/>
      <c r="V58" s="384" t="str">
        <f>IF(別紙様式２入力フォーム!$AM$74="保有している","☑","□")&amp;" 体圧分散マットレスを保有している"</f>
        <v>□ 体圧分散マットレスを保有している</v>
      </c>
      <c r="W58" s="385"/>
      <c r="X58" s="385"/>
      <c r="Y58" s="385"/>
      <c r="Z58" s="385"/>
      <c r="AA58" s="385"/>
      <c r="AB58" s="386" t="str">
        <f>IF(別紙様式２入力フォーム!$AM$74="保有している","（　"&amp;別紙様式２入力フォーム!$AR$74&amp;"　台）","")</f>
        <v/>
      </c>
      <c r="AC58" s="387"/>
    </row>
    <row r="59" spans="1:30" ht="22.5" customHeight="1">
      <c r="A59" s="59"/>
      <c r="B59" s="382"/>
      <c r="C59" s="396"/>
      <c r="D59" s="396"/>
      <c r="E59" s="396"/>
      <c r="F59" s="396"/>
      <c r="G59" s="396"/>
      <c r="H59" s="396"/>
      <c r="I59" s="396"/>
      <c r="J59" s="396"/>
      <c r="K59" s="396"/>
      <c r="L59" s="396"/>
      <c r="M59" s="396"/>
      <c r="N59" s="396"/>
      <c r="O59" s="396"/>
      <c r="P59" s="396"/>
      <c r="Q59" s="396"/>
      <c r="R59" s="396"/>
      <c r="S59" s="396"/>
      <c r="T59" s="176"/>
      <c r="U59" s="177"/>
      <c r="V59" s="388" t="str">
        <f>IF(別紙様式２入力フォーム!$AM$75="保有している","☑","□")&amp;" エアマットレスを保有している"</f>
        <v>□ エアマットレスを保有している</v>
      </c>
      <c r="W59" s="389"/>
      <c r="X59" s="389"/>
      <c r="Y59" s="389"/>
      <c r="Z59" s="389"/>
      <c r="AA59" s="389"/>
      <c r="AB59" s="390" t="str">
        <f>IF(別紙様式２入力フォーム!$AM$75="保有している","（　"&amp;別紙様式２入力フォーム!$AR$75&amp;"　台）","")</f>
        <v/>
      </c>
      <c r="AC59" s="391"/>
    </row>
    <row r="60" spans="1:30" ht="22.5" customHeight="1">
      <c r="A60" s="59"/>
      <c r="B60" s="382"/>
      <c r="C60" s="180"/>
      <c r="D60" s="396" t="s">
        <v>355</v>
      </c>
      <c r="E60" s="396"/>
      <c r="F60" s="396"/>
      <c r="G60" s="396"/>
      <c r="H60" s="396"/>
      <c r="I60" s="396"/>
      <c r="J60" s="396"/>
      <c r="K60" s="396"/>
      <c r="L60" s="396"/>
      <c r="M60" s="396"/>
      <c r="N60" s="396"/>
      <c r="O60" s="396"/>
      <c r="P60" s="396"/>
      <c r="Q60" s="396"/>
      <c r="R60" s="396"/>
      <c r="S60" s="396"/>
      <c r="T60" s="396"/>
      <c r="U60" s="177"/>
      <c r="V60" s="388" t="str">
        <f>IF(別紙様式２入力フォーム!$AM$76="保有している","☑","□")&amp;" 体圧分散用枕を保有している"</f>
        <v>□ 体圧分散用枕を保有している</v>
      </c>
      <c r="W60" s="389"/>
      <c r="X60" s="389"/>
      <c r="Y60" s="389"/>
      <c r="Z60" s="389"/>
      <c r="AA60" s="389"/>
      <c r="AB60" s="389"/>
      <c r="AC60" s="392"/>
    </row>
    <row r="61" spans="1:30" ht="22.5" customHeight="1">
      <c r="A61" s="59"/>
      <c r="B61" s="382"/>
      <c r="C61" s="176"/>
      <c r="D61" s="396"/>
      <c r="E61" s="396"/>
      <c r="F61" s="396"/>
      <c r="G61" s="396"/>
      <c r="H61" s="396"/>
      <c r="I61" s="396"/>
      <c r="J61" s="396"/>
      <c r="K61" s="396"/>
      <c r="L61" s="396"/>
      <c r="M61" s="396"/>
      <c r="N61" s="396"/>
      <c r="O61" s="396"/>
      <c r="P61" s="396"/>
      <c r="Q61" s="396"/>
      <c r="R61" s="396"/>
      <c r="S61" s="396"/>
      <c r="T61" s="396"/>
      <c r="U61" s="177"/>
      <c r="V61" s="388" t="str">
        <f>IF(別紙様式２入力フォーム!$AM$77="保有している","☑","□")&amp;" 車いす用のクッションを保有している"</f>
        <v>□ 車いす用のクッションを保有している</v>
      </c>
      <c r="W61" s="389"/>
      <c r="X61" s="389"/>
      <c r="Y61" s="389"/>
      <c r="Z61" s="389"/>
      <c r="AA61" s="389"/>
      <c r="AB61" s="389"/>
      <c r="AC61" s="392"/>
    </row>
    <row r="62" spans="1:30" ht="22.5" customHeight="1">
      <c r="A62" s="59"/>
      <c r="B62" s="382"/>
      <c r="C62" s="176"/>
      <c r="D62" s="396"/>
      <c r="E62" s="396"/>
      <c r="F62" s="396"/>
      <c r="G62" s="396"/>
      <c r="H62" s="396"/>
      <c r="I62" s="396"/>
      <c r="J62" s="396"/>
      <c r="K62" s="396"/>
      <c r="L62" s="396"/>
      <c r="M62" s="396"/>
      <c r="N62" s="396"/>
      <c r="O62" s="396"/>
      <c r="P62" s="396"/>
      <c r="Q62" s="396"/>
      <c r="R62" s="396"/>
      <c r="S62" s="396"/>
      <c r="T62" s="396"/>
      <c r="U62" s="177"/>
      <c r="V62" s="388" t="str">
        <f>IF(OR(別紙様式２入力フォーム!$AM$78="該当あり",COUNTIF(別紙様式２入力フォーム!$AM$74:$AQ$77,"必要時レンタル")&gt;0),"☑","□")&amp;" その他"</f>
        <v>□ その他</v>
      </c>
      <c r="W62" s="389"/>
      <c r="X62" s="389"/>
      <c r="Y62" s="389"/>
      <c r="Z62" s="389"/>
      <c r="AA62" s="389"/>
      <c r="AB62" s="389"/>
      <c r="AC62" s="392"/>
    </row>
    <row r="63" spans="1:30" ht="59.25" customHeight="1" thickBot="1">
      <c r="A63" s="59"/>
      <c r="B63" s="383"/>
      <c r="C63" s="178"/>
      <c r="D63" s="397"/>
      <c r="E63" s="397"/>
      <c r="F63" s="397"/>
      <c r="G63" s="397"/>
      <c r="H63" s="397"/>
      <c r="I63" s="397"/>
      <c r="J63" s="397"/>
      <c r="K63" s="397"/>
      <c r="L63" s="397"/>
      <c r="M63" s="397"/>
      <c r="N63" s="397"/>
      <c r="O63" s="397"/>
      <c r="P63" s="397"/>
      <c r="Q63" s="397"/>
      <c r="R63" s="397"/>
      <c r="S63" s="397"/>
      <c r="T63" s="397"/>
      <c r="U63" s="179"/>
      <c r="V63" s="393" t="str">
        <f>IF(別紙様式２入力フォーム!$AM$78="該当あり",別紙様式２入力フォーム!$AF$79,"")&amp;SUBSTITUTE(別紙様式２入力フォーム!AD82,"旨、自由記載欄に自動入力されます","")&amp;SUBSTITUTE(別紙様式２入力フォーム!$AD$83,"旨、自由記載欄に自動入力されます","")&amp;SUBSTITUTE(別紙様式２入力フォーム!$AD$84,"旨、自由記載欄に自動入力されます","")&amp;SUBSTITUTE(別紙様式２入力フォーム!$AD$85,"旨、自由記載欄に自動入力されます","")</f>
        <v/>
      </c>
      <c r="W63" s="394"/>
      <c r="X63" s="394"/>
      <c r="Y63" s="394"/>
      <c r="Z63" s="394"/>
      <c r="AA63" s="394"/>
      <c r="AB63" s="394"/>
      <c r="AC63" s="395"/>
    </row>
    <row r="64" spans="1:30" ht="12" customHeight="1">
      <c r="A64" s="59"/>
      <c r="B64" s="100"/>
      <c r="C64" s="92"/>
      <c r="D64" s="92"/>
      <c r="E64" s="92"/>
      <c r="F64" s="92"/>
      <c r="G64" s="92"/>
      <c r="H64" s="92"/>
      <c r="I64" s="92"/>
      <c r="J64" s="92"/>
      <c r="K64" s="92"/>
      <c r="L64" s="92"/>
      <c r="M64" s="92"/>
      <c r="N64" s="92"/>
      <c r="O64" s="92"/>
      <c r="P64" s="92"/>
      <c r="Q64" s="92"/>
      <c r="R64" s="92"/>
      <c r="S64" s="92"/>
      <c r="T64" s="96"/>
      <c r="U64" s="96"/>
      <c r="V64" s="101"/>
      <c r="W64" s="101"/>
      <c r="X64" s="101"/>
      <c r="Y64" s="101"/>
      <c r="Z64" s="101"/>
      <c r="AA64" s="101"/>
      <c r="AB64" s="101"/>
      <c r="AC64" s="101"/>
    </row>
    <row r="65" spans="1:29" ht="48.75" customHeight="1" thickBot="1">
      <c r="A65" s="59"/>
      <c r="B65" s="381" t="s">
        <v>265</v>
      </c>
      <c r="C65" s="398" t="s">
        <v>266</v>
      </c>
      <c r="D65" s="398"/>
      <c r="E65" s="398"/>
      <c r="F65" s="398"/>
      <c r="G65" s="398"/>
      <c r="H65" s="398"/>
      <c r="I65" s="398"/>
      <c r="J65" s="398"/>
      <c r="K65" s="398"/>
      <c r="L65" s="398"/>
      <c r="M65" s="398"/>
      <c r="N65" s="398"/>
      <c r="O65" s="398"/>
      <c r="P65" s="398"/>
      <c r="Q65" s="398"/>
      <c r="R65" s="398"/>
      <c r="S65" s="410"/>
      <c r="T65" s="102"/>
      <c r="U65" s="103"/>
      <c r="V65" s="413" t="s">
        <v>267</v>
      </c>
      <c r="W65" s="414"/>
      <c r="X65" s="414"/>
      <c r="Y65" s="415"/>
      <c r="Z65" s="413" t="s">
        <v>268</v>
      </c>
      <c r="AA65" s="414"/>
      <c r="AB65" s="414"/>
      <c r="AC65" s="415"/>
    </row>
    <row r="66" spans="1:29" ht="31.5" customHeight="1">
      <c r="A66" s="59"/>
      <c r="B66" s="382"/>
      <c r="C66" s="396"/>
      <c r="D66" s="396"/>
      <c r="E66" s="396"/>
      <c r="F66" s="396"/>
      <c r="G66" s="396"/>
      <c r="H66" s="396"/>
      <c r="I66" s="396"/>
      <c r="J66" s="396"/>
      <c r="K66" s="396"/>
      <c r="L66" s="396"/>
      <c r="M66" s="396"/>
      <c r="N66" s="396"/>
      <c r="O66" s="396"/>
      <c r="P66" s="396"/>
      <c r="Q66" s="396"/>
      <c r="R66" s="396"/>
      <c r="S66" s="411"/>
      <c r="T66" s="379" t="s">
        <v>269</v>
      </c>
      <c r="U66" s="380"/>
      <c r="V66" s="416">
        <f>別紙様式２入力フォーム!$A$78</f>
        <v>0</v>
      </c>
      <c r="W66" s="417"/>
      <c r="X66" s="418"/>
      <c r="Y66" s="104" t="s">
        <v>258</v>
      </c>
      <c r="Z66" s="419">
        <f>別紙様式２入力フォーム!$A$82</f>
        <v>0</v>
      </c>
      <c r="AA66" s="420"/>
      <c r="AB66" s="421"/>
      <c r="AC66" s="105" t="s">
        <v>258</v>
      </c>
    </row>
    <row r="67" spans="1:29" ht="31.5" customHeight="1">
      <c r="A67" s="59"/>
      <c r="B67" s="382"/>
      <c r="C67" s="396"/>
      <c r="D67" s="396"/>
      <c r="E67" s="396"/>
      <c r="F67" s="396"/>
      <c r="G67" s="396"/>
      <c r="H67" s="396"/>
      <c r="I67" s="396"/>
      <c r="J67" s="396"/>
      <c r="K67" s="396"/>
      <c r="L67" s="396"/>
      <c r="M67" s="396"/>
      <c r="N67" s="396"/>
      <c r="O67" s="396"/>
      <c r="P67" s="396"/>
      <c r="Q67" s="396"/>
      <c r="R67" s="396"/>
      <c r="S67" s="411"/>
      <c r="T67" s="379" t="s">
        <v>270</v>
      </c>
      <c r="U67" s="380"/>
      <c r="V67" s="373">
        <f>別紙様式２入力フォーム!$D$78</f>
        <v>0</v>
      </c>
      <c r="W67" s="374"/>
      <c r="X67" s="375"/>
      <c r="Y67" s="104" t="s">
        <v>258</v>
      </c>
      <c r="Z67" s="376">
        <f>別紙様式２入力フォーム!$D$82</f>
        <v>0</v>
      </c>
      <c r="AA67" s="377"/>
      <c r="AB67" s="378"/>
      <c r="AC67" s="87" t="s">
        <v>258</v>
      </c>
    </row>
    <row r="68" spans="1:29" ht="31.5" customHeight="1">
      <c r="A68" s="59"/>
      <c r="B68" s="382"/>
      <c r="C68" s="396"/>
      <c r="D68" s="396"/>
      <c r="E68" s="396"/>
      <c r="F68" s="396"/>
      <c r="G68" s="396"/>
      <c r="H68" s="396"/>
      <c r="I68" s="396"/>
      <c r="J68" s="396"/>
      <c r="K68" s="396"/>
      <c r="L68" s="396"/>
      <c r="M68" s="396"/>
      <c r="N68" s="396"/>
      <c r="O68" s="396"/>
      <c r="P68" s="396"/>
      <c r="Q68" s="396"/>
      <c r="R68" s="396"/>
      <c r="S68" s="411"/>
      <c r="T68" s="379" t="s">
        <v>271</v>
      </c>
      <c r="U68" s="380"/>
      <c r="V68" s="373">
        <f>別紙様式２入力フォーム!$G$78</f>
        <v>0</v>
      </c>
      <c r="W68" s="374"/>
      <c r="X68" s="375"/>
      <c r="Y68" s="104" t="s">
        <v>258</v>
      </c>
      <c r="Z68" s="376">
        <f>別紙様式２入力フォーム!$G$82</f>
        <v>0</v>
      </c>
      <c r="AA68" s="377"/>
      <c r="AB68" s="378"/>
      <c r="AC68" s="87" t="s">
        <v>258</v>
      </c>
    </row>
    <row r="69" spans="1:29" ht="31.5" customHeight="1">
      <c r="A69" s="59"/>
      <c r="B69" s="382"/>
      <c r="C69" s="396"/>
      <c r="D69" s="396"/>
      <c r="E69" s="396"/>
      <c r="F69" s="396"/>
      <c r="G69" s="396"/>
      <c r="H69" s="396"/>
      <c r="I69" s="396"/>
      <c r="J69" s="396"/>
      <c r="K69" s="396"/>
      <c r="L69" s="396"/>
      <c r="M69" s="396"/>
      <c r="N69" s="396"/>
      <c r="O69" s="396"/>
      <c r="P69" s="396"/>
      <c r="Q69" s="396"/>
      <c r="R69" s="396"/>
      <c r="S69" s="411"/>
      <c r="T69" s="379" t="s">
        <v>272</v>
      </c>
      <c r="U69" s="380"/>
      <c r="V69" s="373">
        <f>別紙様式２入力フォーム!$J$78</f>
        <v>0</v>
      </c>
      <c r="W69" s="374"/>
      <c r="X69" s="375"/>
      <c r="Y69" s="104" t="s">
        <v>258</v>
      </c>
      <c r="Z69" s="376">
        <f>別紙様式２入力フォーム!$J$82</f>
        <v>0</v>
      </c>
      <c r="AA69" s="377"/>
      <c r="AB69" s="378"/>
      <c r="AC69" s="87" t="s">
        <v>258</v>
      </c>
    </row>
    <row r="70" spans="1:29" ht="31.5" customHeight="1">
      <c r="A70" s="59"/>
      <c r="B70" s="382"/>
      <c r="C70" s="396"/>
      <c r="D70" s="396"/>
      <c r="E70" s="396"/>
      <c r="F70" s="396"/>
      <c r="G70" s="396"/>
      <c r="H70" s="396"/>
      <c r="I70" s="396"/>
      <c r="J70" s="396"/>
      <c r="K70" s="396"/>
      <c r="L70" s="396"/>
      <c r="M70" s="396"/>
      <c r="N70" s="396"/>
      <c r="O70" s="396"/>
      <c r="P70" s="396"/>
      <c r="Q70" s="396"/>
      <c r="R70" s="396"/>
      <c r="S70" s="411"/>
      <c r="T70" s="379" t="s">
        <v>273</v>
      </c>
      <c r="U70" s="380"/>
      <c r="V70" s="373">
        <f>別紙様式２入力フォーム!$M$78</f>
        <v>0</v>
      </c>
      <c r="W70" s="374"/>
      <c r="X70" s="375"/>
      <c r="Y70" s="104" t="s">
        <v>258</v>
      </c>
      <c r="Z70" s="376">
        <f>別紙様式２入力フォーム!$M$82</f>
        <v>0</v>
      </c>
      <c r="AA70" s="377"/>
      <c r="AB70" s="378"/>
      <c r="AC70" s="87" t="s">
        <v>258</v>
      </c>
    </row>
    <row r="71" spans="1:29" s="59" customFormat="1" ht="32.25" customHeight="1">
      <c r="B71" s="382"/>
      <c r="C71" s="396"/>
      <c r="D71" s="396"/>
      <c r="E71" s="396"/>
      <c r="F71" s="396"/>
      <c r="G71" s="396"/>
      <c r="H71" s="396"/>
      <c r="I71" s="396"/>
      <c r="J71" s="396"/>
      <c r="K71" s="396"/>
      <c r="L71" s="396"/>
      <c r="M71" s="396"/>
      <c r="N71" s="396"/>
      <c r="O71" s="396"/>
      <c r="P71" s="396"/>
      <c r="Q71" s="396"/>
      <c r="R71" s="396"/>
      <c r="S71" s="411"/>
      <c r="T71" s="379" t="s">
        <v>306</v>
      </c>
      <c r="U71" s="380"/>
      <c r="V71" s="373">
        <f>別紙様式２入力フォーム!$P$78</f>
        <v>0</v>
      </c>
      <c r="W71" s="374"/>
      <c r="X71" s="375"/>
      <c r="Y71" s="104" t="s">
        <v>258</v>
      </c>
      <c r="Z71" s="376">
        <f>別紙様式２入力フォーム!$P$82</f>
        <v>0</v>
      </c>
      <c r="AA71" s="377"/>
      <c r="AB71" s="378"/>
      <c r="AC71" s="87" t="s">
        <v>258</v>
      </c>
    </row>
    <row r="72" spans="1:29" ht="31.5" customHeight="1" thickBot="1">
      <c r="A72" s="59"/>
      <c r="B72" s="383"/>
      <c r="C72" s="397"/>
      <c r="D72" s="397"/>
      <c r="E72" s="397"/>
      <c r="F72" s="397"/>
      <c r="G72" s="397"/>
      <c r="H72" s="397"/>
      <c r="I72" s="397"/>
      <c r="J72" s="397"/>
      <c r="K72" s="397"/>
      <c r="L72" s="397"/>
      <c r="M72" s="397"/>
      <c r="N72" s="397"/>
      <c r="O72" s="397"/>
      <c r="P72" s="397"/>
      <c r="Q72" s="397"/>
      <c r="R72" s="397"/>
      <c r="S72" s="412"/>
      <c r="T72" s="379" t="s">
        <v>274</v>
      </c>
      <c r="U72" s="380"/>
      <c r="V72" s="400">
        <f>別紙様式２入力フォーム!$S$78</f>
        <v>0</v>
      </c>
      <c r="W72" s="401"/>
      <c r="X72" s="402"/>
      <c r="Y72" s="104" t="s">
        <v>258</v>
      </c>
      <c r="Z72" s="403">
        <f>別紙様式２入力フォーム!$S$82</f>
        <v>0</v>
      </c>
      <c r="AA72" s="404"/>
      <c r="AB72" s="405"/>
      <c r="AC72" s="87" t="s">
        <v>258</v>
      </c>
    </row>
    <row r="73" spans="1:29" ht="24.75" customHeight="1">
      <c r="A73" s="59"/>
      <c r="B73" s="106"/>
      <c r="C73" s="107"/>
      <c r="D73" s="106"/>
      <c r="E73" s="106"/>
      <c r="F73" s="106"/>
      <c r="G73" s="106"/>
      <c r="H73" s="106"/>
      <c r="I73" s="106"/>
      <c r="J73" s="106"/>
      <c r="K73" s="106"/>
      <c r="L73" s="106"/>
      <c r="M73" s="106"/>
      <c r="N73" s="108"/>
      <c r="O73" s="108"/>
      <c r="P73" s="108"/>
      <c r="Q73" s="108"/>
      <c r="R73" s="60"/>
      <c r="V73" s="406" t="s">
        <v>275</v>
      </c>
      <c r="W73" s="406"/>
      <c r="X73" s="406"/>
      <c r="Y73" s="406"/>
      <c r="Z73" s="406" t="s">
        <v>276</v>
      </c>
      <c r="AA73" s="406"/>
      <c r="AB73" s="406"/>
      <c r="AC73" s="406"/>
    </row>
    <row r="74" spans="1:29" ht="24.75" customHeight="1">
      <c r="V74" s="407" t="s">
        <v>263</v>
      </c>
      <c r="W74" s="407"/>
      <c r="X74" s="408" t="str">
        <f>IF(V54=SUM(V66:X72),"○","✕")</f>
        <v>○</v>
      </c>
      <c r="Y74" s="409"/>
      <c r="Z74" s="407" t="s">
        <v>263</v>
      </c>
      <c r="AA74" s="407"/>
      <c r="AB74" s="408" t="str">
        <f>IF(V55=SUM(Z66:AB72),"○","✕")</f>
        <v>○</v>
      </c>
      <c r="AC74" s="409"/>
    </row>
    <row r="75" spans="1:29" ht="1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row>
    <row r="76" spans="1:29" ht="1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row>
    <row r="77" spans="1:29" ht="1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row>
    <row r="78" spans="1:29" ht="15" customHeight="1">
      <c r="A78" s="34"/>
      <c r="B78" s="34"/>
      <c r="C78" s="34"/>
      <c r="D78" s="34"/>
      <c r="E78" s="34"/>
      <c r="F78" s="34"/>
      <c r="G78" s="34"/>
      <c r="H78" s="34"/>
      <c r="I78" s="34"/>
      <c r="J78" s="34"/>
      <c r="K78" s="34"/>
      <c r="L78" s="34"/>
      <c r="M78" s="34"/>
      <c r="N78" s="34"/>
      <c r="O78" s="34"/>
      <c r="P78" s="34"/>
      <c r="Q78" s="34"/>
      <c r="R78" s="34" t="s">
        <v>237</v>
      </c>
      <c r="S78" s="34"/>
      <c r="T78" s="34"/>
      <c r="U78" s="34"/>
      <c r="V78" s="34"/>
      <c r="W78" s="34"/>
      <c r="X78" s="34"/>
      <c r="Y78" s="34"/>
      <c r="Z78" s="34"/>
      <c r="AA78" s="34"/>
      <c r="AB78" s="34"/>
    </row>
    <row r="79" spans="1:29" ht="15" customHeight="1">
      <c r="A79" s="3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110"/>
      <c r="AB79" s="110"/>
    </row>
    <row r="80" spans="1:29" ht="15" customHeight="1">
      <c r="A80" s="35"/>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row>
    <row r="81" spans="1:28" ht="15" customHeight="1">
      <c r="A81" s="35"/>
      <c r="B81" s="34"/>
      <c r="C81" s="34"/>
      <c r="D81" s="34"/>
      <c r="E81" s="34"/>
      <c r="F81" s="34"/>
      <c r="G81" s="34"/>
      <c r="H81" s="34"/>
      <c r="I81" s="34"/>
      <c r="J81" s="34"/>
      <c r="K81" s="34"/>
      <c r="L81" s="34"/>
      <c r="M81" s="34"/>
      <c r="N81" s="34"/>
      <c r="O81" s="34"/>
      <c r="P81" s="34"/>
      <c r="Q81" s="34"/>
      <c r="R81" s="34"/>
      <c r="S81" s="34"/>
      <c r="T81" s="34"/>
      <c r="U81" s="34"/>
      <c r="V81" s="34"/>
      <c r="W81" s="34"/>
      <c r="X81" s="34"/>
      <c r="Y81" s="110"/>
      <c r="Z81" s="110"/>
      <c r="AA81" s="110"/>
      <c r="AB81" s="110"/>
    </row>
    <row r="82" spans="1:28" ht="15" customHeight="1">
      <c r="A82" s="35"/>
      <c r="B82" s="34"/>
      <c r="C82" s="34"/>
      <c r="D82" s="34"/>
      <c r="E82" s="34"/>
      <c r="F82" s="34"/>
      <c r="G82" s="34"/>
      <c r="H82" s="34"/>
      <c r="I82" s="34"/>
      <c r="J82" s="34"/>
      <c r="K82" s="34"/>
      <c r="L82" s="34"/>
      <c r="M82" s="34"/>
      <c r="N82" s="34"/>
      <c r="O82" s="34"/>
      <c r="P82" s="34"/>
      <c r="Q82" s="34"/>
      <c r="R82" s="34"/>
      <c r="S82" s="34"/>
      <c r="T82" s="34"/>
      <c r="U82" s="34"/>
      <c r="V82" s="34"/>
      <c r="W82" s="34"/>
      <c r="X82" s="34"/>
      <c r="Y82" s="110"/>
      <c r="Z82" s="110"/>
      <c r="AA82" s="110"/>
      <c r="AB82" s="110"/>
    </row>
    <row r="83" spans="1:28" ht="1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row>
    <row r="84" spans="1:28" ht="15" customHeight="1">
      <c r="A84" s="399"/>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row>
    <row r="85" spans="1:28" ht="1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row>
    <row r="86" spans="1:28" ht="1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row>
    <row r="87" spans="1:28" ht="1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row>
    <row r="88" spans="1:28" ht="1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sheetData>
  <sheetProtection sheet="1" objects="1" scenarios="1"/>
  <mergeCells count="213">
    <mergeCell ref="A84:AB84"/>
    <mergeCell ref="T72:U72"/>
    <mergeCell ref="V72:X72"/>
    <mergeCell ref="Z72:AB72"/>
    <mergeCell ref="V73:Y73"/>
    <mergeCell ref="Z73:AC73"/>
    <mergeCell ref="V74:W74"/>
    <mergeCell ref="X74:Y74"/>
    <mergeCell ref="Z74:AA74"/>
    <mergeCell ref="AB74:AC74"/>
    <mergeCell ref="B65:B72"/>
    <mergeCell ref="C65:S72"/>
    <mergeCell ref="V65:Y65"/>
    <mergeCell ref="Z65:AC65"/>
    <mergeCell ref="T66:U66"/>
    <mergeCell ref="V66:X66"/>
    <mergeCell ref="Z66:AB66"/>
    <mergeCell ref="T67:U67"/>
    <mergeCell ref="V67:X67"/>
    <mergeCell ref="Z67:AB67"/>
    <mergeCell ref="T70:U70"/>
    <mergeCell ref="V70:X70"/>
    <mergeCell ref="Z70:AB70"/>
    <mergeCell ref="T71:U71"/>
    <mergeCell ref="V71:X71"/>
    <mergeCell ref="Z71:AB71"/>
    <mergeCell ref="T68:U68"/>
    <mergeCell ref="V68:X68"/>
    <mergeCell ref="Z68:AB68"/>
    <mergeCell ref="T69:U69"/>
    <mergeCell ref="V69:X69"/>
    <mergeCell ref="Z69:AB69"/>
    <mergeCell ref="B58:B63"/>
    <mergeCell ref="V58:AA58"/>
    <mergeCell ref="AB58:AC58"/>
    <mergeCell ref="V59:AA59"/>
    <mergeCell ref="AB59:AC59"/>
    <mergeCell ref="V60:AC60"/>
    <mergeCell ref="V61:AC61"/>
    <mergeCell ref="V62:AC62"/>
    <mergeCell ref="V63:AC63"/>
    <mergeCell ref="D60:T63"/>
    <mergeCell ref="C58:S59"/>
    <mergeCell ref="C54:U54"/>
    <mergeCell ref="V54:AB54"/>
    <mergeCell ref="C55:U55"/>
    <mergeCell ref="V55:AB55"/>
    <mergeCell ref="T56:X56"/>
    <mergeCell ref="Y56:Z56"/>
    <mergeCell ref="AA56:AC56"/>
    <mergeCell ref="B46:I47"/>
    <mergeCell ref="B49:AC49"/>
    <mergeCell ref="C52:U52"/>
    <mergeCell ref="V52:AB52"/>
    <mergeCell ref="C53:U53"/>
    <mergeCell ref="V53:AB53"/>
    <mergeCell ref="B41:AC41"/>
    <mergeCell ref="Q44:T44"/>
    <mergeCell ref="Q45:T45"/>
    <mergeCell ref="U45:AC45"/>
    <mergeCell ref="W37:Y37"/>
    <mergeCell ref="W38:Y38"/>
    <mergeCell ref="M39:U39"/>
    <mergeCell ref="W39:Y39"/>
    <mergeCell ref="B37:J37"/>
    <mergeCell ref="B38:J40"/>
    <mergeCell ref="W36:Y36"/>
    <mergeCell ref="I33:I36"/>
    <mergeCell ref="J33:J36"/>
    <mergeCell ref="K33:K36"/>
    <mergeCell ref="M33:T33"/>
    <mergeCell ref="W33:Y33"/>
    <mergeCell ref="M34:T34"/>
    <mergeCell ref="U34:U36"/>
    <mergeCell ref="W34:Y34"/>
    <mergeCell ref="M35:T35"/>
    <mergeCell ref="W35:Y35"/>
    <mergeCell ref="D33:D36"/>
    <mergeCell ref="E33:E36"/>
    <mergeCell ref="F33:F36"/>
    <mergeCell ref="G33:G36"/>
    <mergeCell ref="H33:H36"/>
    <mergeCell ref="K29:K32"/>
    <mergeCell ref="M29:T29"/>
    <mergeCell ref="A29:C32"/>
    <mergeCell ref="D29:D32"/>
    <mergeCell ref="E29:E32"/>
    <mergeCell ref="F29:F32"/>
    <mergeCell ref="G29:G32"/>
    <mergeCell ref="H29:H32"/>
    <mergeCell ref="I29:I32"/>
    <mergeCell ref="J29:J32"/>
    <mergeCell ref="M36:T36"/>
    <mergeCell ref="A33:A36"/>
    <mergeCell ref="B33:C34"/>
    <mergeCell ref="B35:C35"/>
    <mergeCell ref="B36:C36"/>
    <mergeCell ref="W29:Y29"/>
    <mergeCell ref="M30:T30"/>
    <mergeCell ref="U30:U31"/>
    <mergeCell ref="W30:Y30"/>
    <mergeCell ref="M31:T31"/>
    <mergeCell ref="W31:Y31"/>
    <mergeCell ref="M32:T32"/>
    <mergeCell ref="W32:Y32"/>
    <mergeCell ref="M28:T28"/>
    <mergeCell ref="W28:Y28"/>
    <mergeCell ref="M25:T25"/>
    <mergeCell ref="W25:Y25"/>
    <mergeCell ref="M26:T26"/>
    <mergeCell ref="W26:Y26"/>
    <mergeCell ref="M27:T27"/>
    <mergeCell ref="W27:Y27"/>
    <mergeCell ref="W24:Y24"/>
    <mergeCell ref="A25:C28"/>
    <mergeCell ref="D25:D28"/>
    <mergeCell ref="E25:E28"/>
    <mergeCell ref="F25:F28"/>
    <mergeCell ref="G25:G28"/>
    <mergeCell ref="H25:H28"/>
    <mergeCell ref="I25:I28"/>
    <mergeCell ref="J25:J28"/>
    <mergeCell ref="K25:K28"/>
    <mergeCell ref="I21:I24"/>
    <mergeCell ref="J21:J24"/>
    <mergeCell ref="K21:K24"/>
    <mergeCell ref="M21:T21"/>
    <mergeCell ref="W21:Y21"/>
    <mergeCell ref="M22:T22"/>
    <mergeCell ref="W22:Y22"/>
    <mergeCell ref="M23:T23"/>
    <mergeCell ref="W23:Y23"/>
    <mergeCell ref="M24:T24"/>
    <mergeCell ref="A21:C24"/>
    <mergeCell ref="D21:D24"/>
    <mergeCell ref="E21:E24"/>
    <mergeCell ref="F21:F24"/>
    <mergeCell ref="G21:G24"/>
    <mergeCell ref="H21:H24"/>
    <mergeCell ref="I17:I20"/>
    <mergeCell ref="J17:J20"/>
    <mergeCell ref="K17:K20"/>
    <mergeCell ref="W17:Y17"/>
    <mergeCell ref="M18:T18"/>
    <mergeCell ref="W18:Y18"/>
    <mergeCell ref="M19:T19"/>
    <mergeCell ref="W19:Y19"/>
    <mergeCell ref="M20:T20"/>
    <mergeCell ref="W20:Y20"/>
    <mergeCell ref="W13:Y13"/>
    <mergeCell ref="W14:Y14"/>
    <mergeCell ref="W15:Y15"/>
    <mergeCell ref="W16:Y16"/>
    <mergeCell ref="A17:C20"/>
    <mergeCell ref="D17:D20"/>
    <mergeCell ref="E17:E20"/>
    <mergeCell ref="F17:F20"/>
    <mergeCell ref="G17:G20"/>
    <mergeCell ref="H17:H20"/>
    <mergeCell ref="A13:C16"/>
    <mergeCell ref="D13:D16"/>
    <mergeCell ref="E13:E16"/>
    <mergeCell ref="F13:F16"/>
    <mergeCell ref="G13:G16"/>
    <mergeCell ref="H13:H16"/>
    <mergeCell ref="Z6:AD8"/>
    <mergeCell ref="H7:H8"/>
    <mergeCell ref="I7:I8"/>
    <mergeCell ref="J7:J8"/>
    <mergeCell ref="K7:K8"/>
    <mergeCell ref="A9:C12"/>
    <mergeCell ref="D9:D12"/>
    <mergeCell ref="E9:E12"/>
    <mergeCell ref="F9:F12"/>
    <mergeCell ref="G9:G12"/>
    <mergeCell ref="W10:Y10"/>
    <mergeCell ref="W11:Y11"/>
    <mergeCell ref="M12:T12"/>
    <mergeCell ref="W12:Y12"/>
    <mergeCell ref="H9:H12"/>
    <mergeCell ref="I9:I12"/>
    <mergeCell ref="J9:J12"/>
    <mergeCell ref="K9:K12"/>
    <mergeCell ref="M9:T9"/>
    <mergeCell ref="U9:U17"/>
    <mergeCell ref="I13:I16"/>
    <mergeCell ref="J13:J16"/>
    <mergeCell ref="K13:K16"/>
    <mergeCell ref="M13:T13"/>
    <mergeCell ref="A6:C8"/>
    <mergeCell ref="D6:D8"/>
    <mergeCell ref="E6:E8"/>
    <mergeCell ref="F6:F8"/>
    <mergeCell ref="G6:G8"/>
    <mergeCell ref="H6:K6"/>
    <mergeCell ref="L6:T8"/>
    <mergeCell ref="U6:U8"/>
    <mergeCell ref="V6:Y8"/>
    <mergeCell ref="B1:AC1"/>
    <mergeCell ref="R4:U4"/>
    <mergeCell ref="A5:B5"/>
    <mergeCell ref="X3:Y3"/>
    <mergeCell ref="Z3:AD3"/>
    <mergeCell ref="V3:W3"/>
    <mergeCell ref="C5:K5"/>
    <mergeCell ref="L5:N5"/>
    <mergeCell ref="R5:T5"/>
    <mergeCell ref="U5:X5"/>
    <mergeCell ref="O5:Q5"/>
    <mergeCell ref="Y5:Z5"/>
    <mergeCell ref="AA5:AD5"/>
    <mergeCell ref="X2:Y2"/>
    <mergeCell ref="Z2:AD2"/>
  </mergeCells>
  <phoneticPr fontId="1"/>
  <conditionalFormatting sqref="L71:M71">
    <cfRule type="expression" dxfId="1" priority="2">
      <formula>$L$14+$N$14+$P$14&lt;&gt;SUM($L$26:$L$32)</formula>
    </cfRule>
  </conditionalFormatting>
  <conditionalFormatting sqref="O71:P71">
    <cfRule type="expression" dxfId="0" priority="1">
      <formula>$L$15+$N$15+$P$15&lt;&gt;SUM($O$26:$O$32)</formula>
    </cfRule>
  </conditionalFormatting>
  <printOptions horizontalCentered="1"/>
  <pageMargins left="0.19685039370078741" right="0.19685039370078741" top="0.19685039370078741" bottom="0" header="0.31496062992125984" footer="0"/>
  <pageSetup paperSize="9" scale="59" fitToHeight="0" orientation="landscape" cellComments="asDisplayed" r:id="rId1"/>
  <headerFooter>
    <oddHeader>&amp;L&amp;14【書類番号2】</oddHeader>
  </headerFooter>
  <rowBreaks count="1" manualBreakCount="1">
    <brk id="40"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N26"/>
  <sheetViews>
    <sheetView workbookViewId="0">
      <selection activeCell="E15" sqref="E15"/>
    </sheetView>
  </sheetViews>
  <sheetFormatPr defaultRowHeight="13"/>
  <cols>
    <col min="1" max="1" width="11.7265625" bestFit="1" customWidth="1"/>
    <col min="2" max="2" width="30.08984375" bestFit="1" customWidth="1"/>
    <col min="5" max="5" width="29.6328125" bestFit="1" customWidth="1"/>
  </cols>
  <sheetData>
    <row r="1" spans="1:14">
      <c r="A1" t="s">
        <v>71</v>
      </c>
      <c r="B1" t="s">
        <v>72</v>
      </c>
      <c r="C1" t="s">
        <v>111</v>
      </c>
      <c r="D1" t="s">
        <v>109</v>
      </c>
      <c r="E1" t="s">
        <v>110</v>
      </c>
      <c r="F1" t="s">
        <v>115</v>
      </c>
      <c r="G1" t="s">
        <v>120</v>
      </c>
      <c r="H1" t="s">
        <v>124</v>
      </c>
      <c r="I1" t="s">
        <v>152</v>
      </c>
      <c r="J1" t="s">
        <v>164</v>
      </c>
      <c r="K1" t="s">
        <v>166</v>
      </c>
      <c r="L1" t="s">
        <v>173</v>
      </c>
      <c r="M1" t="s">
        <v>296</v>
      </c>
      <c r="N1" t="s">
        <v>301</v>
      </c>
    </row>
    <row r="2" spans="1:14">
      <c r="A2" t="s">
        <v>77</v>
      </c>
      <c r="B2" t="s">
        <v>84</v>
      </c>
      <c r="C2" t="s">
        <v>69</v>
      </c>
      <c r="D2" t="s">
        <v>178</v>
      </c>
      <c r="E2" t="s">
        <v>346</v>
      </c>
      <c r="F2" t="s">
        <v>116</v>
      </c>
      <c r="G2" t="s">
        <v>121</v>
      </c>
      <c r="H2" t="s">
        <v>125</v>
      </c>
      <c r="I2" t="s">
        <v>153</v>
      </c>
      <c r="J2" t="s">
        <v>125</v>
      </c>
      <c r="K2" t="s">
        <v>167</v>
      </c>
      <c r="L2" t="s">
        <v>338</v>
      </c>
      <c r="M2" t="s">
        <v>298</v>
      </c>
      <c r="N2" t="s">
        <v>302</v>
      </c>
    </row>
    <row r="3" spans="1:14">
      <c r="A3" t="s">
        <v>78</v>
      </c>
      <c r="B3" t="s">
        <v>85</v>
      </c>
      <c r="C3" t="s">
        <v>70</v>
      </c>
      <c r="D3" t="s">
        <v>179</v>
      </c>
      <c r="E3" t="s">
        <v>347</v>
      </c>
      <c r="F3" t="s">
        <v>117</v>
      </c>
      <c r="G3" t="s">
        <v>122</v>
      </c>
      <c r="H3" t="s">
        <v>126</v>
      </c>
      <c r="I3" t="s">
        <v>248</v>
      </c>
      <c r="J3" t="s">
        <v>126</v>
      </c>
      <c r="K3" t="s">
        <v>168</v>
      </c>
      <c r="L3" t="s">
        <v>339</v>
      </c>
      <c r="M3" t="s">
        <v>300</v>
      </c>
      <c r="N3" t="s">
        <v>303</v>
      </c>
    </row>
    <row r="4" spans="1:14">
      <c r="A4" t="s">
        <v>79</v>
      </c>
      <c r="B4" t="s">
        <v>86</v>
      </c>
      <c r="D4" t="s">
        <v>180</v>
      </c>
      <c r="E4" t="s">
        <v>70</v>
      </c>
      <c r="G4" t="s">
        <v>123</v>
      </c>
      <c r="H4" t="s">
        <v>117</v>
      </c>
      <c r="J4" t="s">
        <v>70</v>
      </c>
      <c r="K4" t="s">
        <v>169</v>
      </c>
      <c r="L4" t="s">
        <v>340</v>
      </c>
      <c r="M4" t="s">
        <v>293</v>
      </c>
    </row>
    <row r="5" spans="1:14">
      <c r="A5" t="s">
        <v>80</v>
      </c>
      <c r="B5" t="s">
        <v>87</v>
      </c>
      <c r="D5" t="s">
        <v>181</v>
      </c>
      <c r="G5" t="s">
        <v>117</v>
      </c>
      <c r="K5" t="s">
        <v>170</v>
      </c>
      <c r="L5" t="s">
        <v>341</v>
      </c>
    </row>
    <row r="6" spans="1:14">
      <c r="A6" t="s">
        <v>81</v>
      </c>
      <c r="B6" t="s">
        <v>88</v>
      </c>
      <c r="D6" t="s">
        <v>182</v>
      </c>
      <c r="K6" t="s">
        <v>171</v>
      </c>
    </row>
    <row r="7" spans="1:14">
      <c r="A7" t="s">
        <v>82</v>
      </c>
      <c r="B7" t="s">
        <v>89</v>
      </c>
      <c r="D7" t="s">
        <v>183</v>
      </c>
      <c r="K7" t="s">
        <v>172</v>
      </c>
    </row>
    <row r="8" spans="1:14">
      <c r="A8" t="s">
        <v>83</v>
      </c>
      <c r="B8" t="s">
        <v>90</v>
      </c>
      <c r="D8" t="s">
        <v>70</v>
      </c>
      <c r="K8" t="s">
        <v>70</v>
      </c>
    </row>
    <row r="9" spans="1:14">
      <c r="B9" t="s">
        <v>91</v>
      </c>
    </row>
    <row r="10" spans="1:14">
      <c r="B10" t="s">
        <v>92</v>
      </c>
    </row>
    <row r="11" spans="1:14">
      <c r="B11" t="s">
        <v>93</v>
      </c>
    </row>
    <row r="12" spans="1:14">
      <c r="B12" t="s">
        <v>94</v>
      </c>
    </row>
    <row r="13" spans="1:14">
      <c r="B13" t="s">
        <v>95</v>
      </c>
    </row>
    <row r="14" spans="1:14">
      <c r="B14" t="s">
        <v>96</v>
      </c>
    </row>
    <row r="15" spans="1:14">
      <c r="B15" t="s">
        <v>97</v>
      </c>
    </row>
    <row r="16" spans="1:14">
      <c r="B16" t="s">
        <v>98</v>
      </c>
    </row>
    <row r="17" spans="2:2">
      <c r="B17" t="s">
        <v>99</v>
      </c>
    </row>
    <row r="18" spans="2:2">
      <c r="B18" t="s">
        <v>100</v>
      </c>
    </row>
    <row r="19" spans="2:2">
      <c r="B19" t="s">
        <v>101</v>
      </c>
    </row>
    <row r="20" spans="2:2">
      <c r="B20" t="s">
        <v>102</v>
      </c>
    </row>
    <row r="21" spans="2:2">
      <c r="B21" t="s">
        <v>103</v>
      </c>
    </row>
    <row r="22" spans="2:2">
      <c r="B22" t="s">
        <v>104</v>
      </c>
    </row>
    <row r="23" spans="2:2">
      <c r="B23" t="s">
        <v>105</v>
      </c>
    </row>
    <row r="24" spans="2:2">
      <c r="B24" t="s">
        <v>106</v>
      </c>
    </row>
    <row r="25" spans="2:2">
      <c r="B25" t="s">
        <v>107</v>
      </c>
    </row>
    <row r="26" spans="2:2">
      <c r="B26" t="s">
        <v>108</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F38D6-DACC-4749-9BA0-4977A5C5931F}">
  <ds:schemaRefs>
    <ds:schemaRef ds:uri="http://schemas.microsoft.com/office/infopath/2007/PartnerControl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www.w3.org/XML/1998/namespace"/>
    <ds:schemaRef ds:uri="http://schemas.openxmlformats.org/package/2006/metadata/core-properties"/>
    <ds:schemaRef ds:uri="263dbbe5-076b-4606-a03b-9598f5f2f35a"/>
    <ds:schemaRef ds:uri="5a61b64b-ca45-4450-b073-cdde86bcfe5a"/>
  </ds:schemaRefs>
</ds:datastoreItem>
</file>

<file path=customXml/itemProps2.xml><?xml version="1.0" encoding="utf-8"?>
<ds:datastoreItem xmlns:ds="http://schemas.openxmlformats.org/officeDocument/2006/customXml" ds:itemID="{C46AE939-DB53-4E92-866A-5146E98B0A86}">
  <ds:schemaRefs>
    <ds:schemaRef ds:uri="http://schemas.microsoft.com/sharepoint/v3/contenttype/forms"/>
  </ds:schemaRefs>
</ds:datastoreItem>
</file>

<file path=customXml/itemProps3.xml><?xml version="1.0" encoding="utf-8"?>
<ds:datastoreItem xmlns:ds="http://schemas.openxmlformats.org/officeDocument/2006/customXml" ds:itemID="{95E545C7-4A15-4310-AB71-5AED0A185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別紙様式２入力フォーム</vt:lpstr>
      <vt:lpstr>別紙様式２ </vt:lpstr>
      <vt:lpstr>別紙様式２対応表</vt:lpstr>
      <vt:lpstr>'別紙様式２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