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codeName="ThisWorkbook"/>
  <xr:revisionPtr revIDLastSave="0" documentId="8_{E686EEE8-CEDA-4CE3-95A5-367D83184F36}" xr6:coauthVersionLast="47" xr6:coauthVersionMax="47" xr10:uidLastSave="{00000000-0000-0000-0000-000000000000}"/>
  <bookViews>
    <workbookView xWindow="28680" yWindow="-120" windowWidth="29040" windowHeight="15840" tabRatio="845" xr2:uid="{00000000-000D-0000-FFFF-FFFF00000000}"/>
  </bookViews>
  <sheets>
    <sheet name="別紙様式２入力フォーム" sheetId="47" r:id="rId1"/>
    <sheet name="別紙様式２ " sheetId="50" r:id="rId2"/>
    <sheet name="別紙様式２対応表" sheetId="48" state="hidden" r:id="rId3"/>
  </sheets>
  <definedNames>
    <definedName name="_xlnm.Print_Area" localSheetId="1">'別紙様式２ '!$A$1:$AD$74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5" i="50" l="1"/>
  <c r="K33" i="50"/>
  <c r="J33" i="50"/>
  <c r="I33" i="50"/>
  <c r="H33" i="50"/>
  <c r="G33" i="50"/>
  <c r="F33" i="50"/>
  <c r="E33" i="50"/>
  <c r="D33" i="50"/>
  <c r="D29" i="50"/>
  <c r="AI15" i="47" l="1"/>
  <c r="BO42" i="47"/>
  <c r="BO33" i="47"/>
  <c r="BO37" i="47"/>
  <c r="BO38" i="47"/>
  <c r="BO39" i="47"/>
  <c r="BO40" i="47"/>
  <c r="BO41" i="47"/>
  <c r="BO36" i="47"/>
  <c r="BO35" i="47"/>
  <c r="BO34" i="47"/>
  <c r="BJ43" i="47" l="1"/>
  <c r="AB57" i="47"/>
  <c r="D43" i="47"/>
  <c r="AI17" i="47"/>
  <c r="AI19" i="47"/>
  <c r="AD83" i="47"/>
  <c r="AD82" i="47"/>
  <c r="AD85" i="47"/>
  <c r="AD84" i="47"/>
  <c r="AA62" i="47"/>
  <c r="Z32" i="50"/>
  <c r="Z31" i="50"/>
  <c r="Z30" i="50"/>
  <c r="Z29" i="50"/>
  <c r="Z28" i="50"/>
  <c r="Z27" i="50"/>
  <c r="Z26" i="50"/>
  <c r="Z25" i="50"/>
  <c r="Z24" i="50"/>
  <c r="Z23" i="50"/>
  <c r="Z22" i="50"/>
  <c r="Z21" i="50"/>
  <c r="Z20" i="50"/>
  <c r="Z19" i="50"/>
  <c r="Z18" i="50"/>
  <c r="Z17" i="50"/>
  <c r="Z16" i="50"/>
  <c r="Z15" i="50"/>
  <c r="Z14" i="50"/>
  <c r="Z13" i="50"/>
  <c r="Z12" i="50"/>
  <c r="Z11" i="50"/>
  <c r="Z10" i="50"/>
  <c r="Z9" i="50"/>
  <c r="M10" i="50"/>
  <c r="V63" i="50" l="1"/>
  <c r="L9" i="50"/>
  <c r="B35" i="50" l="1"/>
  <c r="B33" i="50"/>
  <c r="O5" i="50" l="1"/>
  <c r="P38" i="50" l="1"/>
  <c r="U38" i="50" l="1"/>
  <c r="L34" i="50"/>
  <c r="L32" i="50"/>
  <c r="L30" i="50"/>
  <c r="L28" i="50"/>
  <c r="L26" i="50"/>
  <c r="L24" i="50"/>
  <c r="L23" i="50"/>
  <c r="L22" i="50"/>
  <c r="L20" i="50"/>
  <c r="L18" i="50"/>
  <c r="Z71" i="50" l="1"/>
  <c r="V71" i="50"/>
  <c r="AA39" i="50" l="1"/>
  <c r="Z72" i="50" l="1"/>
  <c r="V72" i="50"/>
  <c r="Z70" i="50"/>
  <c r="V70" i="50"/>
  <c r="Z69" i="50"/>
  <c r="V69" i="50"/>
  <c r="Z68" i="50"/>
  <c r="V68" i="50"/>
  <c r="Z67" i="50"/>
  <c r="V67" i="50"/>
  <c r="Z66" i="50"/>
  <c r="V66" i="50"/>
  <c r="V62" i="50"/>
  <c r="V61" i="50"/>
  <c r="V60" i="50"/>
  <c r="AB59" i="50"/>
  <c r="V59" i="50"/>
  <c r="AB58" i="50"/>
  <c r="V58" i="50"/>
  <c r="V52" i="50"/>
  <c r="U45" i="50"/>
  <c r="AC44" i="50"/>
  <c r="AB44" i="50"/>
  <c r="AA44" i="50"/>
  <c r="Z44" i="50"/>
  <c r="Y44" i="50"/>
  <c r="X44" i="50"/>
  <c r="W44" i="50"/>
  <c r="V44" i="50"/>
  <c r="U44" i="50"/>
  <c r="V39" i="50"/>
  <c r="V38" i="50"/>
  <c r="M38" i="50"/>
  <c r="V37" i="50"/>
  <c r="V36" i="50"/>
  <c r="V35" i="50"/>
  <c r="V34" i="50"/>
  <c r="V33" i="50"/>
  <c r="U33" i="50"/>
  <c r="V32" i="50"/>
  <c r="V31" i="50"/>
  <c r="V30" i="50"/>
  <c r="U29" i="50"/>
  <c r="K29" i="50"/>
  <c r="J29" i="50"/>
  <c r="I29" i="50"/>
  <c r="H29" i="50"/>
  <c r="G29" i="50"/>
  <c r="F29" i="50"/>
  <c r="E29" i="50"/>
  <c r="V28" i="50"/>
  <c r="V27" i="50"/>
  <c r="U27" i="50"/>
  <c r="V26" i="50"/>
  <c r="V25" i="50"/>
  <c r="K25" i="50"/>
  <c r="J25" i="50"/>
  <c r="I25" i="50"/>
  <c r="H25" i="50"/>
  <c r="G25" i="50"/>
  <c r="F25" i="50"/>
  <c r="E25" i="50"/>
  <c r="D25" i="50"/>
  <c r="V24" i="50"/>
  <c r="V23" i="50"/>
  <c r="V22" i="50"/>
  <c r="V21" i="50"/>
  <c r="U21" i="50"/>
  <c r="K21" i="50"/>
  <c r="J21" i="50"/>
  <c r="I21" i="50"/>
  <c r="H21" i="50"/>
  <c r="G21" i="50"/>
  <c r="F21" i="50"/>
  <c r="E21" i="50"/>
  <c r="D21" i="50"/>
  <c r="V20" i="50"/>
  <c r="V19" i="50"/>
  <c r="U19" i="50"/>
  <c r="V18" i="50"/>
  <c r="V17" i="50"/>
  <c r="K17" i="50"/>
  <c r="J17" i="50"/>
  <c r="I17" i="50"/>
  <c r="H17" i="50"/>
  <c r="G17" i="50"/>
  <c r="F17" i="50"/>
  <c r="E17" i="50"/>
  <c r="D17" i="50"/>
  <c r="V16" i="50"/>
  <c r="M16" i="50"/>
  <c r="V15" i="50"/>
  <c r="M15" i="50"/>
  <c r="V14" i="50"/>
  <c r="V13" i="50"/>
  <c r="K13" i="50"/>
  <c r="J13" i="50"/>
  <c r="I13" i="50"/>
  <c r="H13" i="50"/>
  <c r="G13" i="50"/>
  <c r="F13" i="50"/>
  <c r="E13" i="50"/>
  <c r="D13" i="50"/>
  <c r="V12" i="50"/>
  <c r="V11" i="50"/>
  <c r="V10" i="50"/>
  <c r="K9" i="50"/>
  <c r="J9" i="50"/>
  <c r="I9" i="50"/>
  <c r="H9" i="50"/>
  <c r="G9" i="50"/>
  <c r="F9" i="50"/>
  <c r="E9" i="50"/>
  <c r="D9" i="50"/>
  <c r="AA5" i="50"/>
  <c r="U5" i="50"/>
  <c r="C5" i="50"/>
  <c r="AD4" i="50"/>
  <c r="AC4" i="50"/>
  <c r="AB4" i="50"/>
  <c r="AA4" i="50"/>
  <c r="Z4" i="50"/>
  <c r="Y4" i="50"/>
  <c r="X4" i="50"/>
  <c r="W4" i="50"/>
  <c r="V4" i="50"/>
  <c r="V78" i="47" l="1"/>
  <c r="V82" i="47"/>
  <c r="S74" i="47" l="1"/>
  <c r="B84" i="47" s="1"/>
  <c r="V55" i="50"/>
  <c r="AB74" i="50" s="1"/>
  <c r="V54" i="50"/>
  <c r="X74" i="50" s="1"/>
  <c r="V53" i="50" l="1"/>
  <c r="AA56" i="50" s="1"/>
</calcChain>
</file>

<file path=xl/sharedStrings.xml><?xml version="1.0" encoding="utf-8"?>
<sst xmlns="http://schemas.openxmlformats.org/spreadsheetml/2006/main" count="433" uniqueCount="356">
  <si>
    <t>届出区分</t>
    <rPh sb="0" eb="2">
      <t>トドケデ</t>
    </rPh>
    <rPh sb="2" eb="4">
      <t>クブン</t>
    </rPh>
    <phoneticPr fontId="1"/>
  </si>
  <si>
    <t>保険医療機関番号</t>
    <rPh sb="0" eb="2">
      <t>ホケン</t>
    </rPh>
    <rPh sb="2" eb="4">
      <t>イリョウ</t>
    </rPh>
    <rPh sb="4" eb="6">
      <t>キカン</t>
    </rPh>
    <rPh sb="6" eb="8">
      <t>バンゴウ</t>
    </rPh>
    <phoneticPr fontId="1"/>
  </si>
  <si>
    <t>受付番号※</t>
    <rPh sb="0" eb="2">
      <t>ウケツケ</t>
    </rPh>
    <rPh sb="2" eb="4">
      <t>バンゴウ</t>
    </rPh>
    <phoneticPr fontId="1"/>
  </si>
  <si>
    <t>（別紙様式２）　　【有床診療所記入用】</t>
    <rPh sb="1" eb="3">
      <t>ベッシ</t>
    </rPh>
    <rPh sb="3" eb="5">
      <t>ヨウシキ</t>
    </rPh>
    <rPh sb="10" eb="11">
      <t>ア</t>
    </rPh>
    <rPh sb="11" eb="12">
      <t>トコ</t>
    </rPh>
    <rPh sb="12" eb="15">
      <t>シンリョウショ</t>
    </rPh>
    <rPh sb="15" eb="17">
      <t>キニュウ</t>
    </rPh>
    <rPh sb="17" eb="18">
      <t>ヨウ</t>
    </rPh>
    <phoneticPr fontId="1"/>
  </si>
  <si>
    <t>医療機関名</t>
    <rPh sb="0" eb="2">
      <t>イリョウ</t>
    </rPh>
    <rPh sb="2" eb="4">
      <t>キカン</t>
    </rPh>
    <rPh sb="4" eb="5">
      <t>メイ</t>
    </rPh>
    <phoneticPr fontId="1"/>
  </si>
  <si>
    <t>都道府県名</t>
    <rPh sb="0" eb="4">
      <t>トドウフケン</t>
    </rPh>
    <rPh sb="4" eb="5">
      <t>メイ</t>
    </rPh>
    <phoneticPr fontId="1"/>
  </si>
  <si>
    <t>郡市区町村名</t>
    <rPh sb="0" eb="1">
      <t>グン</t>
    </rPh>
    <rPh sb="1" eb="3">
      <t>シク</t>
    </rPh>
    <rPh sb="3" eb="5">
      <t>チョウソン</t>
    </rPh>
    <rPh sb="5" eb="6">
      <t>メイ</t>
    </rPh>
    <phoneticPr fontId="1"/>
  </si>
  <si>
    <t>届出区分</t>
    <rPh sb="0" eb="1">
      <t>トド</t>
    </rPh>
    <rPh sb="1" eb="2">
      <t>デ</t>
    </rPh>
    <rPh sb="2" eb="4">
      <t>クブン</t>
    </rPh>
    <phoneticPr fontId="1"/>
  </si>
  <si>
    <t>許可病床数</t>
    <rPh sb="0" eb="2">
      <t>キョカ</t>
    </rPh>
    <rPh sb="2" eb="4">
      <t>ビョウショウ</t>
    </rPh>
    <rPh sb="4" eb="5">
      <t>スウ</t>
    </rPh>
    <phoneticPr fontId="1"/>
  </si>
  <si>
    <t>医療保険届出病床数</t>
    <rPh sb="0" eb="2">
      <t>イリョウ</t>
    </rPh>
    <rPh sb="2" eb="4">
      <t>ホケン</t>
    </rPh>
    <rPh sb="4" eb="6">
      <t>トドケデ</t>
    </rPh>
    <rPh sb="6" eb="8">
      <t>ビョウショウ</t>
    </rPh>
    <rPh sb="8" eb="9">
      <t>スウ</t>
    </rPh>
    <phoneticPr fontId="1"/>
  </si>
  <si>
    <t>稼働病床数</t>
    <rPh sb="0" eb="2">
      <t>カドウ</t>
    </rPh>
    <rPh sb="2" eb="4">
      <t>ビョウショウ</t>
    </rPh>
    <rPh sb="4" eb="5">
      <t>スウ</t>
    </rPh>
    <phoneticPr fontId="1"/>
  </si>
  <si>
    <t>現員数</t>
    <rPh sb="0" eb="2">
      <t>ゲンイン</t>
    </rPh>
    <rPh sb="2" eb="3">
      <t>スウ</t>
    </rPh>
    <phoneticPr fontId="1"/>
  </si>
  <si>
    <r>
      <t xml:space="preserve">施設基準
（該当する記号全てに○）
</t>
    </r>
    <r>
      <rPr>
        <sz val="11"/>
        <rFont val="ＭＳ 明朝"/>
        <family val="1"/>
        <charset val="128"/>
      </rPr>
      <t>※該当する場合は実績件数も記載すること。</t>
    </r>
    <rPh sb="0" eb="2">
      <t>シセツ</t>
    </rPh>
    <rPh sb="2" eb="4">
      <t>キジュン</t>
    </rPh>
    <rPh sb="6" eb="8">
      <t>ガイトウ</t>
    </rPh>
    <rPh sb="10" eb="12">
      <t>キゴウ</t>
    </rPh>
    <rPh sb="12" eb="13">
      <t>スベ</t>
    </rPh>
    <rPh sb="19" eb="21">
      <t>ガイトウ</t>
    </rPh>
    <rPh sb="23" eb="25">
      <t>バアイ</t>
    </rPh>
    <rPh sb="26" eb="28">
      <t>ジッセキ</t>
    </rPh>
    <rPh sb="28" eb="30">
      <t>ケンスウ</t>
    </rPh>
    <rPh sb="31" eb="33">
      <t>キサイ</t>
    </rPh>
    <phoneticPr fontId="1"/>
  </si>
  <si>
    <t>実績
件数</t>
    <rPh sb="0" eb="2">
      <t>ジッセキ</t>
    </rPh>
    <rPh sb="3" eb="5">
      <t>ケンスウ</t>
    </rPh>
    <phoneticPr fontId="1"/>
  </si>
  <si>
    <t>診療科名</t>
    <rPh sb="0" eb="3">
      <t>シンリョウカ</t>
    </rPh>
    <rPh sb="3" eb="4">
      <t>メイ</t>
    </rPh>
    <phoneticPr fontId="1"/>
  </si>
  <si>
    <t>医師</t>
    <rPh sb="0" eb="2">
      <t>イシ</t>
    </rPh>
    <phoneticPr fontId="1"/>
  </si>
  <si>
    <t>看護師</t>
    <rPh sb="0" eb="3">
      <t>カンゴシ</t>
    </rPh>
    <phoneticPr fontId="1"/>
  </si>
  <si>
    <t>准看護師</t>
    <rPh sb="0" eb="1">
      <t>ジュン</t>
    </rPh>
    <rPh sb="1" eb="4">
      <t>カンゴシ</t>
    </rPh>
    <phoneticPr fontId="1"/>
  </si>
  <si>
    <t>看護補助者</t>
    <rPh sb="0" eb="2">
      <t>カンゴ</t>
    </rPh>
    <rPh sb="2" eb="4">
      <t>ホジョ</t>
    </rPh>
    <rPh sb="4" eb="5">
      <t>シャ</t>
    </rPh>
    <phoneticPr fontId="1"/>
  </si>
  <si>
    <t>　　介護予防通所リハビリテーション、</t>
    <rPh sb="2" eb="4">
      <t>カイゴ</t>
    </rPh>
    <rPh sb="4" eb="6">
      <t>ヨボウ</t>
    </rPh>
    <rPh sb="6" eb="8">
      <t>ツウショ</t>
    </rPh>
    <phoneticPr fontId="1"/>
  </si>
  <si>
    <t>　　居宅療養管理指導、介護予防居宅療養管理指導、</t>
    <rPh sb="6" eb="8">
      <t>カンリ</t>
    </rPh>
    <rPh sb="8" eb="10">
      <t>シドウ</t>
    </rPh>
    <phoneticPr fontId="1"/>
  </si>
  <si>
    <t>　　短期入所療養介護、介護予防短期入所療養介護又は</t>
    <rPh sb="11" eb="13">
      <t>カイゴ</t>
    </rPh>
    <rPh sb="13" eb="15">
      <t>ヨボウ</t>
    </rPh>
    <rPh sb="15" eb="17">
      <t>タンキ</t>
    </rPh>
    <rPh sb="17" eb="19">
      <t>ニュウショ</t>
    </rPh>
    <rPh sb="19" eb="21">
      <t>リョウヨウ</t>
    </rPh>
    <rPh sb="21" eb="23">
      <t>カイゴ</t>
    </rPh>
    <rPh sb="23" eb="24">
      <t>マタ</t>
    </rPh>
    <phoneticPr fontId="1"/>
  </si>
  <si>
    <t>在宅療養支援診療所であって、過去1年間に訪問診療を実施した</t>
    <rPh sb="0" eb="2">
      <t>ザイタク</t>
    </rPh>
    <rPh sb="2" eb="4">
      <t>リョウヨウ</t>
    </rPh>
    <rPh sb="4" eb="6">
      <t>シエン</t>
    </rPh>
    <rPh sb="6" eb="9">
      <t>シンリョウジョ</t>
    </rPh>
    <rPh sb="14" eb="16">
      <t>カコ</t>
    </rPh>
    <rPh sb="17" eb="19">
      <t>ネンカン</t>
    </rPh>
    <rPh sb="20" eb="22">
      <t>ホウモン</t>
    </rPh>
    <phoneticPr fontId="1"/>
  </si>
  <si>
    <t>訪問件数</t>
    <rPh sb="0" eb="2">
      <t>ホウモン</t>
    </rPh>
    <rPh sb="2" eb="4">
      <t>ケンスウ</t>
    </rPh>
    <phoneticPr fontId="1"/>
  </si>
  <si>
    <t>実績がある。</t>
    <rPh sb="0" eb="2">
      <t>ジッセキ</t>
    </rPh>
    <phoneticPr fontId="1"/>
  </si>
  <si>
    <t>入院件数</t>
    <rPh sb="0" eb="2">
      <t>ニュウイン</t>
    </rPh>
    <rPh sb="2" eb="4">
      <t>ケンスウ</t>
    </rPh>
    <phoneticPr fontId="1"/>
  </si>
  <si>
    <t>（予定入院は除く。）</t>
    <rPh sb="1" eb="3">
      <t>ヨテイ</t>
    </rPh>
    <rPh sb="3" eb="5">
      <t>ニュウイン</t>
    </rPh>
    <rPh sb="6" eb="7">
      <t>ノゾ</t>
    </rPh>
    <phoneticPr fontId="1"/>
  </si>
  <si>
    <t>夜間看護配置加算１又は２の届出を行っている。</t>
    <rPh sb="0" eb="2">
      <t>ヤカン</t>
    </rPh>
    <rPh sb="2" eb="4">
      <t>カンゴ</t>
    </rPh>
    <rPh sb="4" eb="6">
      <t>ハイチ</t>
    </rPh>
    <rPh sb="6" eb="8">
      <t>カサン</t>
    </rPh>
    <rPh sb="9" eb="10">
      <t>マタ</t>
    </rPh>
    <rPh sb="13" eb="15">
      <t>トドケデ</t>
    </rPh>
    <rPh sb="16" eb="17">
      <t>オコナ</t>
    </rPh>
    <phoneticPr fontId="1"/>
  </si>
  <si>
    <t>時間外対応加算１の届出を行っている。</t>
    <rPh sb="0" eb="3">
      <t>ジカンガイ</t>
    </rPh>
    <rPh sb="3" eb="5">
      <t>タイオウ</t>
    </rPh>
    <rPh sb="5" eb="7">
      <t>カサン</t>
    </rPh>
    <rPh sb="9" eb="11">
      <t>トドケデ</t>
    </rPh>
    <rPh sb="12" eb="13">
      <t>オコナ</t>
    </rPh>
    <phoneticPr fontId="1"/>
  </si>
  <si>
    <t>過去1年間の新規入院患者のうち、他の急性期医療を担う病院の</t>
    <rPh sb="0" eb="2">
      <t>カコ</t>
    </rPh>
    <rPh sb="3" eb="5">
      <t>ネンカン</t>
    </rPh>
    <rPh sb="6" eb="8">
      <t>シンキ</t>
    </rPh>
    <rPh sb="8" eb="10">
      <t>ニュウイン</t>
    </rPh>
    <rPh sb="10" eb="12">
      <t>カンジャ</t>
    </rPh>
    <rPh sb="16" eb="17">
      <t>タ</t>
    </rPh>
    <rPh sb="18" eb="21">
      <t>キュウセイキ</t>
    </rPh>
    <rPh sb="21" eb="22">
      <t>イ</t>
    </rPh>
    <phoneticPr fontId="1"/>
  </si>
  <si>
    <t>受入割合</t>
    <rPh sb="0" eb="2">
      <t>ウケイレ</t>
    </rPh>
    <rPh sb="2" eb="4">
      <t>ワリアイ</t>
    </rPh>
    <phoneticPr fontId="1"/>
  </si>
  <si>
    <t>一般病棟からの受入が1割以上である。</t>
    <rPh sb="2" eb="4">
      <t>ビョウトウ</t>
    </rPh>
    <rPh sb="7" eb="9">
      <t>ウケイレ</t>
    </rPh>
    <rPh sb="11" eb="12">
      <t>ワリ</t>
    </rPh>
    <rPh sb="12" eb="14">
      <t>イジョウ</t>
    </rPh>
    <phoneticPr fontId="1"/>
  </si>
  <si>
    <t>過去1年間の当該保険医療機関内における看取りの実績が2件以上</t>
    <rPh sb="0" eb="2">
      <t>カコ</t>
    </rPh>
    <rPh sb="3" eb="5">
      <t>ネンカン</t>
    </rPh>
    <rPh sb="6" eb="8">
      <t>トウガイ</t>
    </rPh>
    <rPh sb="8" eb="10">
      <t>ホケン</t>
    </rPh>
    <rPh sb="10" eb="12">
      <t>イリョウ</t>
    </rPh>
    <rPh sb="12" eb="14">
      <t>キカン</t>
    </rPh>
    <rPh sb="14" eb="15">
      <t>ナイ</t>
    </rPh>
    <rPh sb="19" eb="21">
      <t>ミト</t>
    </rPh>
    <phoneticPr fontId="1"/>
  </si>
  <si>
    <t>看取件数</t>
    <rPh sb="0" eb="2">
      <t>ミト</t>
    </rPh>
    <rPh sb="2" eb="4">
      <t>ケンスウ</t>
    </rPh>
    <phoneticPr fontId="1"/>
  </si>
  <si>
    <t>過去1年間の全身麻酔、脊椎麻酔又は硬膜外麻酔（手術を実施した</t>
    <rPh sb="0" eb="2">
      <t>カコ</t>
    </rPh>
    <rPh sb="3" eb="5">
      <t>ネンカン</t>
    </rPh>
    <rPh sb="6" eb="8">
      <t>ゼンシン</t>
    </rPh>
    <rPh sb="8" eb="10">
      <t>マスイ</t>
    </rPh>
    <rPh sb="11" eb="13">
      <t>セキツイ</t>
    </rPh>
    <rPh sb="13" eb="15">
      <t>マスイ</t>
    </rPh>
    <rPh sb="15" eb="16">
      <t>マタ</t>
    </rPh>
    <rPh sb="17" eb="20">
      <t>コウマクガイ</t>
    </rPh>
    <rPh sb="20" eb="22">
      <t>マスイ</t>
    </rPh>
    <phoneticPr fontId="1"/>
  </si>
  <si>
    <t>当該患者数</t>
    <rPh sb="0" eb="2">
      <t>トウガイ</t>
    </rPh>
    <rPh sb="2" eb="5">
      <t>カンジャスウ</t>
    </rPh>
    <phoneticPr fontId="1"/>
  </si>
  <si>
    <t>場合に限る。）の患者数（分娩を除く。）が30件以上である。</t>
    <rPh sb="0" eb="2">
      <t>バアイ</t>
    </rPh>
    <rPh sb="3" eb="4">
      <t>カギ</t>
    </rPh>
    <rPh sb="8" eb="11">
      <t>カンジャスウ</t>
    </rPh>
    <rPh sb="12" eb="14">
      <t>ブンベン</t>
    </rPh>
    <phoneticPr fontId="1"/>
  </si>
  <si>
    <r>
      <t>医療資源の少ない地域</t>
    </r>
    <r>
      <rPr>
        <vertAlign val="superscript"/>
        <sz val="11"/>
        <color theme="1"/>
        <rFont val="ＭＳ Ｐ明朝"/>
        <family val="1"/>
        <charset val="128"/>
      </rPr>
      <t>※</t>
    </r>
    <r>
      <rPr>
        <sz val="11"/>
        <color theme="1"/>
        <rFont val="ＭＳ Ｐ明朝"/>
        <family val="1"/>
        <charset val="128"/>
      </rPr>
      <t>に所在する有床診療所である。</t>
    </r>
    <rPh sb="16" eb="18">
      <t>ユウショウ</t>
    </rPh>
    <rPh sb="18" eb="21">
      <t>シンリョウジョ</t>
    </rPh>
    <phoneticPr fontId="1"/>
  </si>
  <si>
    <t>※特定一般病棟入院料の「注１」に規定する地域</t>
    <rPh sb="1" eb="3">
      <t>トクテイ</t>
    </rPh>
    <rPh sb="3" eb="5">
      <t>イッパン</t>
    </rPh>
    <rPh sb="5" eb="7">
      <t>ビョウトウ</t>
    </rPh>
    <rPh sb="7" eb="10">
      <t>ニュウインリョウ</t>
    </rPh>
    <rPh sb="12" eb="13">
      <t>チュウ</t>
    </rPh>
    <rPh sb="16" eb="18">
      <t>キテイ</t>
    </rPh>
    <rPh sb="20" eb="22">
      <t>チイキ</t>
    </rPh>
    <phoneticPr fontId="1"/>
  </si>
  <si>
    <t>過去1年間の分娩を行った総数（帝王切開を含む。）が30件以上</t>
    <rPh sb="0" eb="2">
      <t>カコ</t>
    </rPh>
    <rPh sb="3" eb="5">
      <t>ネンカン</t>
    </rPh>
    <rPh sb="6" eb="8">
      <t>ブンベン</t>
    </rPh>
    <rPh sb="9" eb="10">
      <t>オコナ</t>
    </rPh>
    <rPh sb="12" eb="14">
      <t>ソウスウ</t>
    </rPh>
    <rPh sb="15" eb="17">
      <t>テイオウ</t>
    </rPh>
    <rPh sb="17" eb="19">
      <t>セッカイ</t>
    </rPh>
    <rPh sb="20" eb="21">
      <t>フク</t>
    </rPh>
    <phoneticPr fontId="1"/>
  </si>
  <si>
    <t>分娩件数</t>
    <rPh sb="0" eb="2">
      <t>ブンベン</t>
    </rPh>
    <rPh sb="2" eb="4">
      <t>ケンスウ</t>
    </rPh>
    <phoneticPr fontId="1"/>
  </si>
  <si>
    <t>過去1年間に、乳幼児加算・幼児加算、超重症児(者)入院診療加算・</t>
    <rPh sb="0" eb="2">
      <t>カコ</t>
    </rPh>
    <rPh sb="3" eb="5">
      <t>ネンカン</t>
    </rPh>
    <rPh sb="7" eb="10">
      <t>ニュウヨウジ</t>
    </rPh>
    <rPh sb="10" eb="12">
      <t>カサン</t>
    </rPh>
    <rPh sb="13" eb="15">
      <t>ヨウジ</t>
    </rPh>
    <rPh sb="15" eb="17">
      <t>カサン</t>
    </rPh>
    <rPh sb="18" eb="19">
      <t>チョウ</t>
    </rPh>
    <rPh sb="19" eb="22">
      <t>ジュウショウジ</t>
    </rPh>
    <rPh sb="23" eb="24">
      <t>シャ</t>
    </rPh>
    <phoneticPr fontId="1"/>
  </si>
  <si>
    <t>準超重症児(者)入院診療加算又は小児療養環境特別加算を算定</t>
    <rPh sb="0" eb="1">
      <t>ジュン</t>
    </rPh>
    <rPh sb="1" eb="2">
      <t>チョウ</t>
    </rPh>
    <rPh sb="2" eb="5">
      <t>ジュウショウジ</t>
    </rPh>
    <rPh sb="6" eb="7">
      <t>シャ</t>
    </rPh>
    <rPh sb="8" eb="10">
      <t>ニュウイン</t>
    </rPh>
    <rPh sb="10" eb="12">
      <t>シンリョウ</t>
    </rPh>
    <rPh sb="12" eb="14">
      <t>カサン</t>
    </rPh>
    <rPh sb="14" eb="15">
      <t>マタ</t>
    </rPh>
    <phoneticPr fontId="1"/>
  </si>
  <si>
    <t>した実績がある。</t>
    <rPh sb="2" eb="4">
      <t>ジッセキ</t>
    </rPh>
    <phoneticPr fontId="1"/>
  </si>
  <si>
    <t>有床診療所入院基本料１～３については、上記要件のうちイに該当、</t>
    <rPh sb="0" eb="2">
      <t>ユウショウ</t>
    </rPh>
    <rPh sb="2" eb="5">
      <t>シンリョウジョ</t>
    </rPh>
    <rPh sb="5" eb="7">
      <t>ニュウイン</t>
    </rPh>
    <rPh sb="7" eb="10">
      <t>キホンリョウ</t>
    </rPh>
    <rPh sb="19" eb="21">
      <t>ジョウキ</t>
    </rPh>
    <rPh sb="28" eb="30">
      <t>ガイトウ</t>
    </rPh>
    <phoneticPr fontId="1"/>
  </si>
  <si>
    <t>過去１年間の急変時の入院件数が６件以上である。</t>
    <rPh sb="0" eb="2">
      <t>カコ</t>
    </rPh>
    <rPh sb="3" eb="5">
      <t>ネンカン</t>
    </rPh>
    <rPh sb="6" eb="8">
      <t>キュウヘン</t>
    </rPh>
    <rPh sb="8" eb="9">
      <t>ジ</t>
    </rPh>
    <rPh sb="10" eb="12">
      <t>ニュウイン</t>
    </rPh>
    <rPh sb="12" eb="14">
      <t>ケンスウ</t>
    </rPh>
    <rPh sb="16" eb="17">
      <t>ケン</t>
    </rPh>
    <rPh sb="17" eb="19">
      <t>イジョウ</t>
    </rPh>
    <phoneticPr fontId="1"/>
  </si>
  <si>
    <t>※</t>
    <phoneticPr fontId="1"/>
  </si>
  <si>
    <t>ル</t>
    <phoneticPr fontId="1"/>
  </si>
  <si>
    <t>である。</t>
    <phoneticPr fontId="1"/>
  </si>
  <si>
    <t>療養病床</t>
    <phoneticPr fontId="1"/>
  </si>
  <si>
    <t>ヌ</t>
    <phoneticPr fontId="1"/>
  </si>
  <si>
    <t>リ</t>
    <phoneticPr fontId="1"/>
  </si>
  <si>
    <t>有床診療所
 入院基本料６</t>
    <phoneticPr fontId="1"/>
  </si>
  <si>
    <t>チ</t>
    <phoneticPr fontId="1"/>
  </si>
  <si>
    <t>ト</t>
    <phoneticPr fontId="1"/>
  </si>
  <si>
    <t>有床診療所　
 入院基本料５</t>
    <phoneticPr fontId="1"/>
  </si>
  <si>
    <t>ヘ</t>
    <phoneticPr fontId="1"/>
  </si>
  <si>
    <t>ホ</t>
    <phoneticPr fontId="1"/>
  </si>
  <si>
    <t>ニ</t>
    <phoneticPr fontId="1"/>
  </si>
  <si>
    <t>有床診療所　　
 入院基本料４</t>
    <phoneticPr fontId="1"/>
  </si>
  <si>
    <t>ハ</t>
    <phoneticPr fontId="1"/>
  </si>
  <si>
    <t>ロ</t>
    <phoneticPr fontId="1"/>
  </si>
  <si>
    <t>　　事業者である。</t>
    <phoneticPr fontId="1"/>
  </si>
  <si>
    <r>
      <t>有床診療所
 入院基本料３</t>
    </r>
    <r>
      <rPr>
        <sz val="11"/>
        <color indexed="8"/>
        <rFont val="ＭＳ Ｐゴシック"/>
        <family val="3"/>
        <charset val="128"/>
      </rPr>
      <t/>
    </r>
    <phoneticPr fontId="1"/>
  </si>
  <si>
    <t>　　複合型サービスの提供実績がある。</t>
    <phoneticPr fontId="1"/>
  </si>
  <si>
    <r>
      <t>有床診療所　
 入院基本料２</t>
    </r>
    <r>
      <rPr>
        <sz val="11"/>
        <color indexed="8"/>
        <rFont val="ＭＳ Ｐゴシック"/>
        <family val="3"/>
        <charset val="128"/>
      </rPr>
      <t/>
    </r>
    <phoneticPr fontId="1"/>
  </si>
  <si>
    <t>有床診療所　　
 入院基本料１</t>
    <phoneticPr fontId="1"/>
  </si>
  <si>
    <t>１日平均
入院患者数</t>
    <phoneticPr fontId="1"/>
  </si>
  <si>
    <t>又はロ～ルまでのうち２つ以上に該当すること。</t>
    <rPh sb="0" eb="1">
      <t>マタ</t>
    </rPh>
    <phoneticPr fontId="1"/>
  </si>
  <si>
    <t>有</t>
    <rPh sb="0" eb="1">
      <t>ア</t>
    </rPh>
    <phoneticPr fontId="1"/>
  </si>
  <si>
    <t>無</t>
    <rPh sb="0" eb="1">
      <t>ナ</t>
    </rPh>
    <phoneticPr fontId="1"/>
  </si>
  <si>
    <t>都道府県</t>
    <rPh sb="0" eb="4">
      <t>トドウフケン</t>
    </rPh>
    <phoneticPr fontId="1"/>
  </si>
  <si>
    <t>開設者</t>
    <rPh sb="0" eb="3">
      <t>カイセツシャ</t>
    </rPh>
    <phoneticPr fontId="1"/>
  </si>
  <si>
    <t>許可病床数</t>
    <rPh sb="0" eb="2">
      <t>キョカ</t>
    </rPh>
    <rPh sb="2" eb="5">
      <t>ビョウショウスウ</t>
    </rPh>
    <phoneticPr fontId="1"/>
  </si>
  <si>
    <t>医療保険届出病床数</t>
    <rPh sb="0" eb="2">
      <t>イリョウ</t>
    </rPh>
    <rPh sb="2" eb="4">
      <t>ホケン</t>
    </rPh>
    <rPh sb="4" eb="6">
      <t>トドケデ</t>
    </rPh>
    <rPh sb="6" eb="9">
      <t>ビョウショウスウ</t>
    </rPh>
    <phoneticPr fontId="1"/>
  </si>
  <si>
    <t>稼働病床数</t>
    <rPh sb="0" eb="2">
      <t>カドウ</t>
    </rPh>
    <rPh sb="2" eb="5">
      <t>ビョウショウスウ</t>
    </rPh>
    <phoneticPr fontId="1"/>
  </si>
  <si>
    <t>１日平均入院患者数</t>
    <rPh sb="1" eb="2">
      <t>ニチ</t>
    </rPh>
    <rPh sb="2" eb="4">
      <t>ヘイキン</t>
    </rPh>
    <rPh sb="4" eb="6">
      <t>ニュウイン</t>
    </rPh>
    <rPh sb="6" eb="9">
      <t>カンジャスウ</t>
    </rPh>
    <phoneticPr fontId="1"/>
  </si>
  <si>
    <t>18 福井県</t>
    <rPh sb="3" eb="6">
      <t>フクイケン</t>
    </rPh>
    <phoneticPr fontId="1"/>
  </si>
  <si>
    <t>25 滋賀県</t>
    <rPh sb="3" eb="6">
      <t>シガケン</t>
    </rPh>
    <phoneticPr fontId="1"/>
  </si>
  <si>
    <t>26 京都府</t>
    <rPh sb="3" eb="6">
      <t>キョウトフ</t>
    </rPh>
    <phoneticPr fontId="1"/>
  </si>
  <si>
    <t>27 大阪府</t>
    <rPh sb="3" eb="6">
      <t>オオサカフ</t>
    </rPh>
    <phoneticPr fontId="1"/>
  </si>
  <si>
    <t>28 兵庫県</t>
    <rPh sb="3" eb="6">
      <t>ヒョウゴケン</t>
    </rPh>
    <phoneticPr fontId="1"/>
  </si>
  <si>
    <t>29 奈良県</t>
    <rPh sb="3" eb="5">
      <t>ナラ</t>
    </rPh>
    <rPh sb="5" eb="6">
      <t>ケン</t>
    </rPh>
    <phoneticPr fontId="1"/>
  </si>
  <si>
    <t>30 和歌山県</t>
    <rPh sb="3" eb="7">
      <t>ワカヤマケン</t>
    </rPh>
    <phoneticPr fontId="1"/>
  </si>
  <si>
    <t>① 厚生労働省</t>
  </si>
  <si>
    <t>② 国立病院機構</t>
  </si>
  <si>
    <t>③ 国立大学法人</t>
  </si>
  <si>
    <t>④ 労働者健康安全機構</t>
  </si>
  <si>
    <t>⑤ 地域医療機能推進機構</t>
  </si>
  <si>
    <t>⑥ その他（国）</t>
  </si>
  <si>
    <t>⑦ 都道府県</t>
  </si>
  <si>
    <t>⑧ 市町村</t>
  </si>
  <si>
    <t>⑨ 地方独立行政法人</t>
  </si>
  <si>
    <t>⑩ 日赤</t>
  </si>
  <si>
    <t>⑪ 済生会</t>
  </si>
  <si>
    <t>⑫ 北海道社会事業協会</t>
  </si>
  <si>
    <t>⑬ 厚生連</t>
  </si>
  <si>
    <t>⑭ 国民健康保険団体連合会</t>
  </si>
  <si>
    <t>⑮ 健康保険組合及びその連合会</t>
  </si>
  <si>
    <t>⑯ 共済組合及びその連合会</t>
  </si>
  <si>
    <t>⑰ 国民健康保険組合</t>
  </si>
  <si>
    <t>⑱ 公益法人</t>
  </si>
  <si>
    <t>⑲ 医療法人</t>
  </si>
  <si>
    <t>⑳ 学校法人</t>
  </si>
  <si>
    <t>㉑ 社会福祉法人</t>
  </si>
  <si>
    <t>㉒ 医療生協</t>
  </si>
  <si>
    <t>㉓ 会社</t>
  </si>
  <si>
    <t>㉔ その他の法人</t>
  </si>
  <si>
    <t>㉕ 個人</t>
  </si>
  <si>
    <t>一般病床</t>
    <rPh sb="0" eb="2">
      <t>イッパン</t>
    </rPh>
    <rPh sb="2" eb="4">
      <t>ビョウショウ</t>
    </rPh>
    <phoneticPr fontId="1"/>
  </si>
  <si>
    <t>療養病床</t>
    <rPh sb="0" eb="2">
      <t>リョウヨウ</t>
    </rPh>
    <rPh sb="2" eb="4">
      <t>ビョウショウ</t>
    </rPh>
    <phoneticPr fontId="1"/>
  </si>
  <si>
    <t>有無</t>
    <rPh sb="0" eb="2">
      <t>ウム</t>
    </rPh>
    <phoneticPr fontId="1"/>
  </si>
  <si>
    <t>イ①</t>
    <phoneticPr fontId="1"/>
  </si>
  <si>
    <t>イ②</t>
    <phoneticPr fontId="1"/>
  </si>
  <si>
    <t>イ③</t>
    <phoneticPr fontId="1"/>
  </si>
  <si>
    <t>施設基準欄（デフォルト）</t>
    <rPh sb="0" eb="2">
      <t>シセツ</t>
    </rPh>
    <rPh sb="2" eb="4">
      <t>キジュン</t>
    </rPh>
    <rPh sb="4" eb="5">
      <t>ラン</t>
    </rPh>
    <phoneticPr fontId="1"/>
  </si>
  <si>
    <t>該当</t>
    <rPh sb="0" eb="2">
      <t>ガイトウ</t>
    </rPh>
    <phoneticPr fontId="1"/>
  </si>
  <si>
    <t>非該当</t>
    <rPh sb="0" eb="3">
      <t>ヒガイトウ</t>
    </rPh>
    <phoneticPr fontId="1"/>
  </si>
  <si>
    <t>該当性</t>
    <rPh sb="0" eb="2">
      <t>ガイトウ</t>
    </rPh>
    <rPh sb="2" eb="3">
      <t>セイ</t>
    </rPh>
    <phoneticPr fontId="1"/>
  </si>
  <si>
    <t>件数等</t>
    <rPh sb="0" eb="2">
      <t>ケンスウ</t>
    </rPh>
    <rPh sb="2" eb="3">
      <t>トウ</t>
    </rPh>
    <phoneticPr fontId="1"/>
  </si>
  <si>
    <t>施設基準ロ</t>
    <rPh sb="0" eb="2">
      <t>シセツ</t>
    </rPh>
    <rPh sb="2" eb="4">
      <t>キジュン</t>
    </rPh>
    <phoneticPr fontId="1"/>
  </si>
  <si>
    <t>支援診１</t>
    <rPh sb="0" eb="2">
      <t>シエン</t>
    </rPh>
    <rPh sb="2" eb="3">
      <t>シン</t>
    </rPh>
    <phoneticPr fontId="1"/>
  </si>
  <si>
    <t>支援診２</t>
    <rPh sb="0" eb="2">
      <t>シエン</t>
    </rPh>
    <rPh sb="2" eb="3">
      <t>シン</t>
    </rPh>
    <phoneticPr fontId="1"/>
  </si>
  <si>
    <t>支援診３</t>
    <rPh sb="0" eb="2">
      <t>シエン</t>
    </rPh>
    <rPh sb="2" eb="3">
      <t>シン</t>
    </rPh>
    <phoneticPr fontId="1"/>
  </si>
  <si>
    <t>施設基準ニ</t>
    <rPh sb="0" eb="2">
      <t>シセツ</t>
    </rPh>
    <rPh sb="2" eb="4">
      <t>キジュン</t>
    </rPh>
    <phoneticPr fontId="1"/>
  </si>
  <si>
    <t>加算１</t>
    <rPh sb="0" eb="2">
      <t>カサン</t>
    </rPh>
    <phoneticPr fontId="1"/>
  </si>
  <si>
    <t>加算２</t>
    <rPh sb="0" eb="2">
      <t>カサン</t>
    </rPh>
    <phoneticPr fontId="1"/>
  </si>
  <si>
    <t>1.内科　　　　</t>
  </si>
  <si>
    <t>2.心療内科</t>
  </si>
  <si>
    <t>3.精神科　　　</t>
  </si>
  <si>
    <t>5.呼吸器科　　</t>
  </si>
  <si>
    <t>7.循環器科　　</t>
  </si>
  <si>
    <t>8.アレルギー科</t>
  </si>
  <si>
    <t>9.リウマチ科　</t>
  </si>
  <si>
    <t>10.小児科　</t>
  </si>
  <si>
    <t>11.外科</t>
  </si>
  <si>
    <t>12.整形外科　</t>
  </si>
  <si>
    <t>13.形成外科</t>
  </si>
  <si>
    <t>14.美容外科　</t>
  </si>
  <si>
    <t>15.脳神経外科</t>
  </si>
  <si>
    <t>16.呼吸器外科　</t>
  </si>
  <si>
    <t>17.心臓血管外科</t>
  </si>
  <si>
    <t>18.小児外科</t>
  </si>
  <si>
    <t>25.気管食道科　</t>
  </si>
  <si>
    <t>26.リハビリテーション科</t>
  </si>
  <si>
    <t>27.放射線科　</t>
  </si>
  <si>
    <t>28.麻酔科　</t>
  </si>
  <si>
    <t>29.歯科</t>
  </si>
  <si>
    <t>4.神経科、神経内科</t>
    <phoneticPr fontId="1"/>
  </si>
  <si>
    <t>6.消化器科、胃腸科</t>
    <phoneticPr fontId="1"/>
  </si>
  <si>
    <t>19.皮膚泌尿器科、皮膚科、泌尿器科</t>
    <phoneticPr fontId="1"/>
  </si>
  <si>
    <t>22.産婦人科、産科、婦人科</t>
    <phoneticPr fontId="1"/>
  </si>
  <si>
    <t>診療科</t>
    <rPh sb="0" eb="3">
      <t>シンリョウカ</t>
    </rPh>
    <phoneticPr fontId="1"/>
  </si>
  <si>
    <t>標榜</t>
    <rPh sb="0" eb="2">
      <t>ヒョウボウ</t>
    </rPh>
    <phoneticPr fontId="1"/>
  </si>
  <si>
    <t>夜間緊急体制確保加算</t>
    <rPh sb="0" eb="2">
      <t>ヤカン</t>
    </rPh>
    <rPh sb="2" eb="4">
      <t>キンキュウ</t>
    </rPh>
    <rPh sb="4" eb="6">
      <t>タイセイ</t>
    </rPh>
    <rPh sb="6" eb="8">
      <t>カクホ</t>
    </rPh>
    <rPh sb="8" eb="10">
      <t>カサン</t>
    </rPh>
    <phoneticPr fontId="1"/>
  </si>
  <si>
    <t>医師配置加算</t>
    <rPh sb="0" eb="2">
      <t>イシ</t>
    </rPh>
    <rPh sb="2" eb="4">
      <t>ハイチ</t>
    </rPh>
    <rPh sb="4" eb="6">
      <t>カサン</t>
    </rPh>
    <phoneticPr fontId="1"/>
  </si>
  <si>
    <t>看護配置加算</t>
    <rPh sb="0" eb="2">
      <t>カンゴ</t>
    </rPh>
    <rPh sb="2" eb="4">
      <t>ハイチ</t>
    </rPh>
    <rPh sb="4" eb="6">
      <t>カサン</t>
    </rPh>
    <phoneticPr fontId="1"/>
  </si>
  <si>
    <t>夜間看護配置加算</t>
    <rPh sb="0" eb="2">
      <t>ヤカン</t>
    </rPh>
    <rPh sb="2" eb="4">
      <t>カンゴ</t>
    </rPh>
    <rPh sb="4" eb="6">
      <t>ハイチ</t>
    </rPh>
    <rPh sb="6" eb="8">
      <t>カサン</t>
    </rPh>
    <phoneticPr fontId="1"/>
  </si>
  <si>
    <t>看護補助配置加算</t>
    <rPh sb="0" eb="2">
      <t>カンゴ</t>
    </rPh>
    <rPh sb="2" eb="4">
      <t>ホジョ</t>
    </rPh>
    <rPh sb="4" eb="6">
      <t>ハイチ</t>
    </rPh>
    <rPh sb="6" eb="8">
      <t>カサン</t>
    </rPh>
    <phoneticPr fontId="1"/>
  </si>
  <si>
    <t>看取り加算</t>
    <rPh sb="0" eb="2">
      <t>ミト</t>
    </rPh>
    <rPh sb="3" eb="5">
      <t>カサン</t>
    </rPh>
    <phoneticPr fontId="1"/>
  </si>
  <si>
    <t>有床診療所在宅復帰機能強化加算</t>
    <rPh sb="0" eb="2">
      <t>ユウショウ</t>
    </rPh>
    <rPh sb="2" eb="5">
      <t>シンリョウジョ</t>
    </rPh>
    <rPh sb="5" eb="7">
      <t>ザイタク</t>
    </rPh>
    <rPh sb="7" eb="9">
      <t>フッキ</t>
    </rPh>
    <rPh sb="9" eb="11">
      <t>キノウ</t>
    </rPh>
    <rPh sb="11" eb="13">
      <t>キョウカ</t>
    </rPh>
    <rPh sb="13" eb="15">
      <t>カサン</t>
    </rPh>
    <phoneticPr fontId="1"/>
  </si>
  <si>
    <t>有床診療所療養病床在宅復帰機能強化加算</t>
    <rPh sb="0" eb="2">
      <t>ユウショウ</t>
    </rPh>
    <rPh sb="2" eb="5">
      <t>シンリョウジョ</t>
    </rPh>
    <rPh sb="5" eb="7">
      <t>リョウヨウ</t>
    </rPh>
    <rPh sb="7" eb="9">
      <t>ビョウショウ</t>
    </rPh>
    <rPh sb="9" eb="11">
      <t>ザイタク</t>
    </rPh>
    <rPh sb="11" eb="13">
      <t>フッキ</t>
    </rPh>
    <rPh sb="13" eb="15">
      <t>キノウ</t>
    </rPh>
    <rPh sb="15" eb="17">
      <t>キョウカ</t>
    </rPh>
    <rPh sb="17" eb="19">
      <t>カサン</t>
    </rPh>
    <phoneticPr fontId="1"/>
  </si>
  <si>
    <t>医師事務作業補助体制加算</t>
    <rPh sb="0" eb="2">
      <t>イシ</t>
    </rPh>
    <rPh sb="2" eb="4">
      <t>ジム</t>
    </rPh>
    <rPh sb="4" eb="6">
      <t>サギョウ</t>
    </rPh>
    <rPh sb="6" eb="8">
      <t>ホジョ</t>
    </rPh>
    <rPh sb="8" eb="10">
      <t>タイセイ</t>
    </rPh>
    <rPh sb="10" eb="12">
      <t>カサン</t>
    </rPh>
    <phoneticPr fontId="1"/>
  </si>
  <si>
    <t>有床診療所緩和ケア診療加算</t>
    <rPh sb="0" eb="2">
      <t>ユウショウ</t>
    </rPh>
    <rPh sb="2" eb="5">
      <t>シンリョウジョ</t>
    </rPh>
    <rPh sb="5" eb="7">
      <t>カンワ</t>
    </rPh>
    <rPh sb="9" eb="11">
      <t>シンリョウ</t>
    </rPh>
    <rPh sb="11" eb="13">
      <t>カサン</t>
    </rPh>
    <phoneticPr fontId="1"/>
  </si>
  <si>
    <t>医師配置加算等</t>
    <rPh sb="0" eb="2">
      <t>イシ</t>
    </rPh>
    <rPh sb="2" eb="4">
      <t>ハイチ</t>
    </rPh>
    <rPh sb="4" eb="6">
      <t>カサン</t>
    </rPh>
    <rPh sb="6" eb="7">
      <t>トウ</t>
    </rPh>
    <phoneticPr fontId="1"/>
  </si>
  <si>
    <t>栄養管理実施加算</t>
    <rPh sb="0" eb="2">
      <t>エイヨウ</t>
    </rPh>
    <rPh sb="2" eb="4">
      <t>カンリ</t>
    </rPh>
    <rPh sb="4" eb="6">
      <t>ジッシ</t>
    </rPh>
    <rPh sb="6" eb="8">
      <t>カサン</t>
    </rPh>
    <phoneticPr fontId="1"/>
  </si>
  <si>
    <t>事補</t>
    <rPh sb="0" eb="1">
      <t>ジ</t>
    </rPh>
    <rPh sb="1" eb="2">
      <t>ホ</t>
    </rPh>
    <phoneticPr fontId="1"/>
  </si>
  <si>
    <t>加算１（50対1）</t>
    <rPh sb="0" eb="2">
      <t>カサン</t>
    </rPh>
    <rPh sb="6" eb="7">
      <t>タイ</t>
    </rPh>
    <phoneticPr fontId="1"/>
  </si>
  <si>
    <t>加算１（75対1）</t>
    <rPh sb="0" eb="2">
      <t>カサン</t>
    </rPh>
    <rPh sb="6" eb="7">
      <t>タイ</t>
    </rPh>
    <phoneticPr fontId="1"/>
  </si>
  <si>
    <t>加算１（100対1）</t>
    <rPh sb="0" eb="2">
      <t>カサン</t>
    </rPh>
    <rPh sb="7" eb="8">
      <t>タイ</t>
    </rPh>
    <phoneticPr fontId="1"/>
  </si>
  <si>
    <t>加算２（50対1）</t>
    <rPh sb="0" eb="2">
      <t>カサン</t>
    </rPh>
    <rPh sb="6" eb="7">
      <t>タイ</t>
    </rPh>
    <phoneticPr fontId="1"/>
  </si>
  <si>
    <t>加算２（75対1）</t>
    <rPh sb="0" eb="2">
      <t>カサン</t>
    </rPh>
    <rPh sb="6" eb="7">
      <t>タイ</t>
    </rPh>
    <phoneticPr fontId="1"/>
  </si>
  <si>
    <t>加算２（100対1）</t>
    <rPh sb="0" eb="2">
      <t>カサン</t>
    </rPh>
    <rPh sb="7" eb="8">
      <t>タイ</t>
    </rPh>
    <phoneticPr fontId="1"/>
  </si>
  <si>
    <t>影響</t>
    <rPh sb="0" eb="2">
      <t>エイキョウ</t>
    </rPh>
    <phoneticPr fontId="1"/>
  </si>
  <si>
    <t>現員数：医師</t>
    <rPh sb="0" eb="1">
      <t>ゲン</t>
    </rPh>
    <rPh sb="1" eb="2">
      <t>イン</t>
    </rPh>
    <rPh sb="2" eb="3">
      <t>スウ</t>
    </rPh>
    <rPh sb="4" eb="6">
      <t>イシ</t>
    </rPh>
    <phoneticPr fontId="1"/>
  </si>
  <si>
    <t>現員数：看護師</t>
    <rPh sb="0" eb="3">
      <t>ゲンインスウ</t>
    </rPh>
    <rPh sb="4" eb="7">
      <t>カンゴシ</t>
    </rPh>
    <phoneticPr fontId="1"/>
  </si>
  <si>
    <t>現員数：准看護師</t>
    <rPh sb="0" eb="3">
      <t>ゲンインスウ</t>
    </rPh>
    <rPh sb="4" eb="8">
      <t>ジュンカンゴシ</t>
    </rPh>
    <phoneticPr fontId="1"/>
  </si>
  <si>
    <t>現員数：看護補助者</t>
    <rPh sb="0" eb="3">
      <t>ゲンインスウ</t>
    </rPh>
    <rPh sb="4" eb="6">
      <t>カンゴ</t>
    </rPh>
    <rPh sb="6" eb="8">
      <t>ホジョ</t>
    </rPh>
    <rPh sb="8" eb="9">
      <t>モノ</t>
    </rPh>
    <phoneticPr fontId="1"/>
  </si>
  <si>
    <t>有床診療所入院基本料１</t>
    <phoneticPr fontId="1"/>
  </si>
  <si>
    <t>有床診療所入院基本料２</t>
    <phoneticPr fontId="1"/>
  </si>
  <si>
    <t>有床診療所入院基本料３</t>
    <phoneticPr fontId="1"/>
  </si>
  <si>
    <t>有床診療所入院基本料４</t>
    <phoneticPr fontId="1"/>
  </si>
  <si>
    <t>有床診療所入院基本料５</t>
    <phoneticPr fontId="1"/>
  </si>
  <si>
    <t>有床診療所入院基本料６</t>
    <phoneticPr fontId="1"/>
  </si>
  <si>
    <t>介護医療院を併設している。</t>
    <phoneticPr fontId="1"/>
  </si>
  <si>
    <t>指定居宅介護支援事業者又は指定介護予防サービス事業者である。</t>
    <phoneticPr fontId="1"/>
  </si>
  <si>
    <t>在宅療養支援診療所であって、過去1年間に訪問診療を実施した実績がある。</t>
    <phoneticPr fontId="1"/>
  </si>
  <si>
    <t>夜間看護配置加算１又は２の届出を行っている。</t>
    <phoneticPr fontId="1"/>
  </si>
  <si>
    <t>時間外対応加算１の届出を行っている。</t>
    <phoneticPr fontId="1"/>
  </si>
  <si>
    <t>医療資源の少ない地域※に所在する有床診療所である。※特定一般病棟入院料の「注１」に規定する地域</t>
    <phoneticPr fontId="1"/>
  </si>
  <si>
    <t>過去1年間に、乳幼児加算・幼児加算、超重症児(者)入院診療加算・準超重症児(者)入院診療加算又は小児療養環境特別加算を算定した実績がある。</t>
    <phoneticPr fontId="1"/>
  </si>
  <si>
    <t>施設基準要件</t>
    <rPh sb="0" eb="2">
      <t>シセツ</t>
    </rPh>
    <rPh sb="2" eb="4">
      <t>キジュン</t>
    </rPh>
    <rPh sb="4" eb="6">
      <t>ヨウケン</t>
    </rPh>
    <phoneticPr fontId="1"/>
  </si>
  <si>
    <t>20.性病科　　</t>
    <phoneticPr fontId="1"/>
  </si>
  <si>
    <t>21.こう門科</t>
    <phoneticPr fontId="1"/>
  </si>
  <si>
    <t>23.眼科　　　</t>
    <phoneticPr fontId="1"/>
  </si>
  <si>
    <t>24.耳鼻いんこう科</t>
    <phoneticPr fontId="1"/>
  </si>
  <si>
    <t>保険医療機関情報</t>
    <rPh sb="0" eb="2">
      <t>ホケン</t>
    </rPh>
    <rPh sb="2" eb="4">
      <t>イリョウ</t>
    </rPh>
    <rPh sb="4" eb="6">
      <t>キカン</t>
    </rPh>
    <rPh sb="6" eb="8">
      <t>ジョウホウ</t>
    </rPh>
    <phoneticPr fontId="1"/>
  </si>
  <si>
    <t>届出区分ごとの病床数と医療従事者数</t>
    <rPh sb="0" eb="2">
      <t>トドケデ</t>
    </rPh>
    <rPh sb="2" eb="4">
      <t>クブン</t>
    </rPh>
    <rPh sb="7" eb="10">
      <t>ビョウショウスウ</t>
    </rPh>
    <rPh sb="11" eb="13">
      <t>イリョウ</t>
    </rPh>
    <rPh sb="13" eb="16">
      <t>ジュウジシャ</t>
    </rPh>
    <rPh sb="16" eb="17">
      <t>スウ</t>
    </rPh>
    <phoneticPr fontId="1"/>
  </si>
  <si>
    <t>施設基準該当性　</t>
    <rPh sb="0" eb="2">
      <t>シセツ</t>
    </rPh>
    <rPh sb="2" eb="4">
      <t>キジュン</t>
    </rPh>
    <rPh sb="4" eb="7">
      <t>ガイトウセイ</t>
    </rPh>
    <phoneticPr fontId="1"/>
  </si>
  <si>
    <t>標榜診療科</t>
    <rPh sb="0" eb="2">
      <t>ヒョウボウ</t>
    </rPh>
    <rPh sb="2" eb="5">
      <t>シンリョウカ</t>
    </rPh>
    <phoneticPr fontId="1"/>
  </si>
  <si>
    <t>加算の算定状況</t>
    <rPh sb="0" eb="2">
      <t>カサン</t>
    </rPh>
    <rPh sb="3" eb="5">
      <t>サンテイ</t>
    </rPh>
    <rPh sb="5" eb="7">
      <t>ジョウキョウ</t>
    </rPh>
    <phoneticPr fontId="1"/>
  </si>
  <si>
    <t>対象病床数</t>
    <rPh sb="0" eb="2">
      <t>タイショウ</t>
    </rPh>
    <rPh sb="2" eb="5">
      <t>ビョウショウスウ</t>
    </rPh>
    <phoneticPr fontId="1"/>
  </si>
  <si>
    <t xml:space="preserve">    泌尿器科)</t>
  </si>
  <si>
    <t>内科　　　　</t>
  </si>
  <si>
    <t>心療内科</t>
  </si>
  <si>
    <t>精神科　　　</t>
  </si>
  <si>
    <t>神経科(又は神経内科)</t>
  </si>
  <si>
    <t>呼吸器科　　</t>
  </si>
  <si>
    <t>消化器科(又は胃腸科)</t>
  </si>
  <si>
    <t>循環器科　　</t>
  </si>
  <si>
    <t>アレルギー科</t>
  </si>
  <si>
    <t>リウマチ科　</t>
  </si>
  <si>
    <t>小児科　</t>
  </si>
  <si>
    <t>外科</t>
  </si>
  <si>
    <t>整形外科　</t>
  </si>
  <si>
    <t>形成外科</t>
  </si>
  <si>
    <t>美容外科　</t>
  </si>
  <si>
    <t>脳神経外科</t>
  </si>
  <si>
    <t>呼吸器外科　</t>
  </si>
  <si>
    <t>心臓血管外科</t>
  </si>
  <si>
    <t>小児外科</t>
  </si>
  <si>
    <t>皮膚泌尿器科(又は皮膚科、</t>
  </si>
  <si>
    <t>性病科　　</t>
  </si>
  <si>
    <t>こう門科</t>
  </si>
  <si>
    <t>産婦人科(又は産科、婦人科)</t>
  </si>
  <si>
    <t>眼科　　　</t>
  </si>
  <si>
    <t>耳鼻いんこう科</t>
  </si>
  <si>
    <t>気管食道科　</t>
  </si>
  <si>
    <t>リハビリテーション科</t>
  </si>
  <si>
    <t>放射線科　</t>
  </si>
  <si>
    <t>麻酔科　</t>
  </si>
  <si>
    <t>歯科</t>
  </si>
  <si>
    <r>
      <t>以下の１～３のいずれかに該当すること</t>
    </r>
    <r>
      <rPr>
        <sz val="9"/>
        <color theme="1"/>
        <rFont val="ＭＳ Ｐ明朝"/>
        <family val="1"/>
        <charset val="128"/>
      </rPr>
      <t>（該当する記号全てに○）</t>
    </r>
    <rPh sb="0" eb="2">
      <t>イカ</t>
    </rPh>
    <rPh sb="12" eb="14">
      <t>ガイトウ</t>
    </rPh>
    <phoneticPr fontId="1"/>
  </si>
  <si>
    <t>過去１年間に、介護保険の通所リハビリテーション、</t>
  </si>
  <si>
    <t>介護医療院を併設している。</t>
  </si>
  <si>
    <t>指定居宅介護支援事業者又は指定介護予防サービス</t>
  </si>
  <si>
    <t>　有床診療所入院基本料１～３の届出施設</t>
  </si>
  <si>
    <t>　　　</t>
    <phoneticPr fontId="1"/>
  </si>
  <si>
    <t>保険医療機関番号（7桁）</t>
    <rPh sb="0" eb="2">
      <t>ホケン</t>
    </rPh>
    <rPh sb="2" eb="4">
      <t>イリョウ</t>
    </rPh>
    <rPh sb="4" eb="6">
      <t>キカン</t>
    </rPh>
    <rPh sb="6" eb="8">
      <t>バンゴウ</t>
    </rPh>
    <rPh sb="10" eb="11">
      <t>ケタ</t>
    </rPh>
    <phoneticPr fontId="1"/>
  </si>
  <si>
    <t>保険医療機関名</t>
    <rPh sb="0" eb="2">
      <t>ホケン</t>
    </rPh>
    <rPh sb="2" eb="4">
      <t>イリョウ</t>
    </rPh>
    <rPh sb="4" eb="7">
      <t>キカンメイ</t>
    </rPh>
    <phoneticPr fontId="1"/>
  </si>
  <si>
    <t>別紙様式２　入力フォーム</t>
    <rPh sb="0" eb="2">
      <t>ベッシ</t>
    </rPh>
    <rPh sb="2" eb="4">
      <t>ヨウシキ</t>
    </rPh>
    <rPh sb="6" eb="8">
      <t>ニュウリョク</t>
    </rPh>
    <phoneticPr fontId="1"/>
  </si>
  <si>
    <r>
      <t>過去１年間の急変時の入院件数が</t>
    </r>
    <r>
      <rPr>
        <b/>
        <u/>
        <sz val="11"/>
        <color rgb="FFFF0000"/>
        <rFont val="ＭＳ Ｐゴシック"/>
        <family val="3"/>
        <charset val="128"/>
        <scheme val="major"/>
      </rPr>
      <t>6件以上</t>
    </r>
    <r>
      <rPr>
        <sz val="11"/>
        <rFont val="ＭＳ Ｐゴシック"/>
        <family val="3"/>
        <charset val="128"/>
        <scheme val="major"/>
      </rPr>
      <t>である。（予定入院は除く。）</t>
    </r>
    <phoneticPr fontId="1"/>
  </si>
  <si>
    <r>
      <t>過去1年間の新規入院患者のうち、他の急性期医療を担う病院の一般病棟からの受入が</t>
    </r>
    <r>
      <rPr>
        <b/>
        <u/>
        <sz val="11"/>
        <color rgb="FFFF0000"/>
        <rFont val="ＭＳ Ｐゴシック"/>
        <family val="3"/>
        <charset val="128"/>
        <scheme val="major"/>
      </rPr>
      <t>1割以上</t>
    </r>
    <r>
      <rPr>
        <sz val="11"/>
        <rFont val="ＭＳ Ｐゴシック"/>
        <family val="3"/>
        <charset val="128"/>
        <scheme val="major"/>
      </rPr>
      <t>である。</t>
    </r>
    <phoneticPr fontId="1"/>
  </si>
  <si>
    <r>
      <t>過去1年間の当該保険医療機関内における看取りの実績が</t>
    </r>
    <r>
      <rPr>
        <b/>
        <u/>
        <sz val="11"/>
        <color rgb="FFFF0000"/>
        <rFont val="ＭＳ Ｐゴシック"/>
        <family val="3"/>
        <charset val="128"/>
        <scheme val="major"/>
      </rPr>
      <t>2件以上</t>
    </r>
    <r>
      <rPr>
        <sz val="11"/>
        <rFont val="ＭＳ Ｐゴシック"/>
        <family val="3"/>
        <charset val="128"/>
        <scheme val="major"/>
      </rPr>
      <t>である。</t>
    </r>
    <phoneticPr fontId="1"/>
  </si>
  <si>
    <r>
      <t>過去1年間の全身麻酔、脊椎麻酔又は硬膜外麻酔（手術を実施した場合に限る。）の患者数（分娩を除く。）が</t>
    </r>
    <r>
      <rPr>
        <b/>
        <u/>
        <sz val="11"/>
        <color rgb="FFFF0000"/>
        <rFont val="ＭＳ Ｐゴシック"/>
        <family val="3"/>
        <charset val="128"/>
        <scheme val="major"/>
      </rPr>
      <t>30件以上</t>
    </r>
    <r>
      <rPr>
        <sz val="11"/>
        <rFont val="ＭＳ Ｐゴシック"/>
        <family val="3"/>
        <charset val="128"/>
        <scheme val="major"/>
      </rPr>
      <t>である。</t>
    </r>
    <phoneticPr fontId="1"/>
  </si>
  <si>
    <r>
      <t>過去1年間の分娩を行った総数（帝王切開を含む。）が</t>
    </r>
    <r>
      <rPr>
        <b/>
        <u/>
        <sz val="11"/>
        <color rgb="FFFF0000"/>
        <rFont val="ＭＳ Ｐゴシック"/>
        <family val="3"/>
        <charset val="128"/>
        <scheme val="major"/>
      </rPr>
      <t>30件以上</t>
    </r>
    <r>
      <rPr>
        <sz val="11"/>
        <rFont val="ＭＳ Ｐゴシック"/>
        <family val="3"/>
        <charset val="128"/>
        <scheme val="major"/>
      </rPr>
      <t>である。</t>
    </r>
    <phoneticPr fontId="1"/>
  </si>
  <si>
    <t>郡市区町村</t>
    <rPh sb="0" eb="1">
      <t>グン</t>
    </rPh>
    <rPh sb="1" eb="5">
      <t>シクチョウソン</t>
    </rPh>
    <phoneticPr fontId="1"/>
  </si>
  <si>
    <t>は直接入力を、</t>
    <rPh sb="1" eb="3">
      <t>チョクセツ</t>
    </rPh>
    <rPh sb="3" eb="5">
      <t>ニュウリョク</t>
    </rPh>
    <phoneticPr fontId="1"/>
  </si>
  <si>
    <t>標榜なし</t>
    <rPh sb="0" eb="2">
      <t>ヒョウボウ</t>
    </rPh>
    <phoneticPr fontId="1"/>
  </si>
  <si>
    <r>
      <t>※有床診療所入院基本料１～３においては、イ①～③のいずれか１つ以上、またはロ～ルのいずれか２つ以上に該当すること。また、</t>
    </r>
    <r>
      <rPr>
        <b/>
        <u/>
        <sz val="11"/>
        <color rgb="FFFF0000"/>
        <rFont val="ＭＳ Ｐゴシック"/>
        <family val="3"/>
        <charset val="128"/>
        <scheme val="major"/>
      </rPr>
      <t>有床診療所入院基本料１～３を届け出ていない場合でも入力すること</t>
    </r>
    <r>
      <rPr>
        <sz val="11"/>
        <rFont val="ＭＳ Ｐゴシック"/>
        <family val="3"/>
        <charset val="128"/>
        <scheme val="major"/>
      </rPr>
      <t>。</t>
    </r>
    <phoneticPr fontId="1"/>
  </si>
  <si>
    <t>①</t>
    <phoneticPr fontId="1"/>
  </si>
  <si>
    <t>②</t>
    <phoneticPr fontId="1"/>
  </si>
  <si>
    <t>③</t>
    <phoneticPr fontId="1"/>
  </si>
  <si>
    <t>④</t>
    <phoneticPr fontId="1"/>
  </si>
  <si>
    <t>（別紙様式２）　　【有床診療所記入用】</t>
    <rPh sb="1" eb="3">
      <t>ベッシ</t>
    </rPh>
    <rPh sb="3" eb="5">
      <t>ヨウシキ</t>
    </rPh>
    <rPh sb="10" eb="11">
      <t>ア</t>
    </rPh>
    <rPh sb="11" eb="12">
      <t>ユカ</t>
    </rPh>
    <rPh sb="12" eb="15">
      <t>シンリョウショ</t>
    </rPh>
    <rPh sb="15" eb="17">
      <t>キニュウ</t>
    </rPh>
    <rPh sb="17" eb="18">
      <t>ヨウ</t>
    </rPh>
    <phoneticPr fontId="1"/>
  </si>
  <si>
    <t>様式５の４　褥瘡対策に係る報告書</t>
    <rPh sb="0" eb="2">
      <t>ヨウシキ</t>
    </rPh>
    <phoneticPr fontId="1"/>
  </si>
  <si>
    <t>※１名の患者が複数褥瘡を有していても、患者１名として数える。</t>
    <phoneticPr fontId="1"/>
  </si>
  <si>
    <t>※該当する患者がいない場合「０」と書くこと。</t>
    <rPh sb="17" eb="18">
      <t>カ</t>
    </rPh>
    <phoneticPr fontId="1"/>
  </si>
  <si>
    <t>名</t>
    <rPh sb="0" eb="1">
      <t>メイ</t>
    </rPh>
    <phoneticPr fontId="1"/>
  </si>
  <si>
    <t>　①のうち、d1以上の褥瘡を有していた患者数（褥瘡保有者数）</t>
    <rPh sb="23" eb="25">
      <t>ジョクソウ</t>
    </rPh>
    <rPh sb="25" eb="28">
      <t>ホユウシャ</t>
    </rPh>
    <rPh sb="28" eb="29">
      <t>スウ</t>
    </rPh>
    <phoneticPr fontId="1"/>
  </si>
  <si>
    <t>　②のうち、入院時に既に褥瘡を有していた患者数（入院時褥瘡保有者数）</t>
    <rPh sb="24" eb="27">
      <t>ニュウインジ</t>
    </rPh>
    <rPh sb="27" eb="29">
      <t>ジョクソウ</t>
    </rPh>
    <rPh sb="29" eb="32">
      <t>ホユウシャ</t>
    </rPh>
    <rPh sb="32" eb="33">
      <t>スウ</t>
    </rPh>
    <phoneticPr fontId="1"/>
  </si>
  <si>
    <t>　②のうち、入院中に新たに褥瘡が発生した患者数（※②－③の患者数）</t>
    <phoneticPr fontId="1"/>
  </si>
  <si>
    <t>④が②－③と一致していることを確認→</t>
    <phoneticPr fontId="1"/>
  </si>
  <si>
    <t>自動チェック：</t>
    <rPh sb="0" eb="2">
      <t>ジドウ</t>
    </rPh>
    <phoneticPr fontId="1"/>
  </si>
  <si>
    <t>⑤</t>
    <phoneticPr fontId="1"/>
  </si>
  <si>
    <t>⑥</t>
    <phoneticPr fontId="1"/>
  </si>
  <si>
    <t>　褥瘡の重症度</t>
    <phoneticPr fontId="1"/>
  </si>
  <si>
    <t>入院時の褥瘡（③の患者の入院時の状況）</t>
    <rPh sb="0" eb="2">
      <t>ニュウイン</t>
    </rPh>
    <rPh sb="4" eb="6">
      <t>ジョクソウ</t>
    </rPh>
    <rPh sb="9" eb="11">
      <t>カンジャ</t>
    </rPh>
    <rPh sb="12" eb="15">
      <t>ニュウインジ</t>
    </rPh>
    <rPh sb="16" eb="18">
      <t>ジョウキョウ</t>
    </rPh>
    <phoneticPr fontId="1"/>
  </si>
  <si>
    <t>院内発生した褥瘡（④の患者の発見時の状況）</t>
    <rPh sb="0" eb="2">
      <t>インナイ</t>
    </rPh>
    <rPh sb="2" eb="4">
      <t>ハッセイ</t>
    </rPh>
    <rPh sb="6" eb="8">
      <t>ジョクソウ</t>
    </rPh>
    <rPh sb="11" eb="13">
      <t>カンジャ</t>
    </rPh>
    <rPh sb="14" eb="17">
      <t>ハッケンジ</t>
    </rPh>
    <rPh sb="18" eb="20">
      <t>ジョウキョウ</t>
    </rPh>
    <phoneticPr fontId="1"/>
  </si>
  <si>
    <t>ｄ1</t>
    <phoneticPr fontId="1"/>
  </si>
  <si>
    <t>ｄ2</t>
    <phoneticPr fontId="1"/>
  </si>
  <si>
    <t>D3</t>
  </si>
  <si>
    <t>D4</t>
    <phoneticPr fontId="1"/>
  </si>
  <si>
    <t>D5</t>
    <phoneticPr fontId="1"/>
  </si>
  <si>
    <t>DU</t>
    <phoneticPr fontId="1"/>
  </si>
  <si>
    <t>↑③の合計と一致していることを確認</t>
    <rPh sb="3" eb="5">
      <t>ゴウケイ</t>
    </rPh>
    <rPh sb="6" eb="8">
      <t>イッチ</t>
    </rPh>
    <rPh sb="15" eb="17">
      <t>カクニン</t>
    </rPh>
    <phoneticPr fontId="1"/>
  </si>
  <si>
    <t>↑④の合計と一致していることを確認</t>
    <rPh sb="3" eb="5">
      <t>ゴウケイ</t>
    </rPh>
    <rPh sb="6" eb="8">
      <t>イッチ</t>
    </rPh>
    <rPh sb="15" eb="17">
      <t>カクニン</t>
    </rPh>
    <phoneticPr fontId="1"/>
  </si>
  <si>
    <t>② ①のうち、d1以上の褥瘡を有していた患者数</t>
    <rPh sb="9" eb="11">
      <t>イジョウ</t>
    </rPh>
    <rPh sb="12" eb="14">
      <t>ジョクソウ</t>
    </rPh>
    <rPh sb="15" eb="16">
      <t>ユウ</t>
    </rPh>
    <rPh sb="20" eb="23">
      <t>カンジャスウ</t>
    </rPh>
    <phoneticPr fontId="1"/>
  </si>
  <si>
    <t>③ ②のうち、入院時に既に褥瘡を有していた患者数</t>
    <rPh sb="7" eb="10">
      <t>ニュウインジ</t>
    </rPh>
    <rPh sb="11" eb="12">
      <t>スデ</t>
    </rPh>
    <rPh sb="13" eb="15">
      <t>ジョクソウ</t>
    </rPh>
    <rPh sb="16" eb="17">
      <t>ユウ</t>
    </rPh>
    <rPh sb="21" eb="24">
      <t>カンジャスウ</t>
    </rPh>
    <phoneticPr fontId="1"/>
  </si>
  <si>
    <t>d1</t>
    <phoneticPr fontId="1"/>
  </si>
  <si>
    <t>d2</t>
    <phoneticPr fontId="1"/>
  </si>
  <si>
    <t>D3</t>
    <phoneticPr fontId="1"/>
  </si>
  <si>
    <t>D4</t>
    <phoneticPr fontId="1"/>
  </si>
  <si>
    <t>D5</t>
    <phoneticPr fontId="1"/>
  </si>
  <si>
    <t>DU</t>
    <phoneticPr fontId="1"/>
  </si>
  <si>
    <t>④ ②のうち、入院中に新たに褥瘡が発生した患者数</t>
    <phoneticPr fontId="1"/>
  </si>
  <si>
    <t>合計</t>
    <rPh sb="0" eb="2">
      <t>ゴウケイ</t>
    </rPh>
    <phoneticPr fontId="1"/>
  </si>
  <si>
    <t>褥瘡患者数に係る報告</t>
    <rPh sb="0" eb="2">
      <t>ジョクソウ</t>
    </rPh>
    <rPh sb="2" eb="5">
      <t>カンジャスウ</t>
    </rPh>
    <rPh sb="6" eb="7">
      <t>カカ</t>
    </rPh>
    <rPh sb="8" eb="10">
      <t>ホウコク</t>
    </rPh>
    <phoneticPr fontId="1"/>
  </si>
  <si>
    <t>←自動計算</t>
    <rPh sb="1" eb="3">
      <t>ジドウ</t>
    </rPh>
    <rPh sb="3" eb="5">
      <t>ケイサン</t>
    </rPh>
    <phoneticPr fontId="1"/>
  </si>
  <si>
    <t>体圧分散マットレス</t>
    <rPh sb="0" eb="2">
      <t>タイアツ</t>
    </rPh>
    <rPh sb="2" eb="4">
      <t>ブンサン</t>
    </rPh>
    <phoneticPr fontId="1"/>
  </si>
  <si>
    <t>エアマットレス</t>
    <phoneticPr fontId="1"/>
  </si>
  <si>
    <t>体圧分散用枕</t>
    <rPh sb="0" eb="2">
      <t>タイアツ</t>
    </rPh>
    <rPh sb="2" eb="4">
      <t>ブンサン</t>
    </rPh>
    <rPh sb="4" eb="5">
      <t>ヨウ</t>
    </rPh>
    <rPh sb="5" eb="6">
      <t>マクラ</t>
    </rPh>
    <phoneticPr fontId="1"/>
  </si>
  <si>
    <t>車いす用クッション</t>
    <rPh sb="0" eb="1">
      <t>クルマ</t>
    </rPh>
    <rPh sb="3" eb="4">
      <t>ヨウ</t>
    </rPh>
    <phoneticPr fontId="1"/>
  </si>
  <si>
    <t>保有していない</t>
    <rPh sb="0" eb="2">
      <t>ホユウ</t>
    </rPh>
    <phoneticPr fontId="1"/>
  </si>
  <si>
    <t>体圧分散用具の保有状況</t>
    <rPh sb="0" eb="2">
      <t>タイアツ</t>
    </rPh>
    <rPh sb="2" eb="4">
      <t>ブンサン</t>
    </rPh>
    <rPh sb="4" eb="6">
      <t>ヨウグ</t>
    </rPh>
    <rPh sb="7" eb="9">
      <t>ホユウ</t>
    </rPh>
    <rPh sb="9" eb="11">
      <t>ジョウキョウ</t>
    </rPh>
    <phoneticPr fontId="1"/>
  </si>
  <si>
    <t>体圧分散用具名</t>
    <rPh sb="0" eb="2">
      <t>タイアツ</t>
    </rPh>
    <rPh sb="2" eb="4">
      <t>ブンサン</t>
    </rPh>
    <rPh sb="4" eb="6">
      <t>ヨウグ</t>
    </rPh>
    <rPh sb="6" eb="7">
      <t>メイ</t>
    </rPh>
    <phoneticPr fontId="1"/>
  </si>
  <si>
    <t>保有状況</t>
    <rPh sb="0" eb="2">
      <t>ホユウ</t>
    </rPh>
    <rPh sb="2" eb="4">
      <t>ジョウキョウ</t>
    </rPh>
    <phoneticPr fontId="1"/>
  </si>
  <si>
    <t>保有台数</t>
    <rPh sb="0" eb="2">
      <t>ホユウ</t>
    </rPh>
    <rPh sb="2" eb="4">
      <t>ダイスウ</t>
    </rPh>
    <phoneticPr fontId="1"/>
  </si>
  <si>
    <t>保有している</t>
    <rPh sb="0" eb="2">
      <t>ホユウ</t>
    </rPh>
    <phoneticPr fontId="1"/>
  </si>
  <si>
    <t>その他（自由記載）</t>
    <rPh sb="2" eb="3">
      <t>タ</t>
    </rPh>
    <rPh sb="4" eb="6">
      <t>ジユウ</t>
    </rPh>
    <rPh sb="6" eb="8">
      <t>キサイ</t>
    </rPh>
    <phoneticPr fontId="1"/>
  </si>
  <si>
    <t>必要時レンタル</t>
    <rPh sb="0" eb="3">
      <t>ヒツヨウジ</t>
    </rPh>
    <phoneticPr fontId="1"/>
  </si>
  <si>
    <t>その他</t>
    <rPh sb="2" eb="3">
      <t>タ</t>
    </rPh>
    <phoneticPr fontId="1"/>
  </si>
  <si>
    <t>該当あり</t>
    <rPh sb="0" eb="2">
      <t>ガイトウ</t>
    </rPh>
    <phoneticPr fontId="1"/>
  </si>
  <si>
    <t>該当なし</t>
    <rPh sb="0" eb="2">
      <t>ガイトウ</t>
    </rPh>
    <phoneticPr fontId="1"/>
  </si>
  <si>
    <t xml:space="preserve">  ※　印刷は片面印刷とすること。</t>
    <phoneticPr fontId="1"/>
  </si>
  <si>
    <t>有床診療所急性期患者支援療養病床初期加算</t>
    <phoneticPr fontId="1"/>
  </si>
  <si>
    <t>DDTI</t>
    <phoneticPr fontId="1"/>
  </si>
  <si>
    <t>過去1年間に、介護保険の通所リハビリテーション、介護予防通所リハビリテーション、居宅療養管理指導、介護予防居宅療養管理指導、短期入所療養介護、介護予防短期入所療養介護又は複合型サービスの提供実績がある。</t>
    <phoneticPr fontId="1"/>
  </si>
  <si>
    <t>DDTI</t>
    <phoneticPr fontId="1"/>
  </si>
  <si>
    <r>
      <t>※　「１日平均入院患者数」は</t>
    </r>
    <r>
      <rPr>
        <b/>
        <u/>
        <sz val="11"/>
        <rFont val="ＭＳ 明朝"/>
        <family val="1"/>
        <charset val="128"/>
      </rPr>
      <t>１人未満の端数は、切り上げ</t>
    </r>
    <r>
      <rPr>
        <sz val="11"/>
        <rFont val="ＭＳ 明朝"/>
        <family val="1"/>
        <charset val="128"/>
      </rPr>
      <t>ること。</t>
    </r>
    <phoneticPr fontId="1"/>
  </si>
  <si>
    <t>有床診療所急性期患者支援病床初期加算</t>
    <rPh sb="0" eb="2">
      <t>ユウショウ</t>
    </rPh>
    <rPh sb="2" eb="5">
      <t>シンリョウジョ</t>
    </rPh>
    <rPh sb="5" eb="8">
      <t>キュウセイキ</t>
    </rPh>
    <rPh sb="8" eb="10">
      <t>カンジャ</t>
    </rPh>
    <rPh sb="10" eb="12">
      <t>シエン</t>
    </rPh>
    <rPh sb="12" eb="14">
      <t>ビョウショウ</t>
    </rPh>
    <rPh sb="14" eb="16">
      <t>ショキ</t>
    </rPh>
    <rPh sb="16" eb="18">
      <t>カサン</t>
    </rPh>
    <phoneticPr fontId="1"/>
  </si>
  <si>
    <t>有床診療所在宅患者支援病床初期加算</t>
    <rPh sb="0" eb="2">
      <t>ユウショウ</t>
    </rPh>
    <rPh sb="2" eb="5">
      <t>シンリョウジョ</t>
    </rPh>
    <rPh sb="5" eb="7">
      <t>ザイタク</t>
    </rPh>
    <rPh sb="7" eb="9">
      <t>カンジャ</t>
    </rPh>
    <rPh sb="9" eb="11">
      <t>シエン</t>
    </rPh>
    <rPh sb="11" eb="13">
      <t>ビョウショウ</t>
    </rPh>
    <rPh sb="13" eb="15">
      <t>ショキ</t>
    </rPh>
    <rPh sb="15" eb="17">
      <t>カサン</t>
    </rPh>
    <phoneticPr fontId="1"/>
  </si>
  <si>
    <t>有床診療所在宅患者支援療養病床初期加算</t>
    <phoneticPr fontId="1"/>
  </si>
  <si>
    <t>※地方厚生（支）局記載　　</t>
  </si>
  <si>
    <t>有床診療所急性期患者支援病床初期加算</t>
    <phoneticPr fontId="1"/>
  </si>
  <si>
    <t>有床診療所在宅患者支援病床初期加算</t>
    <phoneticPr fontId="1"/>
  </si>
  <si>
    <t>夜間緊急体制確保加算</t>
    <phoneticPr fontId="1"/>
  </si>
  <si>
    <t>医師配置加算１</t>
    <phoneticPr fontId="1"/>
  </si>
  <si>
    <t>医師配置加算２</t>
    <phoneticPr fontId="1"/>
  </si>
  <si>
    <t>看護配置加算１</t>
    <phoneticPr fontId="1"/>
  </si>
  <si>
    <t>看護配置加算２</t>
    <phoneticPr fontId="1"/>
  </si>
  <si>
    <t>夜間看護配置加算１</t>
    <phoneticPr fontId="1"/>
  </si>
  <si>
    <t>夜間看護配置加算２</t>
    <phoneticPr fontId="1"/>
  </si>
  <si>
    <t>看護補助配置加算１</t>
    <phoneticPr fontId="1"/>
  </si>
  <si>
    <t>看護補助配置加算２</t>
  </si>
  <si>
    <t>看取り加算</t>
    <phoneticPr fontId="1"/>
  </si>
  <si>
    <t>栄養管理実施加算</t>
    <phoneticPr fontId="1"/>
  </si>
  <si>
    <t>有床診療所在宅復帰機能強化加算</t>
    <phoneticPr fontId="1"/>
  </si>
  <si>
    <t>有床診療所療養病床在宅復帰機能強化加算</t>
    <phoneticPr fontId="1"/>
  </si>
  <si>
    <t>医師事務作業補助体制加算１（50対１）</t>
    <phoneticPr fontId="1"/>
  </si>
  <si>
    <t>医師事務作業補助体制加算１（75対１）</t>
    <phoneticPr fontId="1"/>
  </si>
  <si>
    <t>医師事務作業補助体制加算１（100対１）</t>
    <phoneticPr fontId="1"/>
  </si>
  <si>
    <t>医師事務作業補助体制加算２（50対１）</t>
    <phoneticPr fontId="1"/>
  </si>
  <si>
    <t>医師事務作業補助体制加算２（75対１）</t>
    <phoneticPr fontId="1"/>
  </si>
  <si>
    <t>医師事務作業補助体制加算２（100対１）</t>
    <phoneticPr fontId="1"/>
  </si>
  <si>
    <t>有床診療所緩和ケア診療加算</t>
    <phoneticPr fontId="1"/>
  </si>
  <si>
    <t>　　　　　　　　医療機関コード７桁</t>
    <rPh sb="8" eb="10">
      <t>イリョウ</t>
    </rPh>
    <rPh sb="10" eb="12">
      <t>キカン</t>
    </rPh>
    <rPh sb="16" eb="17">
      <t>ケタ</t>
    </rPh>
    <phoneticPr fontId="1"/>
  </si>
  <si>
    <t>都道府県番号</t>
  </si>
  <si>
    <t>① ア～ウに該当、施設基準等を満たさない</t>
    <rPh sb="6" eb="8">
      <t>ガイトウ</t>
    </rPh>
    <rPh sb="9" eb="11">
      <t>シセツ</t>
    </rPh>
    <rPh sb="11" eb="13">
      <t>キジュン</t>
    </rPh>
    <rPh sb="13" eb="14">
      <t>トウ</t>
    </rPh>
    <rPh sb="15" eb="16">
      <t>ミ</t>
    </rPh>
    <phoneticPr fontId="1"/>
  </si>
  <si>
    <t>② ア～ウに該当、施設基準等を満たす</t>
    <rPh sb="6" eb="8">
      <t>ガイトウ</t>
    </rPh>
    <rPh sb="9" eb="11">
      <t>シセツ</t>
    </rPh>
    <rPh sb="11" eb="13">
      <t>キジュン</t>
    </rPh>
    <rPh sb="13" eb="14">
      <t>トウ</t>
    </rPh>
    <rPh sb="15" eb="16">
      <t>ミ</t>
    </rPh>
    <phoneticPr fontId="1"/>
  </si>
  <si>
    <t>③ ア～ウに非該当、施設基準等を満たさない</t>
    <rPh sb="6" eb="9">
      <t>ヒガイトウ</t>
    </rPh>
    <rPh sb="10" eb="12">
      <t>シセツ</t>
    </rPh>
    <rPh sb="12" eb="14">
      <t>キジュン</t>
    </rPh>
    <rPh sb="14" eb="15">
      <t>トウ</t>
    </rPh>
    <rPh sb="16" eb="17">
      <t>ミ</t>
    </rPh>
    <phoneticPr fontId="1"/>
  </si>
  <si>
    <t>④ ア～ウに非該当、施設基準等を満たす</t>
    <rPh sb="6" eb="9">
      <t>ヒガイトウ</t>
    </rPh>
    <rPh sb="10" eb="12">
      <t>シセツ</t>
    </rPh>
    <rPh sb="12" eb="14">
      <t>キジュン</t>
    </rPh>
    <rPh sb="14" eb="15">
      <t>トウ</t>
    </rPh>
    <rPh sb="16" eb="17">
      <t>ミ</t>
    </rPh>
    <phoneticPr fontId="1"/>
  </si>
  <si>
    <t>開設者
番号</t>
    <rPh sb="0" eb="2">
      <t>カイセツ</t>
    </rPh>
    <rPh sb="2" eb="3">
      <t>シャ</t>
    </rPh>
    <rPh sb="4" eb="6">
      <t>バンゴウ</t>
    </rPh>
    <phoneticPr fontId="1"/>
  </si>
  <si>
    <t>※いずれかに〇をする</t>
    <phoneticPr fontId="1"/>
  </si>
  <si>
    <r>
      <t>※　「現員数」は</t>
    </r>
    <r>
      <rPr>
        <b/>
        <u/>
        <sz val="11"/>
        <rFont val="ＭＳ 明朝"/>
        <family val="1"/>
        <charset val="128"/>
      </rPr>
      <t>１人未満の端数は、小数点第二位（小数点第三位切り捨て）</t>
    </r>
    <r>
      <rPr>
        <sz val="11"/>
        <rFont val="ＭＳ 明朝"/>
        <family val="1"/>
        <charset val="128"/>
      </rPr>
      <t>までの実数を記載すること。また、１人の医師、看護師、准看護師又は看護補助者について算出した値が1.0を超える場合は、1.00人とすること。</t>
    </r>
    <phoneticPr fontId="1"/>
  </si>
  <si>
    <t>加算の届出の有無
（届出加算に☑を付すこと）
※届出を行っていない場合は☑の記入は不要</t>
    <rPh sb="10" eb="12">
      <t>トドケデ</t>
    </rPh>
    <rPh sb="12" eb="14">
      <t>カサン</t>
    </rPh>
    <phoneticPr fontId="1"/>
  </si>
  <si>
    <t>有床診療所療養病床入院基本料</t>
    <rPh sb="0" eb="2">
      <t>ユウショウ</t>
    </rPh>
    <rPh sb="2" eb="5">
      <t>シンリョウジョ</t>
    </rPh>
    <rPh sb="5" eb="7">
      <t>リョウヨウ</t>
    </rPh>
    <rPh sb="7" eb="9">
      <t>ビョウショウ</t>
    </rPh>
    <rPh sb="9" eb="11">
      <t>ニュウイン</t>
    </rPh>
    <rPh sb="11" eb="14">
      <t>キホンリョウ</t>
    </rPh>
    <phoneticPr fontId="1"/>
  </si>
  <si>
    <t>特別入院基本料</t>
    <rPh sb="0" eb="2">
      <t>トクベツ</t>
    </rPh>
    <rPh sb="2" eb="4">
      <t>ニュウイン</t>
    </rPh>
    <rPh sb="4" eb="7">
      <t>キホンリョウ</t>
    </rPh>
    <phoneticPr fontId="1"/>
  </si>
  <si>
    <t>はリストから選択してください。</t>
    <phoneticPr fontId="1"/>
  </si>
  <si>
    <t>有床診療所入院基本料等に関する実施状況報告書（令和７年８月１日現在）</t>
    <rPh sb="0" eb="1">
      <t>ユウ</t>
    </rPh>
    <rPh sb="1" eb="2">
      <t>ユカ</t>
    </rPh>
    <rPh sb="2" eb="5">
      <t>シンリョウジョ</t>
    </rPh>
    <rPh sb="5" eb="7">
      <t>ニュウイン</t>
    </rPh>
    <rPh sb="7" eb="11">
      <t>キホンリョウナド</t>
    </rPh>
    <rPh sb="12" eb="13">
      <t>カン</t>
    </rPh>
    <rPh sb="15" eb="17">
      <t>ジッシ</t>
    </rPh>
    <rPh sb="17" eb="19">
      <t>ジョウキョウ</t>
    </rPh>
    <rPh sb="19" eb="22">
      <t>ホウコクショ</t>
    </rPh>
    <rPh sb="28" eb="29">
      <t>ガツ</t>
    </rPh>
    <rPh sb="30" eb="33">
      <t>ニチゲンザイ</t>
    </rPh>
    <phoneticPr fontId="1"/>
  </si>
  <si>
    <t>有床診療所入院基本料等に関する実施状況報告書（令和７年８月１日現在）</t>
    <phoneticPr fontId="1"/>
  </si>
  <si>
    <t>褥瘡対策の実施状況（令和７年７月１日における実績・状況）</t>
    <rPh sb="0" eb="2">
      <t>ジョクソウ</t>
    </rPh>
    <rPh sb="2" eb="4">
      <t>タイサク</t>
    </rPh>
    <rPh sb="5" eb="7">
      <t>ジッシ</t>
    </rPh>
    <rPh sb="6" eb="7">
      <t>シ</t>
    </rPh>
    <rPh sb="7" eb="9">
      <t>ジョウキョウ</t>
    </rPh>
    <rPh sb="10" eb="12">
      <t>レイワ</t>
    </rPh>
    <rPh sb="13" eb="14">
      <t>ネン</t>
    </rPh>
    <rPh sb="15" eb="16">
      <t>ガツ</t>
    </rPh>
    <rPh sb="17" eb="18">
      <t>ニチ</t>
    </rPh>
    <rPh sb="22" eb="24">
      <t>ジッセキ</t>
    </rPh>
    <rPh sb="25" eb="27">
      <t>ジョウキョウ</t>
    </rPh>
    <phoneticPr fontId="1"/>
  </si>
  <si>
    <t>　入院患者数（令和７年７月１日の入院患者数）</t>
    <rPh sb="7" eb="9">
      <t>レイワ</t>
    </rPh>
    <rPh sb="16" eb="18">
      <t>ニュウイン</t>
    </rPh>
    <rPh sb="18" eb="21">
      <t>カンジャスウ</t>
    </rPh>
    <phoneticPr fontId="1"/>
  </si>
  <si>
    <t>① 令和7年7月1日の入院患者数</t>
    <rPh sb="2" eb="4">
      <t>レイワ</t>
    </rPh>
    <rPh sb="5" eb="6">
      <t>ネン</t>
    </rPh>
    <rPh sb="7" eb="8">
      <t>ガツ</t>
    </rPh>
    <rPh sb="9" eb="10">
      <t>ニチ</t>
    </rPh>
    <rPh sb="11" eb="13">
      <t>ニュウイン</t>
    </rPh>
    <rPh sb="13" eb="15">
      <t>カンジャ</t>
    </rPh>
    <rPh sb="15" eb="16">
      <t>スウ</t>
    </rPh>
    <phoneticPr fontId="1"/>
  </si>
  <si>
    <t xml:space="preserve">  体圧分散マットレス等に関する体制の整備状況</t>
    <phoneticPr fontId="1"/>
  </si>
  <si>
    <t>※☑を付すこと（複数選択可）。自由記載は簡潔に記載すること。
・体圧分散マットレス又はエアマットレスを自院で保有している場合は、
　台数を記載すること。
・体圧分散マットレス等をレンタルしている場合は、「その他」にチェックし
　［　　］内にその旨を記載すること。
・自由記載は簡潔に文章で記載すること。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</si>
</sst>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00_ "/>
    <numFmt numFmtId="178" formatCode="0;[Red]0"/>
    <numFmt numFmtId="179" formatCode="0&quot;件&quot;"/>
    <numFmt numFmtId="180" formatCode="0.0&quot;割&quot;"/>
    <numFmt numFmtId="181" formatCode="0&quot;名&quot;"/>
    <numFmt numFmtId="182" formatCode="0&quot;台&quot;"/>
  </numFmts>
  <fonts count="65">
    <font>
      <sz val="11"/>
      <name val="ＭＳ Ｐゴシック"/>
      <family val="3"/>
      <charset val="128"/>
    </font>
    <font>
      <sz val="6"/>
      <name val="ＭＳ Ｐゴシック"/>
      <family val="3"/>
      <charset val="128"/>
    </font>
    <font>
      <sz val="9"/>
      <name val="ＭＳ Ｐ明朝"/>
      <family val="1"/>
      <charset val="128"/>
    </font>
    <font>
      <sz val="14"/>
      <name val="ＭＳ Ｐ明朝"/>
      <family val="1"/>
      <charset val="128"/>
    </font>
    <font>
      <sz val="12"/>
      <name val="ＭＳ Ｐ明朝"/>
      <family val="1"/>
      <charset val="128"/>
    </font>
    <font>
      <sz val="11"/>
      <name val="ＭＳ 明朝"/>
      <family val="1"/>
      <charset val="128"/>
    </font>
    <font>
      <sz val="12"/>
      <name val="ＭＳ 明朝"/>
      <family val="1"/>
      <charset val="128"/>
    </font>
    <font>
      <sz val="11"/>
      <name val="ＭＳ Ｐ明朝"/>
      <family val="1"/>
      <charset val="128"/>
    </font>
    <font>
      <sz val="10"/>
      <name val="ＭＳ Ｐ明朝"/>
      <family val="1"/>
      <charset val="128"/>
    </font>
    <font>
      <sz val="9"/>
      <color theme="1"/>
      <name val="ＭＳ Ｐ明朝"/>
      <family val="1"/>
      <charset val="128"/>
    </font>
    <font>
      <b/>
      <sz val="18"/>
      <name val="ＭＳ 明朝"/>
      <family val="1"/>
      <charset val="128"/>
    </font>
    <font>
      <b/>
      <sz val="14"/>
      <name val="ＭＳ 明朝"/>
      <family val="1"/>
      <charset val="128"/>
    </font>
    <font>
      <sz val="9"/>
      <name val="ＭＳ 明朝"/>
      <family val="1"/>
      <charset val="128"/>
    </font>
    <font>
      <b/>
      <sz val="18"/>
      <name val="ＭＳ Ｐ明朝"/>
      <family val="1"/>
      <charset val="128"/>
    </font>
    <font>
      <sz val="11"/>
      <color theme="1"/>
      <name val="ＭＳ 明朝"/>
      <family val="1"/>
      <charset val="128"/>
    </font>
    <font>
      <sz val="11"/>
      <color theme="1"/>
      <name val="ＭＳ Ｐ明朝"/>
      <family val="1"/>
      <charset val="128"/>
    </font>
    <font>
      <sz val="11"/>
      <color theme="1"/>
      <name val="ＭＳ Ｐゴシック"/>
      <family val="3"/>
      <charset val="128"/>
    </font>
    <font>
      <sz val="11"/>
      <color indexed="8"/>
      <name val="ＭＳ Ｐゴシック"/>
      <family val="3"/>
      <charset val="128"/>
    </font>
    <font>
      <vertAlign val="superscript"/>
      <sz val="11"/>
      <color theme="1"/>
      <name val="ＭＳ Ｐ明朝"/>
      <family val="1"/>
      <charset val="128"/>
    </font>
    <font>
      <sz val="12"/>
      <color theme="1"/>
      <name val="ＭＳ Ｐ明朝"/>
      <family val="1"/>
      <charset val="128"/>
    </font>
    <font>
      <b/>
      <sz val="12"/>
      <name val="ＭＳ 明朝"/>
      <family val="1"/>
      <charset val="128"/>
    </font>
    <font>
      <sz val="16"/>
      <name val="ＭＳ Ｐ明朝"/>
      <family val="1"/>
      <charset val="128"/>
    </font>
    <font>
      <sz val="11"/>
      <name val="ＭＳ Ｐゴシック"/>
      <family val="3"/>
      <charset val="128"/>
      <scheme val="major"/>
    </font>
    <font>
      <sz val="30"/>
      <name val="ＭＳ 明朝"/>
      <family val="1"/>
      <charset val="128"/>
    </font>
    <font>
      <sz val="16"/>
      <name val="ＭＳ 明朝"/>
      <family val="1"/>
      <charset val="128"/>
    </font>
    <font>
      <u/>
      <sz val="11"/>
      <color rgb="FFFF0000"/>
      <name val="ＤＦ特太ゴシック体"/>
      <family val="3"/>
      <charset val="128"/>
    </font>
    <font>
      <b/>
      <u/>
      <sz val="11"/>
      <color rgb="FFFF0000"/>
      <name val="ＭＳ Ｐゴシック"/>
      <family val="3"/>
      <charset val="128"/>
      <scheme val="major"/>
    </font>
    <font>
      <sz val="18"/>
      <name val="ＭＳ Ｐゴシック"/>
      <family val="3"/>
      <charset val="128"/>
      <scheme val="major"/>
    </font>
    <font>
      <b/>
      <i/>
      <u/>
      <sz val="18"/>
      <name val="ＭＳ Ｐゴシック"/>
      <family val="3"/>
      <charset val="128"/>
      <scheme val="major"/>
    </font>
    <font>
      <b/>
      <sz val="12"/>
      <name val="ＭＳ Ｐ明朝"/>
      <family val="1"/>
      <charset val="128"/>
    </font>
    <font>
      <b/>
      <sz val="14"/>
      <name val="ＭＳ Ｐ明朝"/>
      <family val="1"/>
      <charset val="128"/>
    </font>
    <font>
      <b/>
      <sz val="11"/>
      <name val="ＭＳ 明朝"/>
      <family val="1"/>
      <charset val="128"/>
    </font>
    <font>
      <b/>
      <sz val="16"/>
      <name val="ＭＳ 明朝"/>
      <family val="1"/>
      <charset val="128"/>
    </font>
    <font>
      <sz val="14"/>
      <name val="ＭＳ 明朝"/>
      <family val="1"/>
      <charset val="128"/>
    </font>
    <font>
      <b/>
      <sz val="17"/>
      <name val="ＭＳ 明朝"/>
      <family val="1"/>
      <charset val="128"/>
    </font>
    <font>
      <b/>
      <sz val="10"/>
      <name val="ＭＳ Ｐ明朝"/>
      <family val="1"/>
      <charset val="128"/>
    </font>
    <font>
      <sz val="18"/>
      <name val="ＭＳ 明朝"/>
      <family val="1"/>
      <charset val="128"/>
    </font>
    <font>
      <b/>
      <u/>
      <sz val="10"/>
      <name val="ＭＳ Ｐ明朝"/>
      <family val="1"/>
      <charset val="128"/>
    </font>
    <font>
      <sz val="11"/>
      <name val="ＭＳ ゴシック"/>
      <family val="3"/>
      <charset val="128"/>
    </font>
    <font>
      <b/>
      <sz val="12"/>
      <name val="ＭＳ ゴシック"/>
      <family val="3"/>
      <charset val="128"/>
    </font>
    <font>
      <sz val="14"/>
      <name val="ＭＳ Ｐゴシック"/>
      <family val="3"/>
      <charset val="128"/>
    </font>
    <font>
      <sz val="16"/>
      <name val="ＭＳ Ｐゴシック"/>
      <family val="3"/>
      <charset val="128"/>
    </font>
    <font>
      <b/>
      <sz val="16"/>
      <name val="ＭＳ Ｐゴシック"/>
      <family val="3"/>
      <charset val="128"/>
    </font>
    <font>
      <sz val="15"/>
      <name val="ＭＳ 明朝"/>
      <family val="1"/>
      <charset val="128"/>
    </font>
    <font>
      <u/>
      <sz val="11"/>
      <name val="ＭＳ Ｐゴシック"/>
      <family val="3"/>
      <charset val="128"/>
      <scheme val="major"/>
    </font>
    <font>
      <sz val="12"/>
      <color rgb="FFFF0000"/>
      <name val="ＭＳ Ｐゴシック"/>
      <family val="3"/>
      <charset val="128"/>
    </font>
    <font>
      <sz val="11"/>
      <color theme="0"/>
      <name val="ＭＳ Ｐゴシック"/>
      <family val="3"/>
      <charset val="128"/>
      <scheme val="major"/>
    </font>
    <font>
      <b/>
      <u/>
      <sz val="11"/>
      <name val="ＭＳ 明朝"/>
      <family val="1"/>
      <charset val="128"/>
    </font>
    <font>
      <sz val="7.5"/>
      <color theme="1"/>
      <name val="ＭＳ Ｐ明朝"/>
      <family val="1"/>
      <charset val="128"/>
    </font>
    <font>
      <sz val="10"/>
      <color theme="1"/>
      <name val="ＭＳ Ｐ明朝"/>
      <family val="1"/>
      <charset val="128"/>
    </font>
    <font>
      <sz val="11"/>
      <color rgb="FFFF0000"/>
      <name val="ＭＳ Ｐ明朝"/>
      <family val="1"/>
      <charset val="128"/>
    </font>
    <font>
      <strike/>
      <sz val="10"/>
      <color theme="1"/>
      <name val="ＭＳ Ｐ明朝"/>
      <family val="1"/>
      <charset val="128"/>
    </font>
    <font>
      <strike/>
      <sz val="11"/>
      <color theme="1"/>
      <name val="ＭＳ Ｐ明朝"/>
      <family val="1"/>
      <charset val="128"/>
    </font>
    <font>
      <strike/>
      <sz val="12"/>
      <color theme="1"/>
      <name val="ＭＳ Ｐ明朝"/>
      <family val="1"/>
      <charset val="128"/>
    </font>
    <font>
      <strike/>
      <sz val="11"/>
      <color theme="1"/>
      <name val="ＭＳ Ｐゴシック"/>
      <family val="3"/>
      <charset val="128"/>
    </font>
    <font>
      <b/>
      <u val="double"/>
      <sz val="12"/>
      <name val="ＭＳ Ｐ明朝"/>
      <family val="1"/>
      <charset val="128"/>
    </font>
    <font>
      <sz val="11"/>
      <color rgb="FFFF0000"/>
      <name val="ＭＳ Ｐゴシック"/>
      <family val="3"/>
      <charset val="128"/>
      <scheme val="major"/>
    </font>
    <font>
      <b/>
      <sz val="11"/>
      <color rgb="FFFF0000"/>
      <name val="ＭＳ Ｐゴシック"/>
      <family val="3"/>
      <charset val="128"/>
      <scheme val="major"/>
    </font>
    <font>
      <sz val="12"/>
      <name val="ＭＳ Ｐゴシック"/>
      <family val="3"/>
      <charset val="128"/>
      <scheme val="major"/>
    </font>
    <font>
      <b/>
      <sz val="11"/>
      <name val="ＭＳ Ｐゴシック"/>
      <family val="3"/>
      <charset val="128"/>
      <scheme val="major"/>
    </font>
    <font>
      <sz val="20"/>
      <name val="ＭＳ 明朝"/>
      <family val="1"/>
      <charset val="128"/>
    </font>
    <font>
      <sz val="22"/>
      <name val="ＭＳ 明朝"/>
      <family val="1"/>
      <charset val="128"/>
    </font>
    <font>
      <sz val="26"/>
      <name val="ＭＳ 明朝"/>
      <family val="1"/>
      <charset val="128"/>
    </font>
    <font>
      <b/>
      <sz val="12"/>
      <color theme="0" tint="-0.249977111117893"/>
      <name val="ＭＳ 明朝"/>
      <family val="1"/>
      <charset val="128"/>
    </font>
    <font>
      <b/>
      <sz val="20"/>
      <name val="ＭＳ 明朝"/>
      <family val="1"/>
      <charset val="128"/>
    </font>
  </fonts>
  <fills count="11">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24994659260841701"/>
        <bgColor indexed="64"/>
      </patternFill>
    </fill>
    <fill>
      <patternFill patternType="gray0625">
        <fgColor theme="0" tint="-0.24994659260841701"/>
        <bgColor theme="0" tint="-4.9989318521683403E-2"/>
      </patternFill>
    </fill>
    <fill>
      <patternFill patternType="solid">
        <fgColor theme="9" tint="0.59999389629810485"/>
        <bgColor indexed="64"/>
      </patternFill>
    </fill>
    <fill>
      <patternFill patternType="solid">
        <fgColor theme="3" tint="0.59999389629810485"/>
        <bgColor indexed="64"/>
      </patternFill>
    </fill>
    <fill>
      <patternFill patternType="solid">
        <fgColor theme="8" tint="0.79998168889431442"/>
        <bgColor indexed="64"/>
      </patternFill>
    </fill>
  </fills>
  <borders count="111">
    <border>
      <left/>
      <right/>
      <top/>
      <bottom/>
      <diagonal/>
    </border>
    <border>
      <left/>
      <right/>
      <top/>
      <bottom style="medium">
        <color indexed="64"/>
      </bottom>
      <diagonal/>
    </border>
    <border>
      <left/>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ck">
        <color indexed="64"/>
      </left>
      <right style="thick">
        <color indexed="64"/>
      </right>
      <top style="thick">
        <color indexed="64"/>
      </top>
      <bottom style="thick">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thick">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diagonal/>
    </border>
    <border>
      <left/>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right style="thick">
        <color indexed="64"/>
      </right>
      <top style="medium">
        <color indexed="64"/>
      </top>
      <bottom/>
      <diagonal/>
    </border>
    <border>
      <left/>
      <right style="hair">
        <color indexed="64"/>
      </right>
      <top style="medium">
        <color indexed="64"/>
      </top>
      <bottom/>
      <diagonal/>
    </border>
    <border>
      <left style="hair">
        <color indexed="64"/>
      </left>
      <right style="medium">
        <color indexed="64"/>
      </right>
      <top style="medium">
        <color indexed="64"/>
      </top>
      <bottom/>
      <diagonal/>
    </border>
    <border>
      <left/>
      <right style="hair">
        <color indexed="64"/>
      </right>
      <top/>
      <bottom/>
      <diagonal/>
    </border>
    <border>
      <left style="hair">
        <color indexed="64"/>
      </left>
      <right style="medium">
        <color indexed="64"/>
      </right>
      <top/>
      <bottom/>
      <diagonal/>
    </border>
    <border>
      <left/>
      <right style="hair">
        <color indexed="64"/>
      </right>
      <top/>
      <bottom style="medium">
        <color indexed="64"/>
      </bottom>
      <diagonal/>
    </border>
    <border>
      <left style="hair">
        <color indexed="64"/>
      </left>
      <right style="medium">
        <color indexed="64"/>
      </right>
      <top/>
      <bottom style="medium">
        <color indexed="64"/>
      </bottom>
      <diagonal/>
    </border>
    <border diagonalUp="1">
      <left/>
      <right style="medium">
        <color indexed="64"/>
      </right>
      <top style="medium">
        <color indexed="64"/>
      </top>
      <bottom/>
      <diagonal style="hair">
        <color indexed="64"/>
      </diagonal>
    </border>
    <border diagonalUp="1">
      <left/>
      <right style="medium">
        <color indexed="64"/>
      </right>
      <top/>
      <bottom/>
      <diagonal style="hair">
        <color indexed="64"/>
      </diagonal>
    </border>
    <border>
      <left/>
      <right/>
      <top/>
      <bottom style="hair">
        <color indexed="64"/>
      </bottom>
      <diagonal/>
    </border>
    <border>
      <left/>
      <right style="hair">
        <color indexed="64"/>
      </right>
      <top/>
      <bottom style="hair">
        <color indexed="64"/>
      </bottom>
      <diagonal/>
    </border>
    <border diagonalUp="1">
      <left/>
      <right style="medium">
        <color indexed="64"/>
      </right>
      <top/>
      <bottom style="hair">
        <color indexed="64"/>
      </bottom>
      <diagonal style="hair">
        <color indexed="64"/>
      </diagonal>
    </border>
    <border>
      <left style="medium">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medium">
        <color indexed="64"/>
      </right>
      <top style="hair">
        <color indexed="64"/>
      </top>
      <bottom/>
      <diagonal/>
    </border>
    <border>
      <left/>
      <right style="medium">
        <color indexed="64"/>
      </right>
      <top/>
      <bottom style="hair">
        <color indexed="64"/>
      </bottom>
      <diagonal/>
    </border>
    <border>
      <left style="medium">
        <color indexed="64"/>
      </left>
      <right/>
      <top/>
      <bottom style="hair">
        <color indexed="64"/>
      </bottom>
      <diagonal/>
    </border>
    <border diagonalUp="1">
      <left style="hair">
        <color indexed="64"/>
      </left>
      <right style="medium">
        <color indexed="64"/>
      </right>
      <top/>
      <bottom style="hair">
        <color indexed="64"/>
      </bottom>
      <diagonal style="hair">
        <color indexed="64"/>
      </diagonal>
    </border>
    <border>
      <left/>
      <right/>
      <top style="hair">
        <color indexed="64"/>
      </top>
      <bottom style="hair">
        <color indexed="64"/>
      </bottom>
      <diagonal/>
    </border>
    <border>
      <left/>
      <right style="hair">
        <color indexed="64"/>
      </right>
      <top style="hair">
        <color indexed="64"/>
      </top>
      <bottom style="hair">
        <color indexed="64"/>
      </bottom>
      <diagonal/>
    </border>
    <border diagonalUp="1">
      <left style="hair">
        <color indexed="64"/>
      </left>
      <right style="medium">
        <color indexed="64"/>
      </right>
      <top style="hair">
        <color indexed="64"/>
      </top>
      <bottom style="hair">
        <color indexed="64"/>
      </bottom>
      <diagonal style="thin">
        <color indexed="64"/>
      </diagonal>
    </border>
    <border diagonalUp="1">
      <left style="hair">
        <color indexed="64"/>
      </left>
      <right style="medium">
        <color indexed="64"/>
      </right>
      <top style="hair">
        <color indexed="64"/>
      </top>
      <bottom/>
      <diagonal style="thin">
        <color indexed="64"/>
      </diagonal>
    </border>
    <border diagonalUp="1">
      <left style="hair">
        <color indexed="64"/>
      </left>
      <right style="medium">
        <color indexed="64"/>
      </right>
      <top/>
      <bottom style="hair">
        <color indexed="64"/>
      </bottom>
      <diagonal style="thin">
        <color indexed="64"/>
      </diagonal>
    </border>
    <border>
      <left style="hair">
        <color indexed="64"/>
      </left>
      <right style="medium">
        <color indexed="64"/>
      </right>
      <top style="hair">
        <color indexed="64"/>
      </top>
      <bottom/>
      <diagonal/>
    </border>
    <border diagonalUp="1">
      <left style="hair">
        <color indexed="64"/>
      </left>
      <right style="medium">
        <color indexed="64"/>
      </right>
      <top/>
      <bottom/>
      <diagonal style="thin">
        <color indexed="64"/>
      </diagonal>
    </border>
    <border diagonalUp="1">
      <left style="hair">
        <color indexed="64"/>
      </left>
      <right style="medium">
        <color indexed="64"/>
      </right>
      <top/>
      <bottom style="medium">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diagonalUp="1">
      <left style="medium">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left/>
      <right style="thick">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ck">
        <color indexed="64"/>
      </bottom>
      <diagonal/>
    </border>
    <border>
      <left style="thick">
        <color indexed="64"/>
      </left>
      <right style="thick">
        <color indexed="64"/>
      </right>
      <top style="thick">
        <color indexed="64"/>
      </top>
      <bottom/>
      <diagonal/>
    </border>
    <border>
      <left style="thick">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style="thin">
        <color indexed="64"/>
      </left>
      <right/>
      <top style="medium">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left/>
      <right style="thin">
        <color indexed="64"/>
      </right>
      <top style="thin">
        <color indexed="64"/>
      </top>
      <bottom style="medium">
        <color indexed="64"/>
      </bottom>
      <diagonal/>
    </border>
  </borders>
  <cellStyleXfs count="1">
    <xf numFmtId="0" fontId="0" fillId="0" borderId="0"/>
  </cellStyleXfs>
  <cellXfs count="491">
    <xf numFmtId="0" fontId="0" fillId="0" borderId="0" xfId="0"/>
    <xf numFmtId="0" fontId="0" fillId="0" borderId="0" xfId="0" applyFont="1"/>
    <xf numFmtId="0" fontId="11" fillId="0" borderId="0" xfId="0" applyFont="1" applyFill="1" applyAlignment="1">
      <alignment vertical="center"/>
    </xf>
    <xf numFmtId="0" fontId="12" fillId="0" borderId="0" xfId="0" applyFont="1" applyFill="1" applyBorder="1" applyAlignment="1">
      <alignment horizontal="right" vertical="center"/>
    </xf>
    <xf numFmtId="0" fontId="13" fillId="0" borderId="0" xfId="0" applyFont="1" applyAlignment="1">
      <alignment vertical="center"/>
    </xf>
    <xf numFmtId="0" fontId="6" fillId="0" borderId="0" xfId="0" applyFont="1" applyFill="1" applyBorder="1" applyAlignment="1">
      <alignment horizontal="right" vertical="center"/>
    </xf>
    <xf numFmtId="0" fontId="0" fillId="0" borderId="0" xfId="0" applyFont="1" applyFill="1"/>
    <xf numFmtId="0" fontId="12" fillId="0" borderId="0" xfId="0" applyFont="1" applyFill="1" applyAlignment="1">
      <alignment vertical="center"/>
    </xf>
    <xf numFmtId="0" fontId="15" fillId="0" borderId="9" xfId="0" applyFont="1" applyBorder="1" applyAlignment="1">
      <alignment horizontal="center" vertical="center"/>
    </xf>
    <xf numFmtId="0" fontId="15" fillId="0" borderId="9" xfId="0" applyFont="1" applyBorder="1"/>
    <xf numFmtId="0" fontId="16" fillId="0" borderId="0" xfId="0" applyFont="1" applyBorder="1"/>
    <xf numFmtId="0" fontId="16" fillId="0" borderId="45" xfId="0" applyFont="1" applyBorder="1"/>
    <xf numFmtId="0" fontId="15" fillId="0" borderId="0" xfId="0" applyFont="1"/>
    <xf numFmtId="0" fontId="15" fillId="0" borderId="0" xfId="0" applyFont="1" applyBorder="1" applyAlignment="1">
      <alignment vertical="center"/>
    </xf>
    <xf numFmtId="0" fontId="15" fillId="0" borderId="0" xfId="0" applyFont="1" applyBorder="1"/>
    <xf numFmtId="0" fontId="15" fillId="0" borderId="45" xfId="0" applyFont="1" applyBorder="1"/>
    <xf numFmtId="0" fontId="16" fillId="0" borderId="0" xfId="0" applyFont="1"/>
    <xf numFmtId="0" fontId="15" fillId="0" borderId="51" xfId="0" applyFont="1" applyBorder="1" applyAlignment="1">
      <alignment vertical="center"/>
    </xf>
    <xf numFmtId="0" fontId="16" fillId="0" borderId="51" xfId="0" applyFont="1" applyBorder="1"/>
    <xf numFmtId="0" fontId="16" fillId="0" borderId="52" xfId="0" applyFont="1" applyBorder="1"/>
    <xf numFmtId="0" fontId="15" fillId="0" borderId="54" xfId="0" applyFont="1" applyFill="1" applyBorder="1" applyAlignment="1">
      <alignment horizontal="center" vertical="center" wrapText="1"/>
    </xf>
    <xf numFmtId="0" fontId="7" fillId="0" borderId="57" xfId="0" applyFont="1" applyBorder="1" applyAlignment="1">
      <alignment horizontal="left" vertical="center" shrinkToFit="1"/>
    </xf>
    <xf numFmtId="0" fontId="0" fillId="0" borderId="59" xfId="0" applyFont="1" applyBorder="1"/>
    <xf numFmtId="0" fontId="0" fillId="0" borderId="60" xfId="0" applyFont="1" applyBorder="1"/>
    <xf numFmtId="0" fontId="0" fillId="0" borderId="63" xfId="0" applyFont="1" applyBorder="1"/>
    <xf numFmtId="0" fontId="0" fillId="0" borderId="0" xfId="0" applyFont="1" applyBorder="1"/>
    <xf numFmtId="0" fontId="7" fillId="0" borderId="3" xfId="0" applyFont="1" applyBorder="1" applyAlignment="1">
      <alignment horizontal="left" vertical="center" shrinkToFit="1"/>
    </xf>
    <xf numFmtId="0" fontId="7" fillId="0" borderId="66" xfId="0" applyFont="1" applyBorder="1" applyAlignment="1">
      <alignment horizontal="left" vertical="center" shrinkToFit="1"/>
    </xf>
    <xf numFmtId="0" fontId="7" fillId="0" borderId="6" xfId="0" applyFont="1" applyBorder="1" applyAlignment="1"/>
    <xf numFmtId="0" fontId="4" fillId="0" borderId="9" xfId="0" applyFont="1" applyFill="1" applyBorder="1" applyAlignment="1">
      <alignment horizontal="center"/>
    </xf>
    <xf numFmtId="0" fontId="7" fillId="0" borderId="6" xfId="0" applyFont="1" applyBorder="1"/>
    <xf numFmtId="0" fontId="15" fillId="0" borderId="1" xfId="0" applyFont="1" applyBorder="1" applyAlignment="1">
      <alignment vertical="top"/>
    </xf>
    <xf numFmtId="0" fontId="16" fillId="0" borderId="1" xfId="0" applyFont="1" applyBorder="1" applyAlignment="1">
      <alignment vertical="top"/>
    </xf>
    <xf numFmtId="0" fontId="16" fillId="0" borderId="4" xfId="0" applyFont="1" applyBorder="1" applyAlignment="1">
      <alignment vertical="top"/>
    </xf>
    <xf numFmtId="0" fontId="6" fillId="2" borderId="0" xfId="0" applyFont="1" applyFill="1" applyAlignment="1">
      <alignment vertical="center"/>
    </xf>
    <xf numFmtId="49" fontId="6" fillId="2" borderId="0" xfId="0" applyNumberFormat="1" applyFont="1" applyFill="1" applyAlignment="1">
      <alignment vertical="center"/>
    </xf>
    <xf numFmtId="0" fontId="20" fillId="2" borderId="0" xfId="0" applyFont="1" applyFill="1" applyAlignment="1">
      <alignment vertical="center"/>
    </xf>
    <xf numFmtId="0" fontId="19" fillId="0" borderId="1" xfId="0" applyFont="1" applyBorder="1" applyAlignment="1">
      <alignment vertical="top"/>
    </xf>
    <xf numFmtId="0" fontId="7" fillId="0" borderId="0" xfId="0" applyFont="1" applyFill="1" applyBorder="1"/>
    <xf numFmtId="0" fontId="22" fillId="0" borderId="0" xfId="0" applyFont="1" applyAlignment="1">
      <alignment vertical="center"/>
    </xf>
    <xf numFmtId="178" fontId="22" fillId="0" borderId="0" xfId="0" applyNumberFormat="1" applyFont="1" applyAlignment="1">
      <alignment vertical="center"/>
    </xf>
    <xf numFmtId="0" fontId="22" fillId="0" borderId="6" xfId="0" applyFont="1" applyBorder="1" applyAlignment="1">
      <alignment vertical="center"/>
    </xf>
    <xf numFmtId="0" fontId="22" fillId="0" borderId="1" xfId="0" applyFont="1" applyBorder="1" applyAlignment="1">
      <alignment vertical="center"/>
    </xf>
    <xf numFmtId="0" fontId="5" fillId="0" borderId="12" xfId="0" applyFont="1" applyFill="1" applyBorder="1" applyAlignment="1">
      <alignment vertical="distributed" wrapText="1"/>
    </xf>
    <xf numFmtId="0" fontId="5" fillId="0" borderId="2" xfId="0" applyFont="1" applyFill="1" applyBorder="1" applyAlignment="1">
      <alignment vertical="distributed" wrapText="1"/>
    </xf>
    <xf numFmtId="0" fontId="5" fillId="0" borderId="6" xfId="0" applyFont="1" applyFill="1" applyBorder="1" applyAlignment="1">
      <alignment vertical="distributed" wrapText="1"/>
    </xf>
    <xf numFmtId="0" fontId="5" fillId="0" borderId="1" xfId="0" applyFont="1" applyFill="1" applyBorder="1" applyAlignment="1">
      <alignment vertical="distributed" wrapText="1"/>
    </xf>
    <xf numFmtId="0" fontId="5" fillId="0" borderId="4" xfId="0" applyFont="1" applyFill="1" applyBorder="1" applyAlignment="1">
      <alignment vertical="distributed" wrapText="1"/>
    </xf>
    <xf numFmtId="0" fontId="15" fillId="0" borderId="45" xfId="0" applyFont="1" applyBorder="1" applyAlignment="1">
      <alignment vertical="center"/>
    </xf>
    <xf numFmtId="0" fontId="15" fillId="0" borderId="0" xfId="0" applyFont="1" applyBorder="1" applyAlignment="1">
      <alignment horizontal="center" vertical="center"/>
    </xf>
    <xf numFmtId="0" fontId="15" fillId="0" borderId="0" xfId="0" applyFont="1" applyAlignment="1">
      <alignment horizontal="center" vertical="center"/>
    </xf>
    <xf numFmtId="0" fontId="3" fillId="3" borderId="9" xfId="0" applyFont="1" applyFill="1" applyBorder="1" applyAlignment="1">
      <alignment vertical="center"/>
    </xf>
    <xf numFmtId="0" fontId="3" fillId="3" borderId="0" xfId="0" applyFont="1" applyFill="1" applyBorder="1" applyAlignment="1">
      <alignment vertical="center"/>
    </xf>
    <xf numFmtId="0" fontId="3" fillId="3" borderId="3" xfId="0" applyFont="1" applyFill="1" applyBorder="1" applyAlignment="1">
      <alignment horizontal="center" vertical="center"/>
    </xf>
    <xf numFmtId="0" fontId="0" fillId="0" borderId="0" xfId="0" applyFont="1" applyAlignment="1">
      <alignment horizontal="right" vertical="center" indent="1"/>
    </xf>
    <xf numFmtId="0" fontId="25" fillId="0" borderId="0" xfId="0" applyFont="1" applyAlignment="1">
      <alignment vertical="center"/>
    </xf>
    <xf numFmtId="0" fontId="22" fillId="0" borderId="0" xfId="0" applyFont="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7" fillId="0" borderId="0" xfId="0" applyFont="1"/>
    <xf numFmtId="0" fontId="7" fillId="0" borderId="0" xfId="0" applyFont="1" applyBorder="1"/>
    <xf numFmtId="0" fontId="10"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0" fontId="8" fillId="0" borderId="0" xfId="0" applyFont="1" applyFill="1" applyBorder="1" applyAlignment="1">
      <alignment vertical="center"/>
    </xf>
    <xf numFmtId="0" fontId="29" fillId="0" borderId="0" xfId="0" applyFont="1" applyBorder="1" applyAlignment="1">
      <alignment vertical="center"/>
    </xf>
    <xf numFmtId="0" fontId="4" fillId="0" borderId="0" xfId="0" applyFont="1" applyFill="1" applyBorder="1" applyAlignment="1">
      <alignment vertical="center"/>
    </xf>
    <xf numFmtId="0" fontId="13" fillId="0" borderId="0" xfId="0" applyFont="1"/>
    <xf numFmtId="0" fontId="31" fillId="0" borderId="0" xfId="0" applyFont="1"/>
    <xf numFmtId="0" fontId="5" fillId="0" borderId="0" xfId="0" applyFont="1"/>
    <xf numFmtId="0" fontId="32" fillId="0" borderId="0" xfId="0" applyFont="1"/>
    <xf numFmtId="0" fontId="20" fillId="0" borderId="0" xfId="0" applyFont="1" applyFill="1" applyBorder="1" applyAlignment="1">
      <alignment vertical="center"/>
    </xf>
    <xf numFmtId="0" fontId="31" fillId="2" borderId="0" xfId="0" applyFont="1" applyFill="1" applyAlignment="1">
      <alignment wrapText="1"/>
    </xf>
    <xf numFmtId="0" fontId="35" fillId="2" borderId="0" xfId="0" applyFont="1" applyFill="1" applyAlignment="1">
      <alignment vertical="center"/>
    </xf>
    <xf numFmtId="0" fontId="36" fillId="3" borderId="37" xfId="0" applyFont="1" applyFill="1" applyBorder="1" applyAlignment="1">
      <alignment vertical="center" wrapText="1"/>
    </xf>
    <xf numFmtId="0" fontId="36" fillId="3" borderId="26" xfId="0" applyFont="1" applyFill="1" applyBorder="1" applyAlignment="1">
      <alignment vertical="center" wrapText="1"/>
    </xf>
    <xf numFmtId="0" fontId="36" fillId="3" borderId="38" xfId="0" applyFont="1" applyFill="1" applyBorder="1" applyAlignment="1">
      <alignment vertical="center" wrapText="1"/>
    </xf>
    <xf numFmtId="0" fontId="37" fillId="2" borderId="0" xfId="0" applyFont="1" applyFill="1"/>
    <xf numFmtId="0" fontId="36" fillId="3" borderId="39" xfId="0" applyFont="1" applyFill="1" applyBorder="1" applyAlignment="1">
      <alignment horizontal="center" vertical="center"/>
    </xf>
    <xf numFmtId="0" fontId="36" fillId="3" borderId="0" xfId="0" applyFont="1" applyFill="1" applyBorder="1" applyAlignment="1">
      <alignment horizontal="center" vertical="center"/>
    </xf>
    <xf numFmtId="0" fontId="20" fillId="3" borderId="0" xfId="0" applyFont="1" applyFill="1" applyBorder="1" applyAlignment="1">
      <alignment vertical="center"/>
    </xf>
    <xf numFmtId="0" fontId="38" fillId="3" borderId="0" xfId="0" applyFont="1" applyFill="1" applyBorder="1" applyAlignment="1">
      <alignment vertical="center"/>
    </xf>
    <xf numFmtId="0" fontId="39" fillId="3" borderId="0" xfId="0" applyFont="1" applyFill="1" applyBorder="1" applyAlignment="1">
      <alignment vertical="center" shrinkToFit="1"/>
    </xf>
    <xf numFmtId="0" fontId="39" fillId="3" borderId="40" xfId="0" applyFont="1" applyFill="1" applyBorder="1" applyAlignment="1">
      <alignment vertical="center" shrinkToFit="1"/>
    </xf>
    <xf numFmtId="0" fontId="36" fillId="3" borderId="90" xfId="0" applyFont="1" applyFill="1" applyBorder="1" applyAlignment="1">
      <alignment horizontal="center" vertical="center"/>
    </xf>
    <xf numFmtId="0" fontId="39" fillId="3" borderId="0" xfId="0" applyFont="1" applyFill="1" applyBorder="1" applyAlignment="1">
      <alignment vertical="center"/>
    </xf>
    <xf numFmtId="0" fontId="39" fillId="3" borderId="40" xfId="0" applyFont="1" applyFill="1" applyBorder="1" applyAlignment="1">
      <alignment vertical="center"/>
    </xf>
    <xf numFmtId="0" fontId="24" fillId="3" borderId="10" xfId="0" applyFont="1" applyFill="1" applyBorder="1" applyAlignment="1">
      <alignment horizontal="center" vertical="center" wrapText="1"/>
    </xf>
    <xf numFmtId="0" fontId="24" fillId="3" borderId="23" xfId="0" applyFont="1" applyFill="1" applyBorder="1" applyAlignment="1">
      <alignment horizontal="right" vertical="center"/>
    </xf>
    <xf numFmtId="0" fontId="24" fillId="3" borderId="36" xfId="0" applyFont="1" applyFill="1" applyBorder="1" applyAlignment="1">
      <alignment horizontal="center" vertical="center" wrapText="1"/>
    </xf>
    <xf numFmtId="0" fontId="21" fillId="0" borderId="0" xfId="0" applyFont="1"/>
    <xf numFmtId="0" fontId="24" fillId="0" borderId="26" xfId="0" applyFont="1" applyFill="1" applyBorder="1" applyAlignment="1">
      <alignment horizontal="right" vertical="center"/>
    </xf>
    <xf numFmtId="0" fontId="24" fillId="0" borderId="0" xfId="0" applyFont="1" applyFill="1" applyBorder="1" applyAlignment="1">
      <alignment horizontal="left" vertical="center"/>
    </xf>
    <xf numFmtId="0" fontId="40" fillId="0" borderId="0" xfId="0" applyFont="1" applyFill="1" applyBorder="1" applyAlignment="1">
      <alignment vertical="center"/>
    </xf>
    <xf numFmtId="0" fontId="41" fillId="0" borderId="0" xfId="0" applyFont="1"/>
    <xf numFmtId="0" fontId="24" fillId="0" borderId="34" xfId="0" applyFont="1" applyFill="1" applyBorder="1" applyAlignment="1">
      <alignment horizontal="right" vertical="center"/>
    </xf>
    <xf numFmtId="0" fontId="24" fillId="0" borderId="34" xfId="0" applyFont="1" applyFill="1" applyBorder="1" applyAlignment="1">
      <alignment horizontal="left" vertical="center"/>
    </xf>
    <xf numFmtId="0" fontId="24" fillId="0" borderId="0" xfId="0" applyFont="1" applyFill="1" applyBorder="1" applyAlignment="1">
      <alignment vertical="center"/>
    </xf>
    <xf numFmtId="0" fontId="5" fillId="0" borderId="0" xfId="0" applyFont="1" applyFill="1" applyBorder="1" applyAlignment="1">
      <alignment vertical="center" wrapText="1"/>
    </xf>
    <xf numFmtId="0" fontId="24" fillId="0" borderId="0" xfId="0" applyFont="1" applyFill="1" applyBorder="1" applyAlignment="1">
      <alignment horizontal="center" vertical="center" wrapText="1"/>
    </xf>
    <xf numFmtId="0" fontId="24" fillId="0" borderId="32" xfId="0" applyFont="1" applyFill="1" applyBorder="1" applyAlignment="1">
      <alignment horizontal="right" vertical="center"/>
    </xf>
    <xf numFmtId="0" fontId="24" fillId="0" borderId="0" xfId="0" applyFont="1" applyFill="1" applyBorder="1" applyAlignment="1">
      <alignment horizontal="left" vertical="top"/>
    </xf>
    <xf numFmtId="0" fontId="5" fillId="3" borderId="23" xfId="0" applyFont="1" applyFill="1" applyBorder="1" applyAlignment="1">
      <alignment vertical="center" wrapText="1"/>
    </xf>
    <xf numFmtId="0" fontId="5" fillId="3" borderId="32" xfId="0" applyFont="1" applyFill="1" applyBorder="1" applyAlignment="1">
      <alignment vertical="center" wrapText="1"/>
    </xf>
    <xf numFmtId="0" fontId="24" fillId="3" borderId="32" xfId="0" applyFont="1" applyFill="1" applyBorder="1" applyAlignment="1">
      <alignment horizontal="center" vertical="center" wrapText="1"/>
    </xf>
    <xf numFmtId="0" fontId="24" fillId="3" borderId="92" xfId="0" applyFont="1" applyFill="1" applyBorder="1" applyAlignment="1">
      <alignment horizontal="center" vertical="center" wrapText="1"/>
    </xf>
    <xf numFmtId="0" fontId="2" fillId="0" borderId="0" xfId="0" applyFont="1" applyBorder="1" applyAlignment="1">
      <alignment vertical="center"/>
    </xf>
    <xf numFmtId="0" fontId="2" fillId="0" borderId="0" xfId="0" applyFont="1"/>
    <xf numFmtId="0" fontId="2" fillId="0" borderId="0" xfId="0" applyFont="1" applyBorder="1" applyAlignment="1">
      <alignment vertical="top" wrapText="1"/>
    </xf>
    <xf numFmtId="0" fontId="44" fillId="0" borderId="0" xfId="0" applyFont="1" applyAlignment="1">
      <alignment vertical="center"/>
    </xf>
    <xf numFmtId="0" fontId="6" fillId="2" borderId="0" xfId="0" applyFont="1" applyFill="1" applyAlignment="1">
      <alignment vertical="center" wrapText="1"/>
    </xf>
    <xf numFmtId="0" fontId="24" fillId="3" borderId="90" xfId="0" applyFont="1" applyFill="1" applyBorder="1" applyAlignment="1">
      <alignment horizontal="right" vertical="center"/>
    </xf>
    <xf numFmtId="0" fontId="45" fillId="0" borderId="0" xfId="0" applyFont="1"/>
    <xf numFmtId="0" fontId="46" fillId="0" borderId="0" xfId="0" applyFont="1" applyAlignment="1">
      <alignment vertical="center"/>
    </xf>
    <xf numFmtId="0" fontId="16" fillId="0" borderId="0" xfId="0" applyFont="1" applyAlignment="1">
      <alignment vertical="center"/>
    </xf>
    <xf numFmtId="0" fontId="12" fillId="0" borderId="0" xfId="0" applyFont="1" applyAlignment="1">
      <alignment horizontal="right" vertical="center"/>
    </xf>
    <xf numFmtId="0" fontId="49" fillId="0" borderId="2" xfId="0" applyFont="1" applyBorder="1" applyAlignment="1">
      <alignment vertical="center"/>
    </xf>
    <xf numFmtId="0" fontId="15" fillId="0" borderId="2" xfId="0" applyFont="1" applyBorder="1"/>
    <xf numFmtId="0" fontId="51" fillId="0" borderId="2" xfId="0" applyFont="1" applyBorder="1" applyAlignment="1">
      <alignment vertical="center"/>
    </xf>
    <xf numFmtId="0" fontId="15" fillId="0" borderId="14" xfId="0" applyFont="1" applyBorder="1" applyAlignment="1">
      <alignment horizontal="right" vertical="distributed"/>
    </xf>
    <xf numFmtId="0" fontId="49" fillId="0" borderId="0" xfId="0" applyFont="1" applyAlignment="1">
      <alignment vertical="center"/>
    </xf>
    <xf numFmtId="0" fontId="51" fillId="0" borderId="0" xfId="0" applyFont="1" applyAlignment="1">
      <alignment vertical="center"/>
    </xf>
    <xf numFmtId="0" fontId="15" fillId="0" borderId="3" xfId="0" applyFont="1" applyBorder="1" applyAlignment="1">
      <alignment horizontal="right" vertical="distributed"/>
    </xf>
    <xf numFmtId="0" fontId="48" fillId="0" borderId="0" xfId="0" applyFont="1" applyAlignment="1">
      <alignment vertical="center" wrapText="1"/>
    </xf>
    <xf numFmtId="0" fontId="49" fillId="0" borderId="0" xfId="0" applyFont="1" applyAlignment="1">
      <alignment vertical="center" wrapText="1"/>
    </xf>
    <xf numFmtId="0" fontId="49" fillId="0" borderId="0" xfId="0" applyFont="1" applyAlignment="1">
      <alignment horizontal="left" vertical="center"/>
    </xf>
    <xf numFmtId="0" fontId="52" fillId="0" borderId="0" xfId="0" applyFont="1" applyAlignment="1">
      <alignment horizontal="left" vertical="center"/>
    </xf>
    <xf numFmtId="0" fontId="53" fillId="0" borderId="0" xfId="0" applyFont="1" applyAlignment="1">
      <alignment horizontal="left" vertical="center"/>
    </xf>
    <xf numFmtId="0" fontId="52" fillId="0" borderId="0" xfId="0" applyFont="1" applyAlignment="1">
      <alignment vertical="center"/>
    </xf>
    <xf numFmtId="0" fontId="54" fillId="0" borderId="0" xfId="0" applyFont="1" applyAlignment="1">
      <alignment vertical="center"/>
    </xf>
    <xf numFmtId="0" fontId="49" fillId="0" borderId="1" xfId="0" applyFont="1" applyBorder="1" applyAlignment="1">
      <alignment horizontal="left" vertical="center"/>
    </xf>
    <xf numFmtId="0" fontId="53" fillId="0" borderId="1" xfId="0" applyFont="1" applyBorder="1" applyAlignment="1">
      <alignment horizontal="left" vertical="center"/>
    </xf>
    <xf numFmtId="0" fontId="51" fillId="0" borderId="1" xfId="0" applyFont="1" applyBorder="1" applyAlignment="1">
      <alignment vertical="center"/>
    </xf>
    <xf numFmtId="0" fontId="15" fillId="0" borderId="4" xfId="0" applyFont="1" applyBorder="1" applyAlignment="1">
      <alignment horizontal="right" vertical="distributed"/>
    </xf>
    <xf numFmtId="0" fontId="0" fillId="0" borderId="9" xfId="0" applyFont="1" applyBorder="1"/>
    <xf numFmtId="0" fontId="50" fillId="0" borderId="0" xfId="0" applyFont="1" applyBorder="1" applyAlignment="1">
      <alignment vertical="top"/>
    </xf>
    <xf numFmtId="177" fontId="6" fillId="0" borderId="0" xfId="0" applyNumberFormat="1" applyFont="1" applyFill="1" applyBorder="1" applyAlignment="1">
      <alignment vertical="center"/>
    </xf>
    <xf numFmtId="0" fontId="6" fillId="2" borderId="12" xfId="0" applyFont="1" applyFill="1" applyBorder="1" applyAlignment="1">
      <alignment vertical="center"/>
    </xf>
    <xf numFmtId="0" fontId="4" fillId="3" borderId="2" xfId="0" applyFont="1" applyFill="1" applyBorder="1" applyAlignment="1">
      <alignment vertical="center"/>
    </xf>
    <xf numFmtId="0" fontId="4" fillId="3" borderId="14" xfId="0" applyFont="1" applyFill="1" applyBorder="1" applyAlignment="1">
      <alignment vertical="center"/>
    </xf>
    <xf numFmtId="0" fontId="5" fillId="0" borderId="0" xfId="0" applyFont="1" applyFill="1" applyBorder="1" applyAlignment="1">
      <alignment vertical="center" shrinkToFit="1"/>
    </xf>
    <xf numFmtId="0" fontId="3" fillId="0" borderId="12" xfId="0" applyFont="1" applyFill="1" applyBorder="1" applyAlignment="1">
      <alignment vertical="center"/>
    </xf>
    <xf numFmtId="0" fontId="3" fillId="0" borderId="2" xfId="0" applyFont="1" applyFill="1" applyBorder="1" applyAlignment="1">
      <alignment vertical="center"/>
    </xf>
    <xf numFmtId="0" fontId="21" fillId="0" borderId="9" xfId="0" applyFont="1" applyFill="1" applyBorder="1" applyAlignment="1">
      <alignment horizontal="center" vertical="center"/>
    </xf>
    <xf numFmtId="0" fontId="21" fillId="0" borderId="0" xfId="0" applyFont="1" applyFill="1" applyBorder="1" applyAlignment="1">
      <alignment horizontal="right" vertical="center"/>
    </xf>
    <xf numFmtId="0" fontId="7" fillId="0" borderId="9" xfId="0" applyFont="1" applyFill="1" applyBorder="1" applyAlignment="1"/>
    <xf numFmtId="0" fontId="7" fillId="0" borderId="0" xfId="0" applyFont="1" applyFill="1" applyBorder="1" applyAlignment="1"/>
    <xf numFmtId="0" fontId="3" fillId="0" borderId="9" xfId="0" applyFont="1" applyFill="1" applyBorder="1" applyAlignment="1">
      <alignment vertical="center"/>
    </xf>
    <xf numFmtId="0" fontId="3" fillId="0" borderId="0" xfId="0" applyFont="1" applyFill="1" applyBorder="1" applyAlignment="1">
      <alignment vertical="center"/>
    </xf>
    <xf numFmtId="0" fontId="22" fillId="0" borderId="26" xfId="0" applyFont="1" applyFill="1" applyBorder="1" applyAlignment="1">
      <alignment vertical="center"/>
    </xf>
    <xf numFmtId="0" fontId="22" fillId="0" borderId="0" xfId="0" applyFont="1" applyFill="1" applyBorder="1" applyAlignment="1">
      <alignment vertical="center"/>
    </xf>
    <xf numFmtId="0" fontId="19" fillId="0" borderId="12" xfId="0" applyFont="1" applyBorder="1" applyAlignment="1">
      <alignment horizontal="center" vertical="center"/>
    </xf>
    <xf numFmtId="0" fontId="19" fillId="0" borderId="9" xfId="0" applyFont="1" applyBorder="1" applyAlignment="1">
      <alignment horizontal="center" vertical="center"/>
    </xf>
    <xf numFmtId="0" fontId="19" fillId="0" borderId="9" xfId="0" applyFont="1" applyBorder="1" applyAlignment="1">
      <alignment horizontal="center" vertical="center" wrapText="1"/>
    </xf>
    <xf numFmtId="0" fontId="19" fillId="0" borderId="6" xfId="0" applyFont="1" applyBorder="1" applyAlignment="1">
      <alignment horizontal="center" vertical="center"/>
    </xf>
    <xf numFmtId="0" fontId="56" fillId="0" borderId="0" xfId="0" applyFont="1" applyAlignment="1">
      <alignment vertical="top" wrapText="1"/>
    </xf>
    <xf numFmtId="0" fontId="56" fillId="0" borderId="0" xfId="0" applyFont="1" applyAlignment="1">
      <alignment vertical="top"/>
    </xf>
    <xf numFmtId="0" fontId="57" fillId="0" borderId="0" xfId="0" applyFont="1" applyAlignment="1">
      <alignment vertical="top"/>
    </xf>
    <xf numFmtId="0" fontId="58" fillId="0" borderId="0" xfId="0" applyFont="1" applyAlignment="1">
      <alignment vertical="center"/>
    </xf>
    <xf numFmtId="0" fontId="58" fillId="0" borderId="0" xfId="0" applyFont="1" applyFill="1" applyBorder="1" applyAlignment="1">
      <alignment vertical="center"/>
    </xf>
    <xf numFmtId="0" fontId="59" fillId="9" borderId="0" xfId="0" applyFont="1" applyFill="1" applyAlignment="1">
      <alignment vertical="center"/>
    </xf>
    <xf numFmtId="178" fontId="59" fillId="9" borderId="0" xfId="0" applyNumberFormat="1" applyFont="1" applyFill="1" applyAlignment="1">
      <alignment vertical="center"/>
    </xf>
    <xf numFmtId="0" fontId="57" fillId="0" borderId="0" xfId="0" applyFont="1" applyAlignment="1">
      <alignment vertical="center"/>
    </xf>
    <xf numFmtId="0" fontId="61" fillId="3" borderId="95" xfId="0" applyFont="1" applyFill="1" applyBorder="1" applyAlignment="1" applyProtection="1">
      <alignment horizontal="center" vertical="center"/>
      <protection hidden="1"/>
    </xf>
    <xf numFmtId="0" fontId="61" fillId="0" borderId="96" xfId="0" applyFont="1" applyFill="1" applyBorder="1" applyAlignment="1" applyProtection="1">
      <alignment horizontal="center" vertical="center"/>
      <protection hidden="1"/>
    </xf>
    <xf numFmtId="0" fontId="61" fillId="0" borderId="20" xfId="0" applyFont="1" applyFill="1" applyBorder="1" applyAlignment="1" applyProtection="1">
      <alignment horizontal="center" vertical="center"/>
      <protection hidden="1"/>
    </xf>
    <xf numFmtId="0" fontId="61" fillId="0" borderId="12" xfId="0" applyFont="1" applyFill="1" applyBorder="1" applyAlignment="1" applyProtection="1">
      <alignment horizontal="center" vertical="center"/>
      <protection hidden="1"/>
    </xf>
    <xf numFmtId="0" fontId="61" fillId="0" borderId="11" xfId="0" applyFont="1" applyFill="1" applyBorder="1" applyAlignment="1" applyProtection="1">
      <alignment horizontal="center" vertical="center"/>
      <protection hidden="1"/>
    </xf>
    <xf numFmtId="179" fontId="4" fillId="0" borderId="58" xfId="0" applyNumberFormat="1" applyFont="1" applyBorder="1" applyAlignment="1" applyProtection="1">
      <alignment horizontal="right" vertical="center" shrinkToFit="1"/>
      <protection hidden="1"/>
    </xf>
    <xf numFmtId="180" fontId="4" fillId="0" borderId="58" xfId="0" applyNumberFormat="1" applyFont="1" applyBorder="1" applyAlignment="1" applyProtection="1">
      <alignment horizontal="right" vertical="center" shrinkToFit="1"/>
      <protection hidden="1"/>
    </xf>
    <xf numFmtId="0" fontId="60" fillId="3" borderId="13" xfId="0" applyFont="1" applyFill="1" applyBorder="1" applyAlignment="1" applyProtection="1">
      <alignment horizontal="center" vertical="center"/>
      <protection hidden="1"/>
    </xf>
    <xf numFmtId="0" fontId="60" fillId="0" borderId="19" xfId="0" applyFont="1" applyFill="1" applyBorder="1" applyAlignment="1" applyProtection="1">
      <alignment horizontal="center" vertical="center"/>
      <protection hidden="1"/>
    </xf>
    <xf numFmtId="0" fontId="60" fillId="0" borderId="5" xfId="0" applyFont="1" applyFill="1" applyBorder="1" applyAlignment="1" applyProtection="1">
      <alignment horizontal="center" vertical="center"/>
      <protection hidden="1"/>
    </xf>
    <xf numFmtId="0" fontId="60" fillId="0" borderId="20" xfId="0" applyFont="1" applyFill="1" applyBorder="1" applyAlignment="1" applyProtection="1">
      <alignment horizontal="center" vertical="center"/>
      <protection hidden="1"/>
    </xf>
    <xf numFmtId="0" fontId="24" fillId="3" borderId="26" xfId="0" applyFont="1" applyFill="1" applyBorder="1" applyAlignment="1">
      <alignment vertical="center"/>
    </xf>
    <xf numFmtId="0" fontId="24" fillId="3" borderId="28" xfId="0" applyFont="1" applyFill="1" applyBorder="1" applyAlignment="1">
      <alignment vertical="center"/>
    </xf>
    <xf numFmtId="0" fontId="24" fillId="3" borderId="0" xfId="0" applyFont="1" applyFill="1" applyBorder="1" applyAlignment="1">
      <alignment vertical="center"/>
    </xf>
    <xf numFmtId="0" fontId="24" fillId="3" borderId="3" xfId="0" applyFont="1" applyFill="1" applyBorder="1" applyAlignment="1">
      <alignment vertical="center"/>
    </xf>
    <xf numFmtId="0" fontId="24" fillId="3" borderId="34" xfId="0" applyFont="1" applyFill="1" applyBorder="1" applyAlignment="1">
      <alignment vertical="center"/>
    </xf>
    <xf numFmtId="0" fontId="24" fillId="3" borderId="27" xfId="0" applyFont="1" applyFill="1" applyBorder="1" applyAlignment="1">
      <alignment vertical="center"/>
    </xf>
    <xf numFmtId="0" fontId="24" fillId="3" borderId="0" xfId="0" applyFont="1" applyFill="1" applyBorder="1" applyAlignment="1">
      <alignment vertical="center" wrapText="1"/>
    </xf>
    <xf numFmtId="0" fontId="58" fillId="8" borderId="5" xfId="0" applyFont="1" applyFill="1" applyBorder="1" applyAlignment="1">
      <alignment horizontal="center" vertical="center"/>
    </xf>
    <xf numFmtId="0" fontId="58" fillId="8" borderId="25" xfId="0" applyFont="1" applyFill="1" applyBorder="1" applyAlignment="1">
      <alignment horizontal="center" vertical="center"/>
    </xf>
    <xf numFmtId="0" fontId="58" fillId="8" borderId="24" xfId="0" applyFont="1" applyFill="1" applyBorder="1" applyAlignment="1">
      <alignment horizontal="center" vertical="center"/>
    </xf>
    <xf numFmtId="181" fontId="22" fillId="5" borderId="16" xfId="0" applyNumberFormat="1" applyFont="1" applyFill="1" applyBorder="1" applyAlignment="1">
      <alignment horizontal="right" vertical="center"/>
    </xf>
    <xf numFmtId="0" fontId="0" fillId="0" borderId="32" xfId="0" applyBorder="1" applyAlignment="1">
      <alignment horizontal="right" vertical="center"/>
    </xf>
    <xf numFmtId="0" fontId="0" fillId="0" borderId="10" xfId="0" applyBorder="1" applyAlignment="1">
      <alignment horizontal="right" vertical="center"/>
    </xf>
    <xf numFmtId="0" fontId="22" fillId="10" borderId="73" xfId="0" applyFont="1" applyFill="1" applyBorder="1" applyAlignment="1">
      <alignment horizontal="center" vertical="center"/>
    </xf>
    <xf numFmtId="0" fontId="22" fillId="10" borderId="23" xfId="0" applyFont="1" applyFill="1" applyBorder="1" applyAlignment="1">
      <alignment horizontal="left" vertical="center"/>
    </xf>
    <xf numFmtId="0" fontId="22" fillId="10" borderId="32" xfId="0" applyFont="1" applyFill="1" applyBorder="1" applyAlignment="1">
      <alignment horizontal="left" vertical="center"/>
    </xf>
    <xf numFmtId="0" fontId="22" fillId="10" borderId="10" xfId="0" applyFont="1" applyFill="1" applyBorder="1" applyAlignment="1">
      <alignment horizontal="left" vertical="center"/>
    </xf>
    <xf numFmtId="181" fontId="22" fillId="6" borderId="85" xfId="0" applyNumberFormat="1" applyFont="1" applyFill="1" applyBorder="1" applyAlignment="1">
      <alignment horizontal="right" vertical="center"/>
    </xf>
    <xf numFmtId="181" fontId="22" fillId="6" borderId="86" xfId="0" applyNumberFormat="1" applyFont="1" applyFill="1" applyBorder="1" applyAlignment="1">
      <alignment horizontal="right" vertical="center"/>
    </xf>
    <xf numFmtId="0" fontId="22" fillId="10" borderId="7" xfId="0" applyFont="1" applyFill="1" applyBorder="1" applyAlignment="1">
      <alignment horizontal="left" vertical="center"/>
    </xf>
    <xf numFmtId="0" fontId="22" fillId="10" borderId="76" xfId="0" applyFont="1" applyFill="1" applyBorder="1" applyAlignment="1">
      <alignment horizontal="left" vertical="center"/>
    </xf>
    <xf numFmtId="0" fontId="22" fillId="10" borderId="77" xfId="0" applyFont="1" applyFill="1" applyBorder="1" applyAlignment="1">
      <alignment horizontal="left" vertical="center"/>
    </xf>
    <xf numFmtId="0" fontId="22" fillId="3" borderId="32" xfId="0" applyFont="1" applyFill="1" applyBorder="1" applyAlignment="1">
      <alignment horizontal="center" vertical="center"/>
    </xf>
    <xf numFmtId="0" fontId="22" fillId="10" borderId="73" xfId="0" applyFont="1" applyFill="1" applyBorder="1" applyAlignment="1">
      <alignment horizontal="left" vertical="center"/>
    </xf>
    <xf numFmtId="0" fontId="22" fillId="10" borderId="23" xfId="0" applyFont="1" applyFill="1" applyBorder="1" applyAlignment="1">
      <alignment horizontal="center" vertical="center"/>
    </xf>
    <xf numFmtId="0" fontId="0" fillId="10" borderId="32" xfId="0" applyFill="1" applyBorder="1" applyAlignment="1">
      <alignment horizontal="center" vertical="center"/>
    </xf>
    <xf numFmtId="0" fontId="0" fillId="10" borderId="10" xfId="0" applyFill="1" applyBorder="1" applyAlignment="1">
      <alignment horizontal="center" vertical="center"/>
    </xf>
    <xf numFmtId="181" fontId="22" fillId="5" borderId="93" xfId="0" applyNumberFormat="1" applyFont="1" applyFill="1" applyBorder="1" applyAlignment="1">
      <alignment horizontal="right" vertical="center"/>
    </xf>
    <xf numFmtId="181" fontId="22" fillId="6" borderId="83" xfId="0" applyNumberFormat="1" applyFont="1" applyFill="1" applyBorder="1" applyAlignment="1">
      <alignment horizontal="right" vertical="center"/>
    </xf>
    <xf numFmtId="181" fontId="22" fillId="6" borderId="84" xfId="0" applyNumberFormat="1" applyFont="1" applyFill="1" applyBorder="1" applyAlignment="1">
      <alignment horizontal="right" vertical="center"/>
    </xf>
    <xf numFmtId="181" fontId="22" fillId="6" borderId="79" xfId="0" applyNumberFormat="1" applyFont="1" applyFill="1" applyBorder="1" applyAlignment="1">
      <alignment horizontal="right" vertical="center"/>
    </xf>
    <xf numFmtId="181" fontId="22" fillId="6" borderId="80" xfId="0" applyNumberFormat="1" applyFont="1" applyFill="1" applyBorder="1" applyAlignment="1">
      <alignment horizontal="right" vertical="center"/>
    </xf>
    <xf numFmtId="0" fontId="22" fillId="10" borderId="35" xfId="0" applyFont="1" applyFill="1" applyBorder="1" applyAlignment="1">
      <alignment horizontal="left" vertical="center"/>
    </xf>
    <xf numFmtId="0" fontId="22" fillId="10" borderId="70" xfId="0" applyFont="1" applyFill="1" applyBorder="1" applyAlignment="1">
      <alignment horizontal="center" vertical="center"/>
    </xf>
    <xf numFmtId="0" fontId="22" fillId="10" borderId="71" xfId="0" applyFont="1" applyFill="1" applyBorder="1" applyAlignment="1">
      <alignment horizontal="center" vertical="center"/>
    </xf>
    <xf numFmtId="0" fontId="22" fillId="10" borderId="110" xfId="0" applyFont="1" applyFill="1" applyBorder="1" applyAlignment="1">
      <alignment horizontal="center" vertical="center"/>
    </xf>
    <xf numFmtId="0" fontId="22" fillId="10" borderId="90" xfId="0" applyFont="1" applyFill="1" applyBorder="1" applyAlignment="1">
      <alignment horizontal="left" vertical="center" wrapText="1"/>
    </xf>
    <xf numFmtId="0" fontId="22" fillId="10" borderId="34" xfId="0" applyFont="1" applyFill="1" applyBorder="1" applyAlignment="1">
      <alignment horizontal="left" vertical="center" wrapText="1"/>
    </xf>
    <xf numFmtId="0" fontId="22" fillId="10" borderId="92" xfId="0" applyFont="1" applyFill="1" applyBorder="1" applyAlignment="1">
      <alignment horizontal="left" vertical="center" wrapText="1"/>
    </xf>
    <xf numFmtId="0" fontId="58" fillId="4" borderId="5" xfId="0" applyFont="1" applyFill="1" applyBorder="1" applyAlignment="1">
      <alignment horizontal="center" vertical="center"/>
    </xf>
    <xf numFmtId="0" fontId="58" fillId="4" borderId="25" xfId="0" applyFont="1" applyFill="1" applyBorder="1" applyAlignment="1">
      <alignment horizontal="center" vertical="center"/>
    </xf>
    <xf numFmtId="0" fontId="58" fillId="4" borderId="24" xfId="0" applyFont="1" applyFill="1" applyBorder="1" applyAlignment="1">
      <alignment horizontal="center" vertical="center"/>
    </xf>
    <xf numFmtId="0" fontId="22" fillId="10" borderId="76" xfId="0" applyFont="1" applyFill="1" applyBorder="1" applyAlignment="1">
      <alignment horizontal="center" vertical="center"/>
    </xf>
    <xf numFmtId="0" fontId="22" fillId="5" borderId="79" xfId="0" applyFont="1" applyFill="1" applyBorder="1" applyAlignment="1">
      <alignment horizontal="center" vertical="center"/>
    </xf>
    <xf numFmtId="0" fontId="22" fillId="5" borderId="80" xfId="0" applyFont="1" applyFill="1" applyBorder="1" applyAlignment="1">
      <alignment horizontal="center" vertical="center"/>
    </xf>
    <xf numFmtId="0" fontId="22" fillId="5" borderId="100" xfId="0" applyFont="1" applyFill="1" applyBorder="1" applyAlignment="1">
      <alignment horizontal="center" vertical="center"/>
    </xf>
    <xf numFmtId="0" fontId="22" fillId="5" borderId="107" xfId="0" applyFont="1" applyFill="1" applyBorder="1" applyAlignment="1">
      <alignment horizontal="center" vertical="center"/>
    </xf>
    <xf numFmtId="0" fontId="22" fillId="5" borderId="108" xfId="0" applyFont="1" applyFill="1" applyBorder="1" applyAlignment="1">
      <alignment horizontal="center" vertical="center"/>
    </xf>
    <xf numFmtId="0" fontId="22" fillId="5" borderId="109" xfId="0" applyFont="1" applyFill="1" applyBorder="1" applyAlignment="1">
      <alignment horizontal="center" vertical="center"/>
    </xf>
    <xf numFmtId="0" fontId="22" fillId="5" borderId="87" xfId="0" applyFont="1" applyFill="1" applyBorder="1" applyAlignment="1">
      <alignment horizontal="center" vertical="center"/>
    </xf>
    <xf numFmtId="0" fontId="22" fillId="5" borderId="88" xfId="0" applyFont="1" applyFill="1" applyBorder="1" applyAlignment="1">
      <alignment horizontal="center" vertical="center"/>
    </xf>
    <xf numFmtId="0" fontId="22" fillId="5" borderId="104" xfId="0" applyFont="1" applyFill="1" applyBorder="1" applyAlignment="1">
      <alignment horizontal="center" vertical="center"/>
    </xf>
    <xf numFmtId="0" fontId="22" fillId="5" borderId="83" xfId="0" applyFont="1" applyFill="1" applyBorder="1" applyAlignment="1">
      <alignment horizontal="center" vertical="center"/>
    </xf>
    <xf numFmtId="0" fontId="22" fillId="5" borderId="84" xfId="0" applyFont="1" applyFill="1" applyBorder="1" applyAlignment="1">
      <alignment horizontal="center" vertical="center"/>
    </xf>
    <xf numFmtId="0" fontId="22" fillId="5" borderId="102" xfId="0" applyFont="1" applyFill="1" applyBorder="1" applyAlignment="1">
      <alignment horizontal="center" vertical="center"/>
    </xf>
    <xf numFmtId="0" fontId="22" fillId="10" borderId="93" xfId="0" applyFont="1" applyFill="1" applyBorder="1" applyAlignment="1">
      <alignment horizontal="left" vertical="center"/>
    </xf>
    <xf numFmtId="0" fontId="22" fillId="10" borderId="90" xfId="0" applyFont="1" applyFill="1" applyBorder="1" applyAlignment="1">
      <alignment horizontal="left" vertical="center"/>
    </xf>
    <xf numFmtId="0" fontId="22" fillId="5" borderId="85" xfId="0" applyFont="1" applyFill="1" applyBorder="1" applyAlignment="1">
      <alignment horizontal="center" vertical="center"/>
    </xf>
    <xf numFmtId="0" fontId="22" fillId="5" borderId="86" xfId="0" applyFont="1" applyFill="1" applyBorder="1" applyAlignment="1">
      <alignment horizontal="center" vertical="center"/>
    </xf>
    <xf numFmtId="0" fontId="22" fillId="5" borderId="103" xfId="0" applyFont="1" applyFill="1" applyBorder="1" applyAlignment="1">
      <alignment horizontal="center" vertical="center"/>
    </xf>
    <xf numFmtId="0" fontId="22" fillId="5" borderId="81" xfId="0" applyFont="1" applyFill="1" applyBorder="1" applyAlignment="1">
      <alignment horizontal="center" vertical="center"/>
    </xf>
    <xf numFmtId="0" fontId="22" fillId="5" borderId="82" xfId="0" applyFont="1" applyFill="1" applyBorder="1" applyAlignment="1">
      <alignment horizontal="center" vertical="center"/>
    </xf>
    <xf numFmtId="0" fontId="22" fillId="5" borderId="101" xfId="0" applyFont="1" applyFill="1" applyBorder="1" applyAlignment="1">
      <alignment horizontal="center" vertical="center"/>
    </xf>
    <xf numFmtId="0" fontId="22" fillId="10" borderId="32" xfId="0" applyFont="1" applyFill="1" applyBorder="1" applyAlignment="1">
      <alignment horizontal="center" vertical="center"/>
    </xf>
    <xf numFmtId="0" fontId="22" fillId="10" borderId="39" xfId="0" applyFont="1" applyFill="1" applyBorder="1" applyAlignment="1">
      <alignment horizontal="center" vertical="center"/>
    </xf>
    <xf numFmtId="0" fontId="22" fillId="10" borderId="0" xfId="0" applyFont="1" applyFill="1" applyBorder="1" applyAlignment="1">
      <alignment horizontal="center" vertical="center"/>
    </xf>
    <xf numFmtId="0" fontId="22" fillId="10" borderId="40" xfId="0" applyFont="1" applyFill="1" applyBorder="1" applyAlignment="1">
      <alignment horizontal="center" vertical="center"/>
    </xf>
    <xf numFmtId="0" fontId="22" fillId="10" borderId="37" xfId="0" applyFont="1" applyFill="1" applyBorder="1" applyAlignment="1">
      <alignment horizontal="center" vertical="center"/>
    </xf>
    <xf numFmtId="0" fontId="22" fillId="10" borderId="26" xfId="0" applyFont="1" applyFill="1" applyBorder="1" applyAlignment="1">
      <alignment horizontal="center" vertical="center"/>
    </xf>
    <xf numFmtId="0" fontId="22" fillId="10" borderId="38" xfId="0" applyFont="1" applyFill="1" applyBorder="1" applyAlignment="1">
      <alignment horizontal="center" vertical="center"/>
    </xf>
    <xf numFmtId="0" fontId="64" fillId="0" borderId="0" xfId="0" applyFont="1" applyFill="1" applyAlignment="1">
      <alignment horizontal="center" vertical="center"/>
    </xf>
    <xf numFmtId="0" fontId="5" fillId="3" borderId="12" xfId="0" applyFont="1" applyFill="1" applyBorder="1" applyAlignment="1">
      <alignment horizontal="center" vertical="center" shrinkToFit="1"/>
    </xf>
    <xf numFmtId="0" fontId="5" fillId="3" borderId="2" xfId="0" applyFont="1" applyFill="1" applyBorder="1" applyAlignment="1">
      <alignment horizontal="center" vertical="center" shrinkToFit="1"/>
    </xf>
    <xf numFmtId="0" fontId="5" fillId="3" borderId="42" xfId="0" applyFont="1" applyFill="1" applyBorder="1" applyAlignment="1">
      <alignment horizontal="center" vertical="center" shrinkToFit="1"/>
    </xf>
    <xf numFmtId="0" fontId="5" fillId="3" borderId="5" xfId="0" applyFont="1" applyFill="1" applyBorder="1" applyAlignment="1">
      <alignment horizontal="center" vertical="center" shrinkToFit="1"/>
    </xf>
    <xf numFmtId="0" fontId="5" fillId="3" borderId="24" xfId="0" applyFont="1" applyFill="1" applyBorder="1" applyAlignment="1">
      <alignment horizontal="center" vertical="center" shrinkToFit="1"/>
    </xf>
    <xf numFmtId="0" fontId="7" fillId="0" borderId="94" xfId="0" applyFont="1" applyBorder="1" applyAlignment="1">
      <alignment horizontal="center" vertical="top" wrapText="1"/>
    </xf>
    <xf numFmtId="0" fontId="5" fillId="0" borderId="94" xfId="0" applyFont="1" applyFill="1" applyBorder="1" applyAlignment="1">
      <alignment horizontal="center" vertical="center"/>
    </xf>
    <xf numFmtId="0" fontId="23" fillId="0" borderId="5" xfId="0" applyNumberFormat="1" applyFont="1" applyFill="1" applyBorder="1" applyAlignment="1" applyProtection="1">
      <alignment horizontal="center" vertical="center" shrinkToFit="1"/>
      <protection hidden="1"/>
    </xf>
    <xf numFmtId="0" fontId="23" fillId="0" borderId="25" xfId="0" applyNumberFormat="1" applyFont="1" applyFill="1" applyBorder="1" applyAlignment="1" applyProtection="1">
      <alignment horizontal="center" vertical="center" shrinkToFit="1"/>
      <protection hidden="1"/>
    </xf>
    <xf numFmtId="0" fontId="23" fillId="0" borderId="24" xfId="0" applyNumberFormat="1" applyFont="1" applyFill="1" applyBorder="1" applyAlignment="1" applyProtection="1">
      <alignment horizontal="center" vertical="center" shrinkToFit="1"/>
      <protection hidden="1"/>
    </xf>
    <xf numFmtId="0" fontId="5" fillId="3" borderId="5" xfId="0" applyFont="1" applyFill="1" applyBorder="1" applyAlignment="1">
      <alignment horizontal="center" vertical="center" wrapText="1"/>
    </xf>
    <xf numFmtId="0" fontId="5" fillId="3" borderId="25" xfId="0" applyFont="1" applyFill="1" applyBorder="1" applyAlignment="1">
      <alignment horizontal="center" vertical="center"/>
    </xf>
    <xf numFmtId="0" fontId="5" fillId="3" borderId="25" xfId="0" applyFont="1" applyFill="1" applyBorder="1" applyAlignment="1">
      <alignment horizontal="center" vertical="center" shrinkToFit="1"/>
    </xf>
    <xf numFmtId="0" fontId="23" fillId="0" borderId="5" xfId="0" applyFont="1" applyFill="1" applyBorder="1" applyAlignment="1" applyProtection="1">
      <alignment horizontal="center" vertical="center"/>
      <protection hidden="1"/>
    </xf>
    <xf numFmtId="0" fontId="23" fillId="0" borderId="25" xfId="0" applyFont="1" applyFill="1" applyBorder="1" applyAlignment="1" applyProtection="1">
      <alignment horizontal="center" vertical="center"/>
      <protection hidden="1"/>
    </xf>
    <xf numFmtId="0" fontId="23" fillId="0" borderId="24" xfId="0" applyFont="1" applyFill="1" applyBorder="1" applyAlignment="1" applyProtection="1">
      <alignment horizontal="center" vertical="center"/>
      <protection hidden="1"/>
    </xf>
    <xf numFmtId="0" fontId="23" fillId="0" borderId="5" xfId="0" applyFont="1" applyFill="1" applyBorder="1" applyAlignment="1" applyProtection="1">
      <alignment horizontal="center" vertical="center" shrinkToFit="1"/>
      <protection hidden="1"/>
    </xf>
    <xf numFmtId="0" fontId="23" fillId="0" borderId="25" xfId="0" applyFont="1" applyFill="1" applyBorder="1" applyAlignment="1" applyProtection="1">
      <alignment horizontal="center" vertical="center" shrinkToFit="1"/>
      <protection hidden="1"/>
    </xf>
    <xf numFmtId="0" fontId="23" fillId="0" borderId="24" xfId="0" applyFont="1" applyFill="1" applyBorder="1" applyAlignment="1" applyProtection="1">
      <alignment horizontal="center" vertical="center" shrinkToFit="1"/>
      <protection hidden="1"/>
    </xf>
    <xf numFmtId="0" fontId="55" fillId="0" borderId="5" xfId="0" applyFont="1" applyBorder="1" applyAlignment="1">
      <alignment horizontal="center" vertical="center"/>
    </xf>
    <xf numFmtId="0" fontId="55" fillId="0" borderId="25" xfId="0" applyFont="1" applyBorder="1" applyAlignment="1">
      <alignment horizontal="center" vertical="center"/>
    </xf>
    <xf numFmtId="0" fontId="63" fillId="0" borderId="25" xfId="0" applyFont="1" applyBorder="1" applyAlignment="1">
      <alignment horizontal="center" vertical="center"/>
    </xf>
    <xf numFmtId="0" fontId="63" fillId="0" borderId="24" xfId="0" applyFont="1" applyBorder="1" applyAlignment="1">
      <alignment horizontal="center" vertical="center"/>
    </xf>
    <xf numFmtId="0" fontId="6" fillId="3" borderId="12" xfId="0" applyFont="1" applyFill="1" applyBorder="1" applyAlignment="1">
      <alignment horizontal="center" vertical="center" shrinkToFit="1"/>
    </xf>
    <xf numFmtId="0" fontId="6" fillId="3" borderId="2" xfId="0" applyFont="1" applyFill="1" applyBorder="1" applyAlignment="1">
      <alignment horizontal="center" vertical="center" shrinkToFit="1"/>
    </xf>
    <xf numFmtId="0" fontId="6" fillId="3" borderId="3" xfId="0" applyFont="1" applyFill="1" applyBorder="1" applyAlignment="1">
      <alignment horizontal="center" vertical="center" shrinkToFit="1"/>
    </xf>
    <xf numFmtId="0" fontId="6" fillId="3" borderId="9" xfId="0" applyFont="1" applyFill="1" applyBorder="1" applyAlignment="1">
      <alignment horizontal="center" vertical="center" shrinkToFit="1"/>
    </xf>
    <xf numFmtId="0" fontId="6" fillId="3" borderId="0" xfId="0" applyFont="1" applyFill="1" applyBorder="1" applyAlignment="1">
      <alignment horizontal="center" vertical="center" shrinkToFit="1"/>
    </xf>
    <xf numFmtId="0" fontId="6" fillId="3" borderId="6" xfId="0" applyFont="1" applyFill="1" applyBorder="1" applyAlignment="1">
      <alignment horizontal="center" vertical="center" shrinkToFit="1"/>
    </xf>
    <xf numFmtId="0" fontId="6" fillId="3" borderId="1" xfId="0" applyFont="1" applyFill="1" applyBorder="1" applyAlignment="1">
      <alignment horizontal="center" vertical="center" shrinkToFit="1"/>
    </xf>
    <xf numFmtId="0" fontId="6" fillId="3" borderId="4" xfId="0" applyFont="1" applyFill="1" applyBorder="1" applyAlignment="1">
      <alignment horizontal="center" vertical="center" shrinkToFit="1"/>
    </xf>
    <xf numFmtId="0" fontId="12" fillId="3" borderId="33"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6" fillId="3" borderId="14" xfId="0" applyFont="1" applyFill="1" applyBorder="1" applyAlignment="1">
      <alignment horizontal="center" vertical="center" shrinkToFit="1"/>
    </xf>
    <xf numFmtId="0" fontId="6" fillId="3" borderId="12" xfId="0" applyFont="1" applyFill="1" applyBorder="1" applyAlignment="1">
      <alignment horizontal="center" vertical="center" wrapText="1" shrinkToFit="1"/>
    </xf>
    <xf numFmtId="0" fontId="6" fillId="3" borderId="2" xfId="0" applyFont="1" applyFill="1" applyBorder="1" applyAlignment="1">
      <alignment horizontal="center" vertical="center" wrapText="1" shrinkToFit="1"/>
    </xf>
    <xf numFmtId="0" fontId="6" fillId="3" borderId="43" xfId="0" applyFont="1" applyFill="1" applyBorder="1" applyAlignment="1">
      <alignment horizontal="center" vertical="center" wrapText="1" shrinkToFit="1"/>
    </xf>
    <xf numFmtId="0" fontId="6" fillId="3" borderId="9" xfId="0" applyFont="1" applyFill="1" applyBorder="1" applyAlignment="1">
      <alignment horizontal="center" vertical="center" wrapText="1" shrinkToFit="1"/>
    </xf>
    <xf numFmtId="0" fontId="6" fillId="3" borderId="0" xfId="0" applyFont="1" applyFill="1" applyBorder="1" applyAlignment="1">
      <alignment horizontal="center" vertical="center" wrapText="1" shrinkToFit="1"/>
    </xf>
    <xf numFmtId="0" fontId="6" fillId="3" borderId="45" xfId="0" applyFont="1" applyFill="1" applyBorder="1" applyAlignment="1">
      <alignment horizontal="center" vertical="center" wrapText="1" shrinkToFit="1"/>
    </xf>
    <xf numFmtId="0" fontId="6" fillId="3" borderId="6" xfId="0" applyFont="1" applyFill="1" applyBorder="1" applyAlignment="1">
      <alignment horizontal="center" vertical="center" wrapText="1" shrinkToFit="1"/>
    </xf>
    <xf numFmtId="0" fontId="6" fillId="3" borderId="1" xfId="0" applyFont="1" applyFill="1" applyBorder="1" applyAlignment="1">
      <alignment horizontal="center" vertical="center" wrapText="1" shrinkToFit="1"/>
    </xf>
    <xf numFmtId="0" fontId="6" fillId="3" borderId="47" xfId="0" applyFont="1" applyFill="1" applyBorder="1" applyAlignment="1">
      <alignment horizontal="center" vertical="center" wrapText="1" shrinkToFit="1"/>
    </xf>
    <xf numFmtId="0" fontId="6" fillId="3" borderId="44" xfId="0" applyFont="1" applyFill="1" applyBorder="1" applyAlignment="1">
      <alignment horizontal="center" vertical="center" wrapText="1" shrinkToFit="1"/>
    </xf>
    <xf numFmtId="0" fontId="6" fillId="3" borderId="46" xfId="0" applyFont="1" applyFill="1" applyBorder="1" applyAlignment="1">
      <alignment horizontal="center" vertical="center" wrapText="1" shrinkToFit="1"/>
    </xf>
    <xf numFmtId="0" fontId="6" fillId="3" borderId="48" xfId="0" applyFont="1" applyFill="1" applyBorder="1" applyAlignment="1">
      <alignment horizontal="center" vertical="center" wrapText="1" shrinkToFit="1"/>
    </xf>
    <xf numFmtId="0" fontId="14" fillId="3" borderId="11"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5" fillId="3" borderId="11" xfId="0" applyFont="1" applyFill="1" applyBorder="1" applyAlignment="1">
      <alignment horizontal="center" vertical="center" shrinkToFit="1"/>
    </xf>
    <xf numFmtId="0" fontId="5" fillId="3" borderId="21" xfId="0" applyFont="1" applyFill="1" applyBorder="1" applyAlignment="1">
      <alignment horizontal="center" vertical="center" shrinkToFit="1"/>
    </xf>
    <xf numFmtId="0" fontId="5" fillId="3" borderId="12" xfId="0" applyFont="1" applyFill="1" applyBorder="1" applyAlignment="1">
      <alignment horizontal="center" vertical="center" wrapText="1" shrinkToFit="1"/>
    </xf>
    <xf numFmtId="0" fontId="5" fillId="3" borderId="14" xfId="0" applyFont="1" applyFill="1" applyBorder="1" applyAlignment="1">
      <alignment horizontal="center" vertical="center" shrinkToFit="1"/>
    </xf>
    <xf numFmtId="0" fontId="5" fillId="3" borderId="9" xfId="0" applyFont="1" applyFill="1" applyBorder="1" applyAlignment="1">
      <alignment horizontal="center" vertical="center" shrinkToFit="1"/>
    </xf>
    <xf numFmtId="0" fontId="5" fillId="3" borderId="0" xfId="0" applyFont="1" applyFill="1" applyBorder="1" applyAlignment="1">
      <alignment horizontal="center" vertical="center" shrinkToFit="1"/>
    </xf>
    <xf numFmtId="0" fontId="5" fillId="3" borderId="3" xfId="0" applyFont="1" applyFill="1" applyBorder="1" applyAlignment="1">
      <alignment horizontal="center" vertical="center" shrinkToFit="1"/>
    </xf>
    <xf numFmtId="0" fontId="5" fillId="3" borderId="6" xfId="0" applyFont="1" applyFill="1" applyBorder="1" applyAlignment="1">
      <alignment horizontal="center" vertical="center" shrinkToFit="1"/>
    </xf>
    <xf numFmtId="0" fontId="5" fillId="3" borderId="1" xfId="0" applyFont="1" applyFill="1" applyBorder="1" applyAlignment="1">
      <alignment horizontal="center" vertical="center" shrinkToFit="1"/>
    </xf>
    <xf numFmtId="0" fontId="5" fillId="3" borderId="4" xfId="0" applyFont="1" applyFill="1" applyBorder="1" applyAlignment="1">
      <alignment horizontal="center" vertical="center" shrinkToFit="1"/>
    </xf>
    <xf numFmtId="176" fontId="6" fillId="0" borderId="11" xfId="0" applyNumberFormat="1" applyFont="1" applyFill="1" applyBorder="1" applyAlignment="1" applyProtection="1">
      <alignment horizontal="center" vertical="center"/>
      <protection hidden="1"/>
    </xf>
    <xf numFmtId="176" fontId="6" fillId="0" borderId="33" xfId="0" applyNumberFormat="1" applyFont="1" applyFill="1" applyBorder="1" applyAlignment="1" applyProtection="1">
      <alignment horizontal="center" vertical="center"/>
      <protection hidden="1"/>
    </xf>
    <xf numFmtId="176" fontId="6" fillId="0" borderId="21" xfId="0" applyNumberFormat="1" applyFont="1" applyFill="1" applyBorder="1" applyAlignment="1" applyProtection="1">
      <alignment horizontal="center" vertical="center"/>
      <protection hidden="1"/>
    </xf>
    <xf numFmtId="0" fontId="5" fillId="0" borderId="0" xfId="0" applyFont="1" applyFill="1" applyBorder="1" applyAlignment="1">
      <alignment horizontal="left" vertical="distributed" wrapText="1"/>
    </xf>
    <xf numFmtId="0" fontId="5" fillId="0" borderId="3" xfId="0" applyFont="1" applyFill="1" applyBorder="1" applyAlignment="1">
      <alignment horizontal="left" vertical="distributed" wrapText="1"/>
    </xf>
    <xf numFmtId="0" fontId="15" fillId="0" borderId="0" xfId="0" applyFont="1" applyBorder="1" applyAlignment="1">
      <alignment horizontal="left" vertical="center"/>
    </xf>
    <xf numFmtId="0" fontId="15" fillId="0" borderId="45" xfId="0" applyFont="1" applyBorder="1" applyAlignment="1">
      <alignment horizontal="left" vertical="center"/>
    </xf>
    <xf numFmtId="177" fontId="6" fillId="0" borderId="11" xfId="0" applyNumberFormat="1" applyFont="1" applyFill="1" applyBorder="1" applyAlignment="1" applyProtection="1">
      <alignment horizontal="center" vertical="center"/>
      <protection hidden="1"/>
    </xf>
    <xf numFmtId="177" fontId="6" fillId="0" borderId="33" xfId="0" applyNumberFormat="1" applyFont="1" applyFill="1" applyBorder="1" applyAlignment="1" applyProtection="1">
      <alignment horizontal="center" vertical="center"/>
      <protection hidden="1"/>
    </xf>
    <xf numFmtId="177" fontId="6" fillId="0" borderId="21" xfId="0" applyNumberFormat="1" applyFont="1" applyFill="1" applyBorder="1" applyAlignment="1" applyProtection="1">
      <alignment horizontal="center" vertical="center"/>
      <protection hidden="1"/>
    </xf>
    <xf numFmtId="0" fontId="15" fillId="0" borderId="2" xfId="0" applyFont="1" applyBorder="1" applyAlignment="1">
      <alignment horizontal="left" vertical="center"/>
    </xf>
    <xf numFmtId="0" fontId="15" fillId="0" borderId="43" xfId="0" applyFont="1" applyBorder="1" applyAlignment="1">
      <alignment horizontal="left" vertical="center"/>
    </xf>
    <xf numFmtId="0" fontId="0" fillId="0" borderId="49" xfId="0" applyFont="1" applyBorder="1" applyAlignment="1">
      <alignment horizontal="center"/>
    </xf>
    <xf numFmtId="0" fontId="0" fillId="0" borderId="50" xfId="0" applyFont="1" applyBorder="1" applyAlignment="1">
      <alignment horizontal="center"/>
    </xf>
    <xf numFmtId="0" fontId="0" fillId="0" borderId="53" xfId="0" applyFont="1" applyBorder="1" applyAlignment="1">
      <alignment horizontal="center"/>
    </xf>
    <xf numFmtId="0" fontId="15" fillId="0" borderId="0" xfId="0" applyFont="1" applyFill="1" applyBorder="1" applyAlignment="1">
      <alignment horizontal="left" vertical="center" shrinkToFit="1"/>
    </xf>
    <xf numFmtId="0" fontId="15" fillId="0" borderId="45" xfId="0" applyFont="1" applyFill="1" applyBorder="1" applyAlignment="1">
      <alignment horizontal="left" vertical="center" shrinkToFit="1"/>
    </xf>
    <xf numFmtId="0" fontId="15" fillId="0" borderId="55" xfId="0" applyFont="1" applyFill="1" applyBorder="1" applyAlignment="1">
      <alignment horizontal="left" vertical="center" shrinkToFit="1"/>
    </xf>
    <xf numFmtId="0" fontId="15" fillId="0" borderId="56" xfId="0" applyFont="1" applyFill="1" applyBorder="1" applyAlignment="1">
      <alignment horizontal="left" vertical="center" shrinkToFit="1"/>
    </xf>
    <xf numFmtId="0" fontId="15" fillId="0" borderId="51" xfId="0" applyFont="1" applyFill="1" applyBorder="1" applyAlignment="1">
      <alignment horizontal="left" vertical="center" shrinkToFit="1"/>
    </xf>
    <xf numFmtId="0" fontId="15" fillId="0" borderId="52" xfId="0" applyFont="1" applyFill="1" applyBorder="1" applyAlignment="1">
      <alignment horizontal="left" vertical="center" shrinkToFit="1"/>
    </xf>
    <xf numFmtId="0" fontId="15" fillId="0" borderId="61" xfId="0" applyFont="1" applyFill="1" applyBorder="1" applyAlignment="1">
      <alignment horizontal="left" vertical="center" shrinkToFit="1"/>
    </xf>
    <xf numFmtId="0" fontId="15" fillId="0" borderId="62" xfId="0" applyFont="1" applyFill="1" applyBorder="1" applyAlignment="1">
      <alignment horizontal="left" vertical="center" shrinkToFit="1"/>
    </xf>
    <xf numFmtId="0" fontId="15" fillId="0" borderId="64" xfId="0" applyFont="1" applyFill="1" applyBorder="1" applyAlignment="1">
      <alignment horizontal="center" vertical="center" shrinkToFit="1"/>
    </xf>
    <xf numFmtId="0" fontId="15" fillId="0" borderId="65"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7" fillId="0" borderId="47" xfId="0" applyFont="1" applyFill="1" applyBorder="1" applyAlignment="1">
      <alignment horizontal="left" vertical="center" shrinkToFit="1"/>
    </xf>
    <xf numFmtId="0" fontId="5" fillId="3" borderId="33" xfId="0" applyFont="1" applyFill="1" applyBorder="1" applyAlignment="1">
      <alignment horizontal="center" vertical="center" shrinkToFit="1"/>
    </xf>
    <xf numFmtId="0" fontId="24" fillId="3" borderId="12" xfId="0" applyFont="1" applyFill="1" applyBorder="1" applyAlignment="1">
      <alignment horizontal="center" vertical="center" wrapText="1"/>
    </xf>
    <xf numFmtId="0" fontId="24" fillId="3" borderId="14" xfId="0" applyFont="1" applyFill="1" applyBorder="1" applyAlignment="1">
      <alignment horizontal="center" vertical="center" wrapText="1"/>
    </xf>
    <xf numFmtId="0" fontId="24" fillId="3" borderId="9" xfId="0" applyFont="1" applyFill="1" applyBorder="1" applyAlignment="1">
      <alignment horizontal="center" vertical="center" wrapText="1"/>
    </xf>
    <xf numFmtId="0" fontId="24" fillId="3" borderId="3" xfId="0" applyFont="1" applyFill="1" applyBorder="1" applyAlignment="1">
      <alignment horizontal="center" vertical="center" wrapText="1"/>
    </xf>
    <xf numFmtId="0" fontId="7" fillId="0" borderId="64" xfId="0" applyFont="1" applyFill="1" applyBorder="1" applyAlignment="1">
      <alignment horizontal="center" vertical="center" wrapText="1" shrinkToFit="1"/>
    </xf>
    <xf numFmtId="0" fontId="7" fillId="0" borderId="67" xfId="0" applyFont="1" applyFill="1" applyBorder="1" applyAlignment="1">
      <alignment horizontal="center" vertical="center" wrapText="1" shrinkToFit="1"/>
    </xf>
    <xf numFmtId="0" fontId="7" fillId="0" borderId="68" xfId="0" applyFont="1" applyFill="1" applyBorder="1" applyAlignment="1">
      <alignment horizontal="center" vertical="center" wrapText="1" shrinkToFit="1"/>
    </xf>
    <xf numFmtId="0" fontId="10" fillId="0" borderId="0" xfId="0" applyFont="1" applyAlignment="1">
      <alignment horizontal="center" vertical="center"/>
    </xf>
    <xf numFmtId="0" fontId="33" fillId="3" borderId="5" xfId="0" applyFont="1" applyFill="1" applyBorder="1" applyAlignment="1">
      <alignment horizontal="center" vertical="center" shrinkToFit="1"/>
    </xf>
    <xf numFmtId="0" fontId="33" fillId="3" borderId="25" xfId="0" applyFont="1" applyFill="1" applyBorder="1" applyAlignment="1">
      <alignment horizontal="center" vertical="center" shrinkToFit="1"/>
    </xf>
    <xf numFmtId="0" fontId="33" fillId="3" borderId="89" xfId="0" applyFont="1" applyFill="1" applyBorder="1" applyAlignment="1">
      <alignment horizontal="center" vertical="center" shrinkToFit="1"/>
    </xf>
    <xf numFmtId="0" fontId="33" fillId="3" borderId="24" xfId="0" applyFont="1" applyFill="1" applyBorder="1" applyAlignment="1">
      <alignment horizontal="center" vertical="center" shrinkToFit="1"/>
    </xf>
    <xf numFmtId="0" fontId="62" fillId="0" borderId="6" xfId="0" applyFont="1" applyFill="1" applyBorder="1" applyAlignment="1" applyProtection="1">
      <alignment horizontal="center" vertical="center" shrinkToFit="1"/>
      <protection hidden="1"/>
    </xf>
    <xf numFmtId="0" fontId="62" fillId="0" borderId="1" xfId="0" applyFont="1" applyFill="1" applyBorder="1" applyAlignment="1" applyProtection="1">
      <alignment horizontal="center" vertical="center" shrinkToFit="1"/>
      <protection hidden="1"/>
    </xf>
    <xf numFmtId="0" fontId="62" fillId="0" borderId="4" xfId="0" applyFont="1" applyFill="1" applyBorder="1" applyAlignment="1" applyProtection="1">
      <alignment horizontal="center" vertical="center" shrinkToFit="1"/>
      <protection hidden="1"/>
    </xf>
    <xf numFmtId="0" fontId="19" fillId="0" borderId="0" xfId="0" applyFont="1" applyFill="1" applyBorder="1" applyAlignment="1">
      <alignment horizontal="left" shrinkToFit="1"/>
    </xf>
    <xf numFmtId="0" fontId="19" fillId="0" borderId="3" xfId="0" applyFont="1" applyFill="1" applyBorder="1" applyAlignment="1">
      <alignment horizontal="left" shrinkToFit="1"/>
    </xf>
    <xf numFmtId="0" fontId="5" fillId="0" borderId="2" xfId="0" applyFont="1" applyFill="1" applyBorder="1" applyAlignment="1">
      <alignment horizontal="left" vertical="center" wrapText="1"/>
    </xf>
    <xf numFmtId="0" fontId="5" fillId="0" borderId="0" xfId="0" applyFont="1" applyFill="1" applyBorder="1" applyAlignment="1">
      <alignment horizontal="left" vertical="center" wrapText="1"/>
    </xf>
    <xf numFmtId="0" fontId="24" fillId="3" borderId="32" xfId="0" applyFont="1" applyFill="1" applyBorder="1" applyAlignment="1">
      <alignment horizontal="left" vertical="center"/>
    </xf>
    <xf numFmtId="0" fontId="24" fillId="0" borderId="16" xfId="0" applyFont="1" applyFill="1" applyBorder="1" applyAlignment="1" applyProtection="1">
      <alignment horizontal="center" vertical="center"/>
      <protection hidden="1"/>
    </xf>
    <xf numFmtId="0" fontId="24" fillId="0" borderId="32" xfId="0" applyFont="1" applyFill="1" applyBorder="1" applyAlignment="1" applyProtection="1">
      <alignment horizontal="center" vertical="center"/>
      <protection hidden="1"/>
    </xf>
    <xf numFmtId="0" fontId="24" fillId="0" borderId="35" xfId="0" applyFont="1" applyFill="1" applyBorder="1" applyAlignment="1" applyProtection="1">
      <alignment horizontal="center" vertical="center"/>
      <protection hidden="1"/>
    </xf>
    <xf numFmtId="0" fontId="24" fillId="3" borderId="35" xfId="0" applyFont="1" applyFill="1" applyBorder="1" applyAlignment="1">
      <alignment horizontal="left" vertical="center"/>
    </xf>
    <xf numFmtId="0" fontId="24" fillId="0" borderId="17" xfId="0" applyFont="1" applyFill="1" applyBorder="1" applyAlignment="1" applyProtection="1">
      <alignment horizontal="center" vertical="center"/>
      <protection hidden="1"/>
    </xf>
    <xf numFmtId="0" fontId="24" fillId="0" borderId="71" xfId="0" applyFont="1" applyFill="1" applyBorder="1" applyAlignment="1" applyProtection="1">
      <alignment horizontal="center" vertical="center"/>
      <protection hidden="1"/>
    </xf>
    <xf numFmtId="0" fontId="24" fillId="0" borderId="29" xfId="0" applyFont="1" applyFill="1" applyBorder="1" applyAlignment="1" applyProtection="1">
      <alignment horizontal="center" vertical="center"/>
      <protection hidden="1"/>
    </xf>
    <xf numFmtId="0" fontId="40" fillId="0" borderId="0" xfId="0" applyFont="1" applyFill="1" applyBorder="1" applyAlignment="1">
      <alignment horizontal="right" vertical="center"/>
    </xf>
    <xf numFmtId="0" fontId="41" fillId="0" borderId="2" xfId="0" applyFont="1" applyBorder="1" applyAlignment="1">
      <alignment horizontal="center" vertical="center"/>
    </xf>
    <xf numFmtId="0" fontId="42" fillId="7" borderId="91" xfId="0" applyFont="1" applyFill="1" applyBorder="1" applyAlignment="1">
      <alignment horizontal="center" vertical="center"/>
    </xf>
    <xf numFmtId="0" fontId="42" fillId="7" borderId="72" xfId="0" applyFont="1" applyFill="1" applyBorder="1" applyAlignment="1">
      <alignment horizontal="center" vertical="center"/>
    </xf>
    <xf numFmtId="0" fontId="42" fillId="7" borderId="92" xfId="0" applyFont="1" applyFill="1" applyBorder="1" applyAlignment="1">
      <alignment horizontal="center" vertical="center"/>
    </xf>
    <xf numFmtId="0" fontId="34" fillId="2" borderId="0" xfId="0" applyFont="1" applyFill="1" applyAlignment="1">
      <alignment horizontal="left" vertical="center" wrapText="1"/>
    </xf>
    <xf numFmtId="0" fontId="36" fillId="3" borderId="39" xfId="0" applyFont="1" applyFill="1" applyBorder="1" applyAlignment="1">
      <alignment horizontal="center" vertical="center" wrapText="1"/>
    </xf>
    <xf numFmtId="0" fontId="36" fillId="3" borderId="0" xfId="0" applyFont="1" applyFill="1" applyBorder="1" applyAlignment="1">
      <alignment horizontal="center" vertical="center" wrapText="1"/>
    </xf>
    <xf numFmtId="0" fontId="36" fillId="3" borderId="40" xfId="0" applyFont="1" applyFill="1" applyBorder="1" applyAlignment="1">
      <alignment horizontal="center" vertical="center" wrapText="1"/>
    </xf>
    <xf numFmtId="0" fontId="24" fillId="0" borderId="15" xfId="0" applyFont="1" applyFill="1" applyBorder="1" applyAlignment="1" applyProtection="1">
      <alignment horizontal="center" vertical="center"/>
      <protection hidden="1"/>
    </xf>
    <xf numFmtId="0" fontId="24" fillId="0" borderId="72" xfId="0" applyFont="1" applyFill="1" applyBorder="1" applyAlignment="1" applyProtection="1">
      <alignment horizontal="center" vertical="center"/>
      <protection hidden="1"/>
    </xf>
    <xf numFmtId="0" fontId="24" fillId="0" borderId="30" xfId="0" applyFont="1" applyFill="1" applyBorder="1" applyAlignment="1" applyProtection="1">
      <alignment horizontal="center" vertical="center"/>
      <protection hidden="1"/>
    </xf>
    <xf numFmtId="0" fontId="24" fillId="0" borderId="16" xfId="0" applyFont="1" applyBorder="1" applyAlignment="1" applyProtection="1">
      <alignment horizontal="center" vertical="center" wrapText="1"/>
      <protection hidden="1"/>
    </xf>
    <xf numFmtId="0" fontId="24" fillId="0" borderId="32" xfId="0" applyFont="1" applyBorder="1" applyAlignment="1" applyProtection="1">
      <alignment horizontal="center" vertical="center" wrapText="1"/>
      <protection hidden="1"/>
    </xf>
    <xf numFmtId="0" fontId="24" fillId="0" borderId="35" xfId="0" applyFont="1" applyBorder="1" applyAlignment="1" applyProtection="1">
      <alignment horizontal="center" vertical="center" wrapText="1"/>
      <protection hidden="1"/>
    </xf>
    <xf numFmtId="0" fontId="24" fillId="0" borderId="16" xfId="0" applyFont="1" applyBorder="1" applyAlignment="1" applyProtection="1">
      <alignment horizontal="center" vertical="center"/>
      <protection hidden="1"/>
    </xf>
    <xf numFmtId="0" fontId="24" fillId="0" borderId="32" xfId="0" applyFont="1" applyBorder="1" applyAlignment="1" applyProtection="1">
      <alignment horizontal="center" vertical="center"/>
      <protection hidden="1"/>
    </xf>
    <xf numFmtId="0" fontId="24" fillId="0" borderId="35" xfId="0" applyFont="1" applyBorder="1" applyAlignment="1" applyProtection="1">
      <alignment horizontal="center" vertical="center"/>
      <protection hidden="1"/>
    </xf>
    <xf numFmtId="0" fontId="21" fillId="3" borderId="23" xfId="0" applyFont="1" applyFill="1" applyBorder="1" applyAlignment="1">
      <alignment horizontal="center" vertical="center" wrapText="1"/>
    </xf>
    <xf numFmtId="0" fontId="21" fillId="3" borderId="32" xfId="0" applyFont="1" applyFill="1" applyBorder="1" applyAlignment="1">
      <alignment horizontal="center" vertical="center" wrapText="1"/>
    </xf>
    <xf numFmtId="0" fontId="24" fillId="3" borderId="37" xfId="0" applyFont="1" applyFill="1" applyBorder="1" applyAlignment="1">
      <alignment horizontal="right" vertical="center"/>
    </xf>
    <xf numFmtId="0" fontId="24" fillId="3" borderId="39" xfId="0" applyFont="1" applyFill="1" applyBorder="1" applyAlignment="1">
      <alignment horizontal="right" vertical="center"/>
    </xf>
    <xf numFmtId="0" fontId="24" fillId="3" borderId="90" xfId="0" applyFont="1" applyFill="1" applyBorder="1" applyAlignment="1">
      <alignment horizontal="right" vertical="center"/>
    </xf>
    <xf numFmtId="0" fontId="24" fillId="0" borderId="12" xfId="0" applyFont="1" applyFill="1" applyBorder="1" applyAlignment="1">
      <alignment horizontal="left" vertical="center" indent="1"/>
    </xf>
    <xf numFmtId="0" fontId="24" fillId="0" borderId="2" xfId="0" applyFont="1" applyFill="1" applyBorder="1" applyAlignment="1">
      <alignment horizontal="left" vertical="center" indent="1"/>
    </xf>
    <xf numFmtId="0" fontId="24" fillId="0" borderId="2" xfId="0" applyFont="1" applyFill="1" applyBorder="1" applyAlignment="1">
      <alignment horizontal="center" vertical="center"/>
    </xf>
    <xf numFmtId="0" fontId="24" fillId="0" borderId="14" xfId="0" applyFont="1" applyFill="1" applyBorder="1" applyAlignment="1">
      <alignment horizontal="center" vertical="center"/>
    </xf>
    <xf numFmtId="0" fontId="24" fillId="0" borderId="9" xfId="0" applyFont="1" applyFill="1" applyBorder="1" applyAlignment="1">
      <alignment horizontal="left" vertical="center" indent="1"/>
    </xf>
    <xf numFmtId="0" fontId="24" fillId="0" borderId="0" xfId="0" applyFont="1" applyFill="1" applyBorder="1" applyAlignment="1">
      <alignment horizontal="left" vertical="center" indent="1"/>
    </xf>
    <xf numFmtId="0" fontId="24" fillId="0" borderId="0" xfId="0" applyFont="1" applyFill="1" applyBorder="1" applyAlignment="1">
      <alignment horizontal="center" vertical="center"/>
    </xf>
    <xf numFmtId="0" fontId="24" fillId="0" borderId="3" xfId="0" applyFont="1" applyFill="1" applyBorder="1" applyAlignment="1">
      <alignment horizontal="center" vertical="center"/>
    </xf>
    <xf numFmtId="0" fontId="24" fillId="0" borderId="3" xfId="0" applyFont="1" applyFill="1" applyBorder="1" applyAlignment="1">
      <alignment horizontal="left" vertical="center" indent="1"/>
    </xf>
    <xf numFmtId="0" fontId="5" fillId="0" borderId="6"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4" xfId="0" applyFont="1" applyFill="1" applyBorder="1" applyAlignment="1">
      <alignment horizontal="left" vertical="center" wrapText="1"/>
    </xf>
    <xf numFmtId="0" fontId="24" fillId="3" borderId="0" xfId="0" applyFont="1" applyFill="1" applyBorder="1" applyAlignment="1">
      <alignment horizontal="left" vertical="center" wrapText="1"/>
    </xf>
    <xf numFmtId="0" fontId="24" fillId="3" borderId="34" xfId="0" applyFont="1" applyFill="1" applyBorder="1" applyAlignment="1">
      <alignment horizontal="left" vertical="center" wrapText="1"/>
    </xf>
    <xf numFmtId="0" fontId="24" fillId="3" borderId="26" xfId="0" applyFont="1" applyFill="1" applyBorder="1" applyAlignment="1">
      <alignment horizontal="left" vertical="center" wrapText="1"/>
    </xf>
    <xf numFmtId="0" fontId="6" fillId="2" borderId="0" xfId="0" applyFont="1" applyFill="1" applyAlignment="1">
      <alignment vertical="center" wrapText="1"/>
    </xf>
    <xf numFmtId="0" fontId="24" fillId="0" borderId="17" xfId="0" applyFont="1" applyBorder="1" applyAlignment="1" applyProtection="1">
      <alignment horizontal="center" vertical="center" wrapText="1"/>
      <protection hidden="1"/>
    </xf>
    <xf numFmtId="0" fontId="24" fillId="0" borderId="71" xfId="0" applyFont="1" applyBorder="1" applyAlignment="1" applyProtection="1">
      <alignment horizontal="center" vertical="center" wrapText="1"/>
      <protection hidden="1"/>
    </xf>
    <xf numFmtId="0" fontId="24" fillId="0" borderId="29" xfId="0" applyFont="1" applyBorder="1" applyAlignment="1" applyProtection="1">
      <alignment horizontal="center" vertical="center" wrapText="1"/>
      <protection hidden="1"/>
    </xf>
    <xf numFmtId="0" fontId="24" fillId="0" borderId="17" xfId="0" applyFont="1" applyBorder="1" applyAlignment="1" applyProtection="1">
      <alignment horizontal="center" vertical="center"/>
      <protection hidden="1"/>
    </xf>
    <xf numFmtId="0" fontId="24" fillId="0" borderId="71" xfId="0" applyFont="1" applyBorder="1" applyAlignment="1" applyProtection="1">
      <alignment horizontal="center" vertical="center"/>
      <protection hidden="1"/>
    </xf>
    <xf numFmtId="0" fontId="24" fillId="0" borderId="29" xfId="0" applyFont="1" applyBorder="1" applyAlignment="1" applyProtection="1">
      <alignment horizontal="center" vertical="center"/>
      <protection hidden="1"/>
    </xf>
    <xf numFmtId="0" fontId="40" fillId="0" borderId="0" xfId="0" applyFont="1" applyBorder="1" applyAlignment="1">
      <alignment horizontal="center" vertical="center" shrinkToFit="1"/>
    </xf>
    <xf numFmtId="0" fontId="41" fillId="0" borderId="0" xfId="0" applyFont="1" applyBorder="1" applyAlignment="1">
      <alignment horizontal="center" vertical="center" shrinkToFit="1"/>
    </xf>
    <xf numFmtId="0" fontId="42" fillId="7" borderId="23" xfId="0" applyFont="1" applyFill="1" applyBorder="1" applyAlignment="1">
      <alignment horizontal="center" vertical="center"/>
    </xf>
    <xf numFmtId="0" fontId="42" fillId="7" borderId="10" xfId="0" applyFont="1" applyFill="1" applyBorder="1" applyAlignment="1">
      <alignment horizontal="center" vertical="center"/>
    </xf>
    <xf numFmtId="0" fontId="24" fillId="3" borderId="38" xfId="0" applyFont="1" applyFill="1" applyBorder="1" applyAlignment="1">
      <alignment horizontal="left" vertical="center" wrapText="1"/>
    </xf>
    <xf numFmtId="0" fontId="24" fillId="3" borderId="40" xfId="0" applyFont="1" applyFill="1" applyBorder="1" applyAlignment="1">
      <alignment horizontal="left" vertical="center" wrapText="1"/>
    </xf>
    <xf numFmtId="0" fontId="24" fillId="3" borderId="92" xfId="0" applyFont="1" applyFill="1" applyBorder="1" applyAlignment="1">
      <alignment horizontal="left" vertical="center" wrapText="1"/>
    </xf>
    <xf numFmtId="0" fontId="43" fillId="3" borderId="37" xfId="0" applyFont="1" applyFill="1" applyBorder="1" applyAlignment="1">
      <alignment horizontal="left" vertical="center" wrapText="1"/>
    </xf>
    <xf numFmtId="0" fontId="43" fillId="3" borderId="26" xfId="0" applyFont="1" applyFill="1" applyBorder="1" applyAlignment="1">
      <alignment horizontal="left" vertical="center" wrapText="1"/>
    </xf>
    <xf numFmtId="0" fontId="43" fillId="3" borderId="10" xfId="0" applyFont="1" applyFill="1" applyBorder="1" applyAlignment="1">
      <alignment horizontal="left" vertical="center" wrapText="1"/>
    </xf>
    <xf numFmtId="0" fontId="24" fillId="0" borderId="15" xfId="0" applyFont="1" applyBorder="1" applyAlignment="1" applyProtection="1">
      <alignment horizontal="center" vertical="center" wrapText="1"/>
      <protection hidden="1"/>
    </xf>
    <xf numFmtId="0" fontId="24" fillId="0" borderId="72" xfId="0" applyFont="1" applyBorder="1" applyAlignment="1" applyProtection="1">
      <alignment horizontal="center" vertical="center" wrapText="1"/>
      <protection hidden="1"/>
    </xf>
    <xf numFmtId="0" fontId="24" fillId="0" borderId="30" xfId="0" applyFont="1" applyBorder="1" applyAlignment="1" applyProtection="1">
      <alignment horizontal="center" vertical="center" wrapText="1"/>
      <protection hidden="1"/>
    </xf>
    <xf numFmtId="0" fontId="24" fillId="0" borderId="15" xfId="0" applyFont="1" applyBorder="1" applyAlignment="1" applyProtection="1">
      <alignment horizontal="center" vertical="center"/>
      <protection hidden="1"/>
    </xf>
    <xf numFmtId="0" fontId="24" fillId="0" borderId="72" xfId="0" applyFont="1" applyBorder="1" applyAlignment="1" applyProtection="1">
      <alignment horizontal="center" vertical="center"/>
      <protection hidden="1"/>
    </xf>
    <xf numFmtId="0" fontId="24" fillId="0" borderId="30" xfId="0" applyFont="1" applyBorder="1" applyAlignment="1" applyProtection="1">
      <alignment horizontal="center" vertical="center"/>
      <protection hidden="1"/>
    </xf>
    <xf numFmtId="0" fontId="22" fillId="8" borderId="15" xfId="0" applyFont="1" applyFill="1" applyBorder="1" applyAlignment="1" applyProtection="1">
      <alignment horizontal="left" vertical="center"/>
      <protection locked="0"/>
    </xf>
    <xf numFmtId="0" fontId="22" fillId="8" borderId="72" xfId="0" applyFont="1" applyFill="1" applyBorder="1" applyAlignment="1" applyProtection="1">
      <alignment horizontal="left" vertical="center"/>
      <protection locked="0"/>
    </xf>
    <xf numFmtId="0" fontId="22" fillId="8" borderId="30" xfId="0" applyFont="1" applyFill="1" applyBorder="1" applyAlignment="1" applyProtection="1">
      <alignment horizontal="left" vertical="center"/>
      <protection locked="0"/>
    </xf>
    <xf numFmtId="0" fontId="22" fillId="4" borderId="18" xfId="0" applyFont="1" applyFill="1" applyBorder="1" applyAlignment="1" applyProtection="1">
      <alignment horizontal="left" vertical="center"/>
      <protection locked="0"/>
    </xf>
    <xf numFmtId="0" fontId="22" fillId="4" borderId="34" xfId="0" applyFont="1" applyFill="1" applyBorder="1" applyAlignment="1" applyProtection="1">
      <alignment horizontal="left" vertical="center"/>
      <protection locked="0"/>
    </xf>
    <xf numFmtId="0" fontId="22" fillId="4" borderId="27" xfId="0" applyFont="1" applyFill="1" applyBorder="1" applyAlignment="1" applyProtection="1">
      <alignment horizontal="left" vertical="center"/>
      <protection locked="0"/>
    </xf>
    <xf numFmtId="49" fontId="22" fillId="4" borderId="16" xfId="0" applyNumberFormat="1" applyFont="1" applyFill="1" applyBorder="1" applyAlignment="1" applyProtection="1">
      <alignment horizontal="left" vertical="center"/>
      <protection locked="0"/>
    </xf>
    <xf numFmtId="49" fontId="22" fillId="4" borderId="32" xfId="0" applyNumberFormat="1" applyFont="1" applyFill="1" applyBorder="1" applyAlignment="1" applyProtection="1">
      <alignment horizontal="left" vertical="center"/>
      <protection locked="0"/>
    </xf>
    <xf numFmtId="49" fontId="22" fillId="4" borderId="35" xfId="0" applyNumberFormat="1" applyFont="1" applyFill="1" applyBorder="1" applyAlignment="1" applyProtection="1">
      <alignment horizontal="left" vertical="center"/>
      <protection locked="0"/>
    </xf>
    <xf numFmtId="0" fontId="22" fillId="4" borderId="16" xfId="0" applyFont="1" applyFill="1" applyBorder="1" applyAlignment="1" applyProtection="1">
      <alignment horizontal="left" vertical="center" shrinkToFit="1"/>
      <protection locked="0"/>
    </xf>
    <xf numFmtId="0" fontId="22" fillId="4" borderId="32" xfId="0" applyFont="1" applyFill="1" applyBorder="1" applyAlignment="1" applyProtection="1">
      <alignment horizontal="left" vertical="center" shrinkToFit="1"/>
      <protection locked="0"/>
    </xf>
    <xf numFmtId="0" fontId="22" fillId="4" borderId="35" xfId="0" applyFont="1" applyFill="1" applyBorder="1" applyAlignment="1" applyProtection="1">
      <alignment horizontal="left" vertical="center" shrinkToFit="1"/>
      <protection locked="0"/>
    </xf>
    <xf numFmtId="0" fontId="22" fillId="8" borderId="17" xfId="0" applyFont="1" applyFill="1" applyBorder="1" applyAlignment="1" applyProtection="1">
      <alignment horizontal="left" vertical="center"/>
      <protection locked="0"/>
    </xf>
    <xf numFmtId="0" fontId="22" fillId="8" borderId="71" xfId="0" applyFont="1" applyFill="1" applyBorder="1" applyAlignment="1" applyProtection="1">
      <alignment horizontal="left" vertical="center"/>
      <protection locked="0"/>
    </xf>
    <xf numFmtId="0" fontId="22" fillId="8" borderId="29" xfId="0" applyFont="1" applyFill="1" applyBorder="1" applyAlignment="1" applyProtection="1">
      <alignment horizontal="left" vertical="center"/>
      <protection locked="0"/>
    </xf>
    <xf numFmtId="0" fontId="22" fillId="8" borderId="5" xfId="0" applyFont="1" applyFill="1" applyBorder="1" applyAlignment="1" applyProtection="1">
      <alignment horizontal="center" vertical="center"/>
      <protection locked="0"/>
    </xf>
    <xf numFmtId="0" fontId="22" fillId="8" borderId="25" xfId="0" applyFont="1" applyFill="1" applyBorder="1" applyAlignment="1" applyProtection="1">
      <alignment horizontal="center" vertical="center"/>
      <protection locked="0"/>
    </xf>
    <xf numFmtId="0" fontId="22" fillId="8" borderId="24" xfId="0" applyFont="1" applyFill="1" applyBorder="1" applyAlignment="1" applyProtection="1">
      <alignment horizontal="center" vertical="center"/>
      <protection locked="0"/>
    </xf>
    <xf numFmtId="0" fontId="22" fillId="4" borderId="98" xfId="0" applyFont="1" applyFill="1" applyBorder="1" applyAlignment="1" applyProtection="1">
      <alignment horizontal="center" vertical="center"/>
      <protection locked="0"/>
    </xf>
    <xf numFmtId="0" fontId="22" fillId="4" borderId="99" xfId="0" applyFont="1" applyFill="1" applyBorder="1" applyAlignment="1" applyProtection="1">
      <alignment horizontal="center" vertical="center"/>
      <protection locked="0"/>
    </xf>
    <xf numFmtId="0" fontId="22" fillId="4" borderId="97" xfId="0" applyFont="1" applyFill="1" applyBorder="1" applyAlignment="1" applyProtection="1">
      <alignment horizontal="center" vertical="center"/>
      <protection locked="0"/>
    </xf>
    <xf numFmtId="0" fontId="22" fillId="8" borderId="105" xfId="0" applyFont="1" applyFill="1" applyBorder="1" applyAlignment="1" applyProtection="1">
      <alignment horizontal="center" vertical="center"/>
      <protection locked="0"/>
    </xf>
    <xf numFmtId="0" fontId="22" fillId="8" borderId="93" xfId="0" applyFont="1" applyFill="1" applyBorder="1" applyAlignment="1" applyProtection="1">
      <alignment horizontal="center" vertical="center"/>
      <protection locked="0"/>
    </xf>
    <xf numFmtId="0" fontId="22" fillId="8" borderId="106" xfId="0" applyFont="1" applyFill="1" applyBorder="1" applyAlignment="1" applyProtection="1">
      <alignment horizontal="center" vertical="center"/>
      <protection locked="0"/>
    </xf>
    <xf numFmtId="0" fontId="22" fillId="8" borderId="36" xfId="0" applyFont="1" applyFill="1" applyBorder="1" applyAlignment="1" applyProtection="1">
      <alignment horizontal="center" vertical="center"/>
      <protection locked="0"/>
    </xf>
    <xf numFmtId="0" fontId="22" fillId="8" borderId="7" xfId="0" applyFont="1" applyFill="1" applyBorder="1" applyAlignment="1" applyProtection="1">
      <alignment horizontal="center" vertical="center"/>
      <protection locked="0"/>
    </xf>
    <xf numFmtId="0" fontId="22" fillId="8" borderId="22" xfId="0" applyFont="1" applyFill="1" applyBorder="1" applyAlignment="1" applyProtection="1">
      <alignment horizontal="center" vertical="center"/>
      <protection locked="0"/>
    </xf>
    <xf numFmtId="0" fontId="22" fillId="8" borderId="23" xfId="0" applyFont="1" applyFill="1" applyBorder="1" applyAlignment="1" applyProtection="1">
      <alignment horizontal="center" vertical="center"/>
      <protection locked="0"/>
    </xf>
    <xf numFmtId="0" fontId="22" fillId="8" borderId="41" xfId="0" applyFont="1" applyFill="1" applyBorder="1" applyAlignment="1" applyProtection="1">
      <alignment horizontal="center" vertical="center"/>
      <protection locked="0"/>
    </xf>
    <xf numFmtId="0" fontId="22" fillId="8" borderId="76" xfId="0" applyFont="1" applyFill="1" applyBorder="1" applyAlignment="1" applyProtection="1">
      <alignment horizontal="center" vertical="center"/>
      <protection locked="0"/>
    </xf>
    <xf numFmtId="0" fontId="22" fillId="8" borderId="70" xfId="0" applyFont="1" applyFill="1" applyBorder="1" applyAlignment="1" applyProtection="1">
      <alignment horizontal="center" vertical="center"/>
      <protection locked="0"/>
    </xf>
    <xf numFmtId="179" fontId="22" fillId="4" borderId="8" xfId="0" applyNumberFormat="1" applyFont="1" applyFill="1" applyBorder="1" applyAlignment="1" applyProtection="1">
      <alignment horizontal="right" vertical="center"/>
      <protection locked="0"/>
    </xf>
    <xf numFmtId="179" fontId="22" fillId="4" borderId="31" xfId="0" applyNumberFormat="1" applyFont="1" applyFill="1" applyBorder="1" applyAlignment="1" applyProtection="1">
      <alignment horizontal="right" vertical="center"/>
      <protection locked="0"/>
    </xf>
    <xf numFmtId="179" fontId="22" fillId="4" borderId="76" xfId="0" applyNumberFormat="1" applyFont="1" applyFill="1" applyBorder="1" applyAlignment="1" applyProtection="1">
      <alignment horizontal="right" vertical="center"/>
      <protection locked="0"/>
    </xf>
    <xf numFmtId="179" fontId="22" fillId="4" borderId="77" xfId="0" applyNumberFormat="1" applyFont="1" applyFill="1" applyBorder="1" applyAlignment="1" applyProtection="1">
      <alignment horizontal="right" vertical="center"/>
      <protection locked="0"/>
    </xf>
    <xf numFmtId="180" fontId="22" fillId="4" borderId="8" xfId="0" applyNumberFormat="1" applyFont="1" applyFill="1" applyBorder="1" applyAlignment="1" applyProtection="1">
      <alignment horizontal="right" vertical="center"/>
      <protection locked="0"/>
    </xf>
    <xf numFmtId="180" fontId="22" fillId="4" borderId="31" xfId="0" applyNumberFormat="1" applyFont="1" applyFill="1" applyBorder="1" applyAlignment="1" applyProtection="1">
      <alignment horizontal="right" vertical="center"/>
      <protection locked="0"/>
    </xf>
    <xf numFmtId="179" fontId="22" fillId="4" borderId="7" xfId="0" applyNumberFormat="1" applyFont="1" applyFill="1" applyBorder="1" applyAlignment="1" applyProtection="1">
      <alignment horizontal="right" vertical="center"/>
      <protection locked="0"/>
    </xf>
    <xf numFmtId="179" fontId="22" fillId="4" borderId="22" xfId="0" applyNumberFormat="1" applyFont="1" applyFill="1" applyBorder="1" applyAlignment="1" applyProtection="1">
      <alignment horizontal="right" vertical="center"/>
      <protection locked="0"/>
    </xf>
    <xf numFmtId="179" fontId="22" fillId="4" borderId="75" xfId="0" applyNumberFormat="1" applyFont="1" applyFill="1" applyBorder="1" applyAlignment="1" applyProtection="1">
      <alignment horizontal="right" vertical="center"/>
      <protection locked="0"/>
    </xf>
    <xf numFmtId="179" fontId="22" fillId="4" borderId="78" xfId="0" applyNumberFormat="1" applyFont="1" applyFill="1" applyBorder="1" applyAlignment="1" applyProtection="1">
      <alignment horizontal="right" vertical="center"/>
      <protection locked="0"/>
    </xf>
    <xf numFmtId="0" fontId="22" fillId="8" borderId="69" xfId="0" applyFont="1" applyFill="1" applyBorder="1" applyAlignment="1" applyProtection="1">
      <alignment horizontal="center" vertical="center"/>
      <protection locked="0"/>
    </xf>
    <xf numFmtId="0" fontId="22" fillId="8" borderId="8" xfId="0" applyFont="1" applyFill="1" applyBorder="1" applyAlignment="1" applyProtection="1">
      <alignment horizontal="center" vertical="center"/>
      <protection locked="0"/>
    </xf>
    <xf numFmtId="0" fontId="22" fillId="8" borderId="31" xfId="0" applyFont="1" applyFill="1" applyBorder="1" applyAlignment="1" applyProtection="1">
      <alignment horizontal="center" vertical="center"/>
      <protection locked="0"/>
    </xf>
    <xf numFmtId="0" fontId="22" fillId="8" borderId="77" xfId="0" applyFont="1" applyFill="1" applyBorder="1" applyAlignment="1" applyProtection="1">
      <alignment horizontal="center" vertical="center"/>
      <protection locked="0"/>
    </xf>
    <xf numFmtId="0" fontId="22" fillId="8" borderId="15" xfId="0" applyFont="1" applyFill="1" applyBorder="1" applyAlignment="1" applyProtection="1">
      <alignment horizontal="center" vertical="center"/>
      <protection locked="0"/>
    </xf>
    <xf numFmtId="0" fontId="22" fillId="8" borderId="72" xfId="0" applyFont="1" applyFill="1" applyBorder="1" applyAlignment="1" applyProtection="1">
      <alignment horizontal="center" vertical="center"/>
      <protection locked="0"/>
    </xf>
    <xf numFmtId="0" fontId="22" fillId="8" borderId="30" xfId="0" applyFont="1" applyFill="1" applyBorder="1" applyAlignment="1" applyProtection="1">
      <alignment horizontal="center" vertical="center"/>
      <protection locked="0"/>
    </xf>
    <xf numFmtId="0" fontId="22" fillId="8" borderId="16" xfId="0" applyFont="1" applyFill="1" applyBorder="1" applyAlignment="1" applyProtection="1">
      <alignment horizontal="center" vertical="center"/>
      <protection locked="0"/>
    </xf>
    <xf numFmtId="0" fontId="22" fillId="8" borderId="32" xfId="0" applyFont="1" applyFill="1" applyBorder="1" applyAlignment="1" applyProtection="1">
      <alignment horizontal="center" vertical="center"/>
      <protection locked="0"/>
    </xf>
    <xf numFmtId="0" fontId="22" fillId="8" borderId="35" xfId="0" applyFont="1" applyFill="1" applyBorder="1" applyAlignment="1" applyProtection="1">
      <alignment horizontal="center" vertical="center"/>
      <protection locked="0"/>
    </xf>
    <xf numFmtId="0" fontId="22" fillId="8" borderId="17" xfId="0" applyFont="1" applyFill="1" applyBorder="1" applyAlignment="1" applyProtection="1">
      <alignment horizontal="center" vertical="center"/>
      <protection locked="0"/>
    </xf>
    <xf numFmtId="0" fontId="22" fillId="8" borderId="71" xfId="0" applyFont="1" applyFill="1" applyBorder="1" applyAlignment="1" applyProtection="1">
      <alignment horizontal="center" vertical="center"/>
      <protection locked="0"/>
    </xf>
    <xf numFmtId="0" fontId="22" fillId="8" borderId="29" xfId="0" applyFont="1" applyFill="1" applyBorder="1" applyAlignment="1" applyProtection="1">
      <alignment horizontal="center" vertical="center"/>
      <protection locked="0"/>
    </xf>
    <xf numFmtId="181" fontId="22" fillId="4" borderId="74" xfId="0" applyNumberFormat="1" applyFont="1" applyFill="1" applyBorder="1" applyAlignment="1" applyProtection="1">
      <alignment horizontal="right" vertical="center"/>
      <protection locked="0"/>
    </xf>
    <xf numFmtId="181" fontId="22" fillId="4" borderId="75" xfId="0" applyNumberFormat="1" applyFont="1" applyFill="1" applyBorder="1" applyAlignment="1" applyProtection="1">
      <alignment horizontal="right" vertical="center"/>
      <protection locked="0"/>
    </xf>
    <xf numFmtId="181" fontId="22" fillId="4" borderId="78" xfId="0" applyNumberFormat="1" applyFont="1" applyFill="1" applyBorder="1" applyAlignment="1" applyProtection="1">
      <alignment horizontal="right" vertical="center"/>
      <protection locked="0"/>
    </xf>
    <xf numFmtId="0" fontId="22" fillId="8" borderId="91" xfId="0" applyFont="1" applyFill="1" applyBorder="1" applyAlignment="1" applyProtection="1">
      <alignment horizontal="center" vertical="center"/>
      <protection locked="0"/>
    </xf>
    <xf numFmtId="182" fontId="22" fillId="4" borderId="8" xfId="0" applyNumberFormat="1" applyFont="1" applyFill="1" applyBorder="1" applyAlignment="1" applyProtection="1">
      <alignment horizontal="right" vertical="center"/>
      <protection locked="0"/>
    </xf>
    <xf numFmtId="182" fontId="22" fillId="4" borderId="31" xfId="0" applyNumberFormat="1" applyFont="1" applyFill="1" applyBorder="1" applyAlignment="1" applyProtection="1">
      <alignment horizontal="right" vertical="center"/>
      <protection locked="0"/>
    </xf>
    <xf numFmtId="182" fontId="22" fillId="4" borderId="76" xfId="0" applyNumberFormat="1" applyFont="1" applyFill="1" applyBorder="1" applyAlignment="1" applyProtection="1">
      <alignment horizontal="right" vertical="center"/>
      <protection locked="0"/>
    </xf>
    <xf numFmtId="182" fontId="22" fillId="4" borderId="77" xfId="0" applyNumberFormat="1" applyFont="1" applyFill="1" applyBorder="1" applyAlignment="1" applyProtection="1">
      <alignment horizontal="right" vertical="center"/>
      <protection locked="0"/>
    </xf>
    <xf numFmtId="0" fontId="22" fillId="4" borderId="9" xfId="0" applyFont="1" applyFill="1" applyBorder="1" applyAlignment="1" applyProtection="1">
      <alignment horizontal="center" vertical="center"/>
      <protection locked="0"/>
    </xf>
    <xf numFmtId="0" fontId="22" fillId="4" borderId="0" xfId="0" applyFont="1" applyFill="1" applyBorder="1" applyAlignment="1" applyProtection="1">
      <alignment horizontal="center" vertical="center"/>
      <protection locked="0"/>
    </xf>
    <xf numFmtId="0" fontId="22" fillId="4" borderId="3" xfId="0" applyFont="1" applyFill="1" applyBorder="1" applyAlignment="1" applyProtection="1">
      <alignment horizontal="center" vertical="center"/>
      <protection locked="0"/>
    </xf>
    <xf numFmtId="0" fontId="22" fillId="4" borderId="6" xfId="0" applyFont="1" applyFill="1" applyBorder="1" applyAlignment="1" applyProtection="1">
      <alignment horizontal="center" vertical="center"/>
      <protection locked="0"/>
    </xf>
    <xf numFmtId="0" fontId="22" fillId="4" borderId="1" xfId="0" applyFont="1" applyFill="1" applyBorder="1" applyAlignment="1" applyProtection="1">
      <alignment horizontal="center" vertical="center"/>
      <protection locked="0"/>
    </xf>
    <xf numFmtId="0" fontId="22" fillId="4" borderId="4" xfId="0" applyFont="1" applyFill="1" applyBorder="1" applyAlignment="1" applyProtection="1">
      <alignment horizontal="center" vertical="center"/>
      <protection locked="0"/>
    </xf>
    <xf numFmtId="0" fontId="7" fillId="0" borderId="1" xfId="0" applyFont="1" applyBorder="1" applyAlignment="1">
      <alignment horizontal="left" vertical="center"/>
    </xf>
  </cellXfs>
  <cellStyles count="1">
    <cellStyle name="標準" xfId="0" builtinId="0"/>
  </cellStyles>
  <dxfs count="8">
    <dxf>
      <fill>
        <patternFill>
          <bgColor rgb="FFFF0000"/>
        </patternFill>
      </fill>
    </dxf>
    <dxf>
      <fill>
        <patternFill>
          <bgColor rgb="FFFF00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drawings/_rels/drawing1.xml.rels><?xml version="1.0" encoding="UTF-8" standalone="yes"?><Relationships xmlns="http://schemas.openxmlformats.org/package/2006/relationships"><Relationship Id="rId1" Target="#'%E5%88%A5%E7%B4%99%E6%A7%98%E5%BC%8F%EF%BC%92%20'!Print_Area" Type="http://schemas.openxmlformats.org/officeDocument/2006/relationships/hyperlink"/></Relationships>
</file>

<file path=xl/drawings/drawing1.xml><?xml version="1.0" encoding="utf-8"?>
<xdr:wsDr xmlns:xdr="http://schemas.openxmlformats.org/drawingml/2006/spreadsheetDrawing" xmlns:a="http://schemas.openxmlformats.org/drawingml/2006/main">
  <xdr:twoCellAnchor>
    <xdr:from>
      <xdr:col>27</xdr:col>
      <xdr:colOff>57593</xdr:colOff>
      <xdr:row>0</xdr:row>
      <xdr:rowOff>30725</xdr:rowOff>
    </xdr:from>
    <xdr:to>
      <xdr:col>58</xdr:col>
      <xdr:colOff>29765</xdr:colOff>
      <xdr:row>2</xdr:row>
      <xdr:rowOff>122239</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bwMode="auto">
        <a:xfrm>
          <a:off x="4611734" y="30725"/>
          <a:ext cx="5201000" cy="587608"/>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400">
              <a:solidFill>
                <a:srgbClr val="FF0000"/>
              </a:solidFill>
              <a:latin typeface="HGP創英角ｺﾞｼｯｸUB" panose="020B0900000000000000" pitchFamily="50" charset="-128"/>
              <a:ea typeface="HGP創英角ｺﾞｼｯｸUB" panose="020B0900000000000000" pitchFamily="50" charset="-128"/>
            </a:rPr>
            <a:t>この画面は入力フォームです。以下の入力が完了したら、別紙様式２を印刷して提出してください。</a:t>
          </a:r>
        </a:p>
      </xdr:txBody>
    </xdr:sp>
    <xdr:clientData/>
  </xdr:twoCellAnchor>
  <xdr:twoCellAnchor>
    <xdr:from>
      <xdr:col>20</xdr:col>
      <xdr:colOff>92604</xdr:colOff>
      <xdr:row>84</xdr:row>
      <xdr:rowOff>99217</xdr:rowOff>
    </xdr:from>
    <xdr:to>
      <xdr:col>53</xdr:col>
      <xdr:colOff>59530</xdr:colOff>
      <xdr:row>87</xdr:row>
      <xdr:rowOff>59528</xdr:rowOff>
    </xdr:to>
    <xdr:sp macro="" textlink="">
      <xdr:nvSpPr>
        <xdr:cNvPr id="4" name="角丸四角形 1">
          <a:hlinkClick xmlns:r="http://schemas.openxmlformats.org/officeDocument/2006/relationships" r:id="rId1"/>
          <a:extLst>
            <a:ext uri="{FF2B5EF4-FFF2-40B4-BE49-F238E27FC236}">
              <a16:creationId xmlns:a16="http://schemas.microsoft.com/office/drawing/2014/main" id="{157F7C85-4B37-4072-993B-57FB6F310F20}"/>
            </a:ext>
          </a:extLst>
        </xdr:cNvPr>
        <xdr:cNvSpPr/>
      </xdr:nvSpPr>
      <xdr:spPr bwMode="auto">
        <a:xfrm>
          <a:off x="3532187" y="14327186"/>
          <a:ext cx="5642239" cy="456405"/>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400">
              <a:solidFill>
                <a:srgbClr val="FF0000"/>
              </a:solidFill>
              <a:latin typeface="HGP創英角ｺﾞｼｯｸUB" panose="020B0900000000000000" pitchFamily="50" charset="-128"/>
              <a:ea typeface="HGP創英角ｺﾞｼｯｸUB" panose="020B0900000000000000" pitchFamily="50" charset="-128"/>
            </a:rPr>
            <a:t>入力が完了したら、</a:t>
          </a:r>
          <a:r>
            <a:rPr kumimoji="1" lang="ja-JP" altLang="en-US" sz="1400" u="sng">
              <a:solidFill>
                <a:schemeClr val="tx2"/>
              </a:solidFill>
              <a:latin typeface="HGP創英角ｺﾞｼｯｸUB" panose="020B0900000000000000" pitchFamily="50" charset="-128"/>
              <a:ea typeface="HGP創英角ｺﾞｼｯｸUB" panose="020B0900000000000000" pitchFamily="50" charset="-128"/>
            </a:rPr>
            <a:t>「別紙様式２」</a:t>
          </a:r>
          <a:r>
            <a:rPr kumimoji="1" lang="ja-JP" altLang="en-US" sz="1400">
              <a:solidFill>
                <a:srgbClr val="FF0000"/>
              </a:solidFill>
              <a:latin typeface="HGP創英角ｺﾞｼｯｸUB" panose="020B0900000000000000" pitchFamily="50" charset="-128"/>
              <a:ea typeface="HGP創英角ｺﾞｼｯｸUB" panose="020B0900000000000000" pitchFamily="50" charset="-128"/>
            </a:rPr>
            <a:t>のシートを印刷して提出してください。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11460</xdr:colOff>
      <xdr:row>2</xdr:row>
      <xdr:rowOff>281667</xdr:rowOff>
    </xdr:from>
    <xdr:to>
      <xdr:col>30</xdr:col>
      <xdr:colOff>7257</xdr:colOff>
      <xdr:row>2</xdr:row>
      <xdr:rowOff>435273</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bwMode="auto">
        <a:xfrm rot="16200000">
          <a:off x="14233663" y="-1013750"/>
          <a:ext cx="153606" cy="4567797"/>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21</xdr:col>
      <xdr:colOff>1086</xdr:colOff>
      <xdr:row>2</xdr:row>
      <xdr:rowOff>282895</xdr:rowOff>
    </xdr:from>
    <xdr:to>
      <xdr:col>23</xdr:col>
      <xdr:colOff>10012</xdr:colOff>
      <xdr:row>2</xdr:row>
      <xdr:rowOff>406090</xdr:rowOff>
    </xdr:to>
    <xdr:sp macro="" textlink="">
      <xdr:nvSpPr>
        <xdr:cNvPr id="3" name="右中かっこ 2">
          <a:extLst>
            <a:ext uri="{FF2B5EF4-FFF2-40B4-BE49-F238E27FC236}">
              <a16:creationId xmlns:a16="http://schemas.microsoft.com/office/drawing/2014/main" id="{00000000-0008-0000-0100-000003000000}"/>
            </a:ext>
          </a:extLst>
        </xdr:cNvPr>
        <xdr:cNvSpPr/>
      </xdr:nvSpPr>
      <xdr:spPr bwMode="auto">
        <a:xfrm rot="16200000">
          <a:off x="11305915" y="598566"/>
          <a:ext cx="123195" cy="1315212"/>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pageSetUpPr fitToPage="1"/>
  </sheetPr>
  <dimension ref="A1:BO85"/>
  <sheetViews>
    <sheetView tabSelected="1" zoomScale="120" zoomScaleNormal="120" workbookViewId="0">
      <selection activeCell="J5" sqref="J5:N5"/>
    </sheetView>
  </sheetViews>
  <sheetFormatPr defaultColWidth="2.453125" defaultRowHeight="13"/>
  <cols>
    <col min="1" max="10" width="2.453125" style="39"/>
    <col min="11" max="11" width="2.453125" style="39" customWidth="1"/>
    <col min="12" max="18" width="2.453125" style="39"/>
    <col min="19" max="19" width="2.453125" style="39" customWidth="1"/>
    <col min="20" max="27" width="2.453125" style="39"/>
    <col min="28" max="28" width="2.453125" style="39" customWidth="1"/>
    <col min="29" max="34" width="2.453125" style="39"/>
    <col min="35" max="35" width="2.453125" style="39" customWidth="1"/>
    <col min="36" max="61" width="2.453125" style="39"/>
    <col min="62" max="62" width="2.6328125" style="39" bestFit="1" customWidth="1"/>
    <col min="63" max="16384" width="2.453125" style="39"/>
  </cols>
  <sheetData>
    <row r="1" spans="1:35" s="57" customFormat="1" ht="24.5" customHeight="1" thickBot="1">
      <c r="A1" s="58" t="s">
        <v>240</v>
      </c>
    </row>
    <row r="2" spans="1:35" ht="14.5" thickBot="1">
      <c r="A2" s="213"/>
      <c r="B2" s="214"/>
      <c r="C2" s="215"/>
      <c r="D2" s="158" t="s">
        <v>247</v>
      </c>
      <c r="E2" s="158"/>
      <c r="F2" s="158"/>
      <c r="G2" s="158"/>
      <c r="H2" s="158"/>
      <c r="I2" s="159"/>
      <c r="J2" s="181"/>
      <c r="K2" s="182"/>
      <c r="L2" s="183"/>
      <c r="M2" s="158" t="s">
        <v>348</v>
      </c>
      <c r="N2" s="158"/>
      <c r="O2" s="158"/>
      <c r="P2" s="158"/>
      <c r="Q2" s="158"/>
      <c r="R2" s="158"/>
      <c r="S2" s="158"/>
      <c r="T2" s="158"/>
      <c r="U2" s="158"/>
    </row>
    <row r="4" spans="1:35" s="160" customFormat="1" ht="13.5" thickBot="1">
      <c r="A4" s="160" t="s">
        <v>196</v>
      </c>
    </row>
    <row r="5" spans="1:35" ht="13.5" thickBot="1">
      <c r="A5" s="188" t="s">
        <v>71</v>
      </c>
      <c r="B5" s="189"/>
      <c r="C5" s="189"/>
      <c r="D5" s="189"/>
      <c r="E5" s="189"/>
      <c r="F5" s="189"/>
      <c r="G5" s="189"/>
      <c r="H5" s="189"/>
      <c r="I5" s="189"/>
      <c r="J5" s="422"/>
      <c r="K5" s="423"/>
      <c r="L5" s="423"/>
      <c r="M5" s="423"/>
      <c r="N5" s="424"/>
      <c r="O5" s="41"/>
      <c r="P5" s="42"/>
      <c r="Q5" s="42"/>
      <c r="R5" s="42"/>
      <c r="S5" s="42"/>
      <c r="T5" s="42"/>
      <c r="U5" s="42"/>
      <c r="V5" s="42"/>
      <c r="W5" s="42"/>
      <c r="X5" s="42"/>
      <c r="Y5" s="42"/>
      <c r="Z5" s="42"/>
    </row>
    <row r="6" spans="1:35">
      <c r="A6" s="188" t="s">
        <v>246</v>
      </c>
      <c r="B6" s="189"/>
      <c r="C6" s="189"/>
      <c r="D6" s="189"/>
      <c r="E6" s="189"/>
      <c r="F6" s="189"/>
      <c r="G6" s="189"/>
      <c r="H6" s="189"/>
      <c r="I6" s="189"/>
      <c r="J6" s="425"/>
      <c r="K6" s="426"/>
      <c r="L6" s="426"/>
      <c r="M6" s="426"/>
      <c r="N6" s="426"/>
      <c r="O6" s="426"/>
      <c r="P6" s="426"/>
      <c r="Q6" s="426"/>
      <c r="R6" s="426"/>
      <c r="S6" s="426"/>
      <c r="T6" s="426"/>
      <c r="U6" s="426"/>
      <c r="V6" s="426"/>
      <c r="W6" s="426"/>
      <c r="X6" s="426"/>
      <c r="Y6" s="426"/>
      <c r="Z6" s="427"/>
    </row>
    <row r="7" spans="1:35">
      <c r="A7" s="188" t="s">
        <v>238</v>
      </c>
      <c r="B7" s="189"/>
      <c r="C7" s="189"/>
      <c r="D7" s="189"/>
      <c r="E7" s="189"/>
      <c r="F7" s="189"/>
      <c r="G7" s="189"/>
      <c r="H7" s="189"/>
      <c r="I7" s="189"/>
      <c r="J7" s="428"/>
      <c r="K7" s="429"/>
      <c r="L7" s="429"/>
      <c r="M7" s="429"/>
      <c r="N7" s="429"/>
      <c r="O7" s="429"/>
      <c r="P7" s="429"/>
      <c r="Q7" s="429"/>
      <c r="R7" s="429"/>
      <c r="S7" s="429"/>
      <c r="T7" s="429"/>
      <c r="U7" s="429"/>
      <c r="V7" s="429"/>
      <c r="W7" s="429"/>
      <c r="X7" s="429"/>
      <c r="Y7" s="429"/>
      <c r="Z7" s="430"/>
    </row>
    <row r="8" spans="1:35">
      <c r="A8" s="188" t="s">
        <v>239</v>
      </c>
      <c r="B8" s="189"/>
      <c r="C8" s="189"/>
      <c r="D8" s="189"/>
      <c r="E8" s="189"/>
      <c r="F8" s="189"/>
      <c r="G8" s="189"/>
      <c r="H8" s="189"/>
      <c r="I8" s="189"/>
      <c r="J8" s="431"/>
      <c r="K8" s="432"/>
      <c r="L8" s="432"/>
      <c r="M8" s="432"/>
      <c r="N8" s="432"/>
      <c r="O8" s="432"/>
      <c r="P8" s="432"/>
      <c r="Q8" s="432"/>
      <c r="R8" s="432"/>
      <c r="S8" s="432"/>
      <c r="T8" s="432"/>
      <c r="U8" s="432"/>
      <c r="V8" s="432"/>
      <c r="W8" s="432"/>
      <c r="X8" s="432"/>
      <c r="Y8" s="432"/>
      <c r="Z8" s="433"/>
    </row>
    <row r="9" spans="1:35" ht="13.5" thickBot="1">
      <c r="A9" s="188" t="s">
        <v>72</v>
      </c>
      <c r="B9" s="189"/>
      <c r="C9" s="189"/>
      <c r="D9" s="189"/>
      <c r="E9" s="189"/>
      <c r="F9" s="189"/>
      <c r="G9" s="189"/>
      <c r="H9" s="189"/>
      <c r="I9" s="189"/>
      <c r="J9" s="434"/>
      <c r="K9" s="435"/>
      <c r="L9" s="435"/>
      <c r="M9" s="435"/>
      <c r="N9" s="435"/>
      <c r="O9" s="435"/>
      <c r="P9" s="435"/>
      <c r="Q9" s="435"/>
      <c r="R9" s="435"/>
      <c r="S9" s="435"/>
      <c r="T9" s="435"/>
      <c r="U9" s="435"/>
      <c r="V9" s="435"/>
      <c r="W9" s="435"/>
      <c r="X9" s="435"/>
      <c r="Y9" s="435"/>
      <c r="Z9" s="436"/>
    </row>
    <row r="10" spans="1:35" hidden="1">
      <c r="A10" s="149"/>
      <c r="B10" s="149"/>
      <c r="C10" s="149"/>
      <c r="D10" s="149"/>
      <c r="E10" s="149"/>
      <c r="F10" s="149"/>
      <c r="G10" s="149"/>
      <c r="H10" s="149"/>
      <c r="I10" s="149"/>
      <c r="J10" s="150"/>
      <c r="K10" s="150"/>
      <c r="L10" s="56"/>
      <c r="M10" s="56"/>
      <c r="N10" s="56"/>
      <c r="O10" s="56"/>
      <c r="P10" s="56"/>
      <c r="Q10" s="56"/>
      <c r="R10" s="56"/>
      <c r="S10" s="56"/>
      <c r="T10" s="56"/>
      <c r="U10" s="56"/>
      <c r="V10" s="56"/>
      <c r="W10" s="56"/>
      <c r="X10" s="56"/>
      <c r="Y10" s="56"/>
      <c r="Z10" s="56"/>
    </row>
    <row r="11" spans="1:35">
      <c r="M11" s="56"/>
      <c r="N11" s="56"/>
      <c r="O11" s="56"/>
      <c r="P11" s="56"/>
      <c r="Q11" s="56"/>
      <c r="R11" s="56"/>
      <c r="S11" s="56"/>
      <c r="T11" s="56"/>
      <c r="U11" s="56"/>
      <c r="V11" s="56"/>
      <c r="W11" s="56"/>
      <c r="X11" s="56"/>
      <c r="Y11" s="56"/>
      <c r="Z11" s="56"/>
    </row>
    <row r="13" spans="1:35" s="160" customFormat="1">
      <c r="A13" s="160" t="s">
        <v>197</v>
      </c>
    </row>
    <row r="14" spans="1:35" ht="13.5" thickBot="1">
      <c r="A14" s="198"/>
      <c r="B14" s="237"/>
      <c r="C14" s="237"/>
      <c r="D14" s="237"/>
      <c r="E14" s="237"/>
      <c r="F14" s="237"/>
      <c r="G14" s="237"/>
      <c r="H14" s="237"/>
      <c r="I14" s="237"/>
      <c r="J14" s="241" t="s">
        <v>109</v>
      </c>
      <c r="K14" s="242"/>
      <c r="L14" s="242"/>
      <c r="M14" s="242"/>
      <c r="N14" s="242"/>
      <c r="O14" s="242"/>
      <c r="P14" s="242"/>
      <c r="Q14" s="242"/>
      <c r="R14" s="242"/>
      <c r="S14" s="242"/>
      <c r="T14" s="243"/>
      <c r="U14" s="241" t="s">
        <v>110</v>
      </c>
      <c r="V14" s="242"/>
      <c r="W14" s="242"/>
      <c r="X14" s="242"/>
      <c r="Y14" s="242"/>
      <c r="Z14" s="242"/>
      <c r="AA14" s="242"/>
      <c r="AB14" s="242"/>
      <c r="AC14" s="242"/>
      <c r="AD14" s="242"/>
      <c r="AE14" s="242"/>
      <c r="AF14" s="243"/>
    </row>
    <row r="15" spans="1:35" ht="13.5" thickBot="1">
      <c r="A15" s="193" t="s">
        <v>0</v>
      </c>
      <c r="B15" s="193"/>
      <c r="C15" s="193"/>
      <c r="D15" s="193"/>
      <c r="E15" s="193"/>
      <c r="F15" s="193"/>
      <c r="G15" s="193"/>
      <c r="H15" s="193"/>
      <c r="I15" s="188"/>
      <c r="J15" s="437"/>
      <c r="K15" s="438"/>
      <c r="L15" s="438"/>
      <c r="M15" s="438"/>
      <c r="N15" s="438"/>
      <c r="O15" s="438"/>
      <c r="P15" s="438"/>
      <c r="Q15" s="438"/>
      <c r="R15" s="438"/>
      <c r="S15" s="438"/>
      <c r="T15" s="439"/>
      <c r="U15" s="438"/>
      <c r="V15" s="438"/>
      <c r="W15" s="438"/>
      <c r="X15" s="438"/>
      <c r="Y15" s="438"/>
      <c r="Z15" s="438"/>
      <c r="AA15" s="438"/>
      <c r="AB15" s="438"/>
      <c r="AC15" s="438"/>
      <c r="AD15" s="438"/>
      <c r="AE15" s="438"/>
      <c r="AF15" s="439"/>
      <c r="AI15" s="162" t="str">
        <f>IF(OR(J15="",U15=""),"届出区分を選択してください。","")</f>
        <v>届出区分を選択してください。</v>
      </c>
    </row>
    <row r="16" spans="1:35" ht="13.5" thickBot="1">
      <c r="A16" s="198"/>
      <c r="B16" s="237"/>
      <c r="C16" s="237"/>
      <c r="D16" s="237"/>
      <c r="E16" s="237"/>
      <c r="F16" s="237"/>
      <c r="G16" s="237"/>
      <c r="H16" s="237"/>
      <c r="I16" s="237"/>
      <c r="J16" s="238" t="s">
        <v>201</v>
      </c>
      <c r="K16" s="239"/>
      <c r="L16" s="239"/>
      <c r="M16" s="239"/>
      <c r="N16" s="239"/>
      <c r="O16" s="239"/>
      <c r="P16" s="239"/>
      <c r="Q16" s="239"/>
      <c r="R16" s="239"/>
      <c r="S16" s="239"/>
      <c r="T16" s="240"/>
      <c r="U16" s="238" t="s">
        <v>201</v>
      </c>
      <c r="V16" s="239"/>
      <c r="W16" s="239"/>
      <c r="X16" s="239"/>
      <c r="Y16" s="239"/>
      <c r="Z16" s="239"/>
      <c r="AA16" s="239"/>
      <c r="AB16" s="239"/>
      <c r="AC16" s="239"/>
      <c r="AD16" s="239"/>
      <c r="AE16" s="239"/>
      <c r="AF16" s="240"/>
    </row>
    <row r="17" spans="1:64">
      <c r="A17" s="193" t="s">
        <v>73</v>
      </c>
      <c r="B17" s="193"/>
      <c r="C17" s="193"/>
      <c r="D17" s="193"/>
      <c r="E17" s="193"/>
      <c r="F17" s="193"/>
      <c r="G17" s="193"/>
      <c r="H17" s="193"/>
      <c r="I17" s="188"/>
      <c r="J17" s="440"/>
      <c r="K17" s="440"/>
      <c r="L17" s="440"/>
      <c r="M17" s="440"/>
      <c r="N17" s="440"/>
      <c r="O17" s="440"/>
      <c r="P17" s="440"/>
      <c r="Q17" s="440"/>
      <c r="R17" s="440"/>
      <c r="S17" s="440"/>
      <c r="T17" s="440"/>
      <c r="U17" s="440"/>
      <c r="V17" s="440"/>
      <c r="W17" s="440"/>
      <c r="X17" s="440"/>
      <c r="Y17" s="440"/>
      <c r="Z17" s="440"/>
      <c r="AA17" s="440"/>
      <c r="AB17" s="440"/>
      <c r="AC17" s="440"/>
      <c r="AD17" s="440"/>
      <c r="AE17" s="440"/>
      <c r="AF17" s="440"/>
      <c r="AI17" s="162" t="str">
        <f>IF(AND(J15&lt;&gt;"無",OR(J17="",J18="",J19="",J20="",J21="",J22="",J23="",J24="")),"〈一般病床〉未入力項目があります。０の場合は０と入力してください。","")</f>
        <v>〈一般病床〉未入力項目があります。０の場合は０と入力してください。</v>
      </c>
    </row>
    <row r="18" spans="1:64">
      <c r="A18" s="193" t="s">
        <v>74</v>
      </c>
      <c r="B18" s="193"/>
      <c r="C18" s="193"/>
      <c r="D18" s="193"/>
      <c r="E18" s="193"/>
      <c r="F18" s="193"/>
      <c r="G18" s="193"/>
      <c r="H18" s="193"/>
      <c r="I18" s="188"/>
      <c r="J18" s="441"/>
      <c r="K18" s="441"/>
      <c r="L18" s="441"/>
      <c r="M18" s="441"/>
      <c r="N18" s="441"/>
      <c r="O18" s="441"/>
      <c r="P18" s="441"/>
      <c r="Q18" s="441"/>
      <c r="R18" s="441"/>
      <c r="S18" s="441"/>
      <c r="T18" s="441"/>
      <c r="U18" s="441"/>
      <c r="V18" s="441"/>
      <c r="W18" s="441"/>
      <c r="X18" s="441"/>
      <c r="Y18" s="441"/>
      <c r="Z18" s="441"/>
      <c r="AA18" s="441"/>
      <c r="AB18" s="441"/>
      <c r="AC18" s="441"/>
      <c r="AD18" s="441"/>
      <c r="AE18" s="441"/>
      <c r="AF18" s="441"/>
      <c r="AI18" s="162"/>
    </row>
    <row r="19" spans="1:64">
      <c r="A19" s="193" t="s">
        <v>75</v>
      </c>
      <c r="B19" s="193"/>
      <c r="C19" s="193"/>
      <c r="D19" s="193"/>
      <c r="E19" s="193"/>
      <c r="F19" s="193"/>
      <c r="G19" s="193"/>
      <c r="H19" s="193"/>
      <c r="I19" s="188"/>
      <c r="J19" s="441"/>
      <c r="K19" s="441"/>
      <c r="L19" s="441"/>
      <c r="M19" s="441"/>
      <c r="N19" s="441"/>
      <c r="O19" s="441"/>
      <c r="P19" s="441"/>
      <c r="Q19" s="441"/>
      <c r="R19" s="441"/>
      <c r="S19" s="441"/>
      <c r="T19" s="441"/>
      <c r="U19" s="441"/>
      <c r="V19" s="441"/>
      <c r="W19" s="441"/>
      <c r="X19" s="441"/>
      <c r="Y19" s="441"/>
      <c r="Z19" s="441"/>
      <c r="AA19" s="441"/>
      <c r="AB19" s="441"/>
      <c r="AC19" s="441"/>
      <c r="AD19" s="441"/>
      <c r="AE19" s="441"/>
      <c r="AF19" s="441"/>
      <c r="AI19" s="162" t="str">
        <f>IF(AND(U15&lt;&gt;"無",OR(U17="",U18="",U19="",U20="",U21="",U22="",U23="",U24="")),"〈療養病床〉未入力項目があります。０の場合は０と入力してください。","")</f>
        <v>〈療養病床〉未入力項目があります。０の場合は０と入力してください。</v>
      </c>
    </row>
    <row r="20" spans="1:64">
      <c r="A20" s="193" t="s">
        <v>76</v>
      </c>
      <c r="B20" s="193"/>
      <c r="C20" s="193"/>
      <c r="D20" s="193"/>
      <c r="E20" s="193"/>
      <c r="F20" s="193"/>
      <c r="G20" s="193"/>
      <c r="H20" s="193"/>
      <c r="I20" s="188"/>
      <c r="J20" s="441"/>
      <c r="K20" s="441"/>
      <c r="L20" s="441"/>
      <c r="M20" s="441"/>
      <c r="N20" s="441"/>
      <c r="O20" s="441"/>
      <c r="P20" s="441"/>
      <c r="Q20" s="441"/>
      <c r="R20" s="441"/>
      <c r="S20" s="441"/>
      <c r="T20" s="441"/>
      <c r="U20" s="441"/>
      <c r="V20" s="441"/>
      <c r="W20" s="441"/>
      <c r="X20" s="441"/>
      <c r="Y20" s="441"/>
      <c r="Z20" s="441"/>
      <c r="AA20" s="441"/>
      <c r="AB20" s="441"/>
      <c r="AC20" s="441"/>
      <c r="AD20" s="441"/>
      <c r="AE20" s="441"/>
      <c r="AF20" s="441"/>
    </row>
    <row r="21" spans="1:64">
      <c r="A21" s="193" t="s">
        <v>174</v>
      </c>
      <c r="B21" s="193"/>
      <c r="C21" s="193"/>
      <c r="D21" s="193"/>
      <c r="E21" s="193"/>
      <c r="F21" s="193"/>
      <c r="G21" s="193"/>
      <c r="H21" s="193"/>
      <c r="I21" s="188"/>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row>
    <row r="22" spans="1:64">
      <c r="A22" s="193" t="s">
        <v>175</v>
      </c>
      <c r="B22" s="193"/>
      <c r="C22" s="193"/>
      <c r="D22" s="193"/>
      <c r="E22" s="193"/>
      <c r="F22" s="193"/>
      <c r="G22" s="193"/>
      <c r="H22" s="193"/>
      <c r="I22" s="188"/>
      <c r="J22" s="441"/>
      <c r="K22" s="441"/>
      <c r="L22" s="441"/>
      <c r="M22" s="441"/>
      <c r="N22" s="441"/>
      <c r="O22" s="441"/>
      <c r="P22" s="441"/>
      <c r="Q22" s="441"/>
      <c r="R22" s="441"/>
      <c r="S22" s="441"/>
      <c r="T22" s="441"/>
      <c r="U22" s="441"/>
      <c r="V22" s="441"/>
      <c r="W22" s="441"/>
      <c r="X22" s="441"/>
      <c r="Y22" s="441"/>
      <c r="Z22" s="441"/>
      <c r="AA22" s="441"/>
      <c r="AB22" s="441"/>
      <c r="AC22" s="441"/>
      <c r="AD22" s="441"/>
      <c r="AE22" s="441"/>
      <c r="AF22" s="441"/>
    </row>
    <row r="23" spans="1:64">
      <c r="A23" s="193" t="s">
        <v>176</v>
      </c>
      <c r="B23" s="193"/>
      <c r="C23" s="193"/>
      <c r="D23" s="193"/>
      <c r="E23" s="193"/>
      <c r="F23" s="193"/>
      <c r="G23" s="193"/>
      <c r="H23" s="193"/>
      <c r="I23" s="188"/>
      <c r="J23" s="441"/>
      <c r="K23" s="441"/>
      <c r="L23" s="441"/>
      <c r="M23" s="441"/>
      <c r="N23" s="441"/>
      <c r="O23" s="441"/>
      <c r="P23" s="441"/>
      <c r="Q23" s="441"/>
      <c r="R23" s="441"/>
      <c r="S23" s="441"/>
      <c r="T23" s="441"/>
      <c r="U23" s="441"/>
      <c r="V23" s="441"/>
      <c r="W23" s="441"/>
      <c r="X23" s="441"/>
      <c r="Y23" s="441"/>
      <c r="Z23" s="441"/>
      <c r="AA23" s="441"/>
      <c r="AB23" s="441"/>
      <c r="AC23" s="441"/>
      <c r="AD23" s="441"/>
      <c r="AE23" s="441"/>
      <c r="AF23" s="441"/>
    </row>
    <row r="24" spans="1:64" ht="13.5" thickBot="1">
      <c r="A24" s="193" t="s">
        <v>177</v>
      </c>
      <c r="B24" s="193"/>
      <c r="C24" s="193"/>
      <c r="D24" s="193"/>
      <c r="E24" s="193"/>
      <c r="F24" s="193"/>
      <c r="G24" s="193"/>
      <c r="H24" s="193"/>
      <c r="I24" s="188"/>
      <c r="J24" s="442"/>
      <c r="K24" s="442"/>
      <c r="L24" s="442"/>
      <c r="M24" s="442"/>
      <c r="N24" s="442"/>
      <c r="O24" s="442"/>
      <c r="P24" s="442"/>
      <c r="Q24" s="442"/>
      <c r="R24" s="442"/>
      <c r="S24" s="442"/>
      <c r="T24" s="442"/>
      <c r="U24" s="442"/>
      <c r="V24" s="442"/>
      <c r="W24" s="442"/>
      <c r="X24" s="442"/>
      <c r="Y24" s="442"/>
      <c r="Z24" s="442"/>
      <c r="AA24" s="442"/>
      <c r="AB24" s="442"/>
      <c r="AC24" s="442"/>
      <c r="AD24" s="442"/>
      <c r="AE24" s="442"/>
      <c r="AF24" s="442"/>
    </row>
    <row r="25" spans="1:64">
      <c r="B25" s="40"/>
      <c r="C25" s="40"/>
      <c r="D25" s="40"/>
    </row>
    <row r="26" spans="1:64">
      <c r="B26" s="40"/>
      <c r="C26" s="40"/>
      <c r="D26" s="40"/>
    </row>
    <row r="27" spans="1:64" s="160" customFormat="1">
      <c r="A27" s="160" t="s">
        <v>198</v>
      </c>
      <c r="B27" s="161"/>
      <c r="C27" s="161"/>
      <c r="D27" s="161"/>
    </row>
    <row r="28" spans="1:64">
      <c r="A28" s="39" t="s">
        <v>249</v>
      </c>
      <c r="B28" s="40"/>
      <c r="C28" s="40"/>
      <c r="D28" s="40"/>
    </row>
    <row r="29" spans="1:64" ht="13.5" thickBot="1">
      <c r="A29" s="216"/>
      <c r="B29" s="216"/>
      <c r="C29" s="216" t="s">
        <v>118</v>
      </c>
      <c r="D29" s="216"/>
      <c r="E29" s="216"/>
      <c r="F29" s="216"/>
      <c r="G29" s="216" t="s">
        <v>119</v>
      </c>
      <c r="H29" s="216"/>
      <c r="I29" s="207"/>
      <c r="J29" s="207" t="s">
        <v>191</v>
      </c>
      <c r="K29" s="208"/>
      <c r="L29" s="208"/>
      <c r="M29" s="208"/>
      <c r="N29" s="208"/>
      <c r="O29" s="208"/>
      <c r="P29" s="208"/>
      <c r="Q29" s="208"/>
      <c r="R29" s="208"/>
      <c r="S29" s="208"/>
      <c r="T29" s="208"/>
      <c r="U29" s="208"/>
      <c r="V29" s="208"/>
      <c r="W29" s="208"/>
      <c r="X29" s="208"/>
      <c r="Y29" s="208"/>
      <c r="Z29" s="208"/>
      <c r="AA29" s="208"/>
      <c r="AB29" s="208"/>
      <c r="AC29" s="208"/>
      <c r="AD29" s="208"/>
      <c r="AE29" s="208"/>
      <c r="AF29" s="208"/>
      <c r="AG29" s="208"/>
      <c r="AH29" s="208"/>
      <c r="AI29" s="208"/>
      <c r="AJ29" s="208"/>
      <c r="AK29" s="208"/>
      <c r="AL29" s="208"/>
      <c r="AM29" s="208"/>
      <c r="AN29" s="208"/>
      <c r="AO29" s="208"/>
      <c r="AP29" s="208"/>
      <c r="AQ29" s="208"/>
      <c r="AR29" s="208"/>
      <c r="AS29" s="208"/>
      <c r="AT29" s="208"/>
      <c r="AU29" s="208"/>
      <c r="AV29" s="208"/>
      <c r="AW29" s="208"/>
      <c r="AX29" s="208"/>
      <c r="AY29" s="208"/>
      <c r="AZ29" s="208"/>
      <c r="BA29" s="208"/>
      <c r="BB29" s="208"/>
      <c r="BC29" s="208"/>
      <c r="BD29" s="208"/>
      <c r="BE29" s="208"/>
      <c r="BF29" s="208"/>
      <c r="BG29" s="208"/>
      <c r="BH29" s="208"/>
      <c r="BI29" s="208"/>
      <c r="BJ29" s="208"/>
      <c r="BK29" s="208"/>
      <c r="BL29" s="209"/>
    </row>
    <row r="30" spans="1:64" ht="28.5" customHeight="1">
      <c r="A30" s="229" t="s">
        <v>112</v>
      </c>
      <c r="B30" s="230"/>
      <c r="C30" s="443"/>
      <c r="D30" s="444"/>
      <c r="E30" s="444"/>
      <c r="F30" s="445"/>
      <c r="G30" s="220"/>
      <c r="H30" s="221"/>
      <c r="I30" s="222"/>
      <c r="J30" s="210" t="s">
        <v>307</v>
      </c>
      <c r="K30" s="211"/>
      <c r="L30" s="211"/>
      <c r="M30" s="211"/>
      <c r="N30" s="211"/>
      <c r="O30" s="211"/>
      <c r="P30" s="211"/>
      <c r="Q30" s="211"/>
      <c r="R30" s="211"/>
      <c r="S30" s="211"/>
      <c r="T30" s="211"/>
      <c r="U30" s="211"/>
      <c r="V30" s="211"/>
      <c r="W30" s="211"/>
      <c r="X30" s="211"/>
      <c r="Y30" s="211"/>
      <c r="Z30" s="211"/>
      <c r="AA30" s="211"/>
      <c r="AB30" s="211"/>
      <c r="AC30" s="211"/>
      <c r="AD30" s="211"/>
      <c r="AE30" s="211"/>
      <c r="AF30" s="211"/>
      <c r="AG30" s="211"/>
      <c r="AH30" s="211"/>
      <c r="AI30" s="211"/>
      <c r="AJ30" s="211"/>
      <c r="AK30" s="211"/>
      <c r="AL30" s="211"/>
      <c r="AM30" s="211"/>
      <c r="AN30" s="211"/>
      <c r="AO30" s="211"/>
      <c r="AP30" s="211"/>
      <c r="AQ30" s="211"/>
      <c r="AR30" s="211"/>
      <c r="AS30" s="211"/>
      <c r="AT30" s="211"/>
      <c r="AU30" s="211"/>
      <c r="AV30" s="211"/>
      <c r="AW30" s="211"/>
      <c r="AX30" s="211"/>
      <c r="AY30" s="211"/>
      <c r="AZ30" s="211"/>
      <c r="BA30" s="211"/>
      <c r="BB30" s="211"/>
      <c r="BC30" s="211"/>
      <c r="BD30" s="211"/>
      <c r="BE30" s="211"/>
      <c r="BF30" s="211"/>
      <c r="BG30" s="211"/>
      <c r="BH30" s="211"/>
      <c r="BI30" s="211"/>
      <c r="BJ30" s="211"/>
      <c r="BK30" s="211"/>
      <c r="BL30" s="212"/>
    </row>
    <row r="31" spans="1:64">
      <c r="A31" s="193" t="s">
        <v>113</v>
      </c>
      <c r="B31" s="188"/>
      <c r="C31" s="446"/>
      <c r="D31" s="447"/>
      <c r="E31" s="447"/>
      <c r="F31" s="448"/>
      <c r="G31" s="217"/>
      <c r="H31" s="218"/>
      <c r="I31" s="219"/>
      <c r="J31" s="188" t="s">
        <v>184</v>
      </c>
      <c r="K31" s="189"/>
      <c r="L31" s="189"/>
      <c r="M31" s="189"/>
      <c r="N31" s="189"/>
      <c r="O31" s="189"/>
      <c r="P31" s="189"/>
      <c r="Q31" s="189"/>
      <c r="R31" s="189"/>
      <c r="S31" s="189"/>
      <c r="T31" s="189"/>
      <c r="U31" s="189"/>
      <c r="V31" s="189"/>
      <c r="W31" s="189"/>
      <c r="X31" s="189"/>
      <c r="Y31" s="189"/>
      <c r="Z31" s="189"/>
      <c r="AA31" s="189"/>
      <c r="AB31" s="189"/>
      <c r="AC31" s="189"/>
      <c r="AD31" s="189"/>
      <c r="AE31" s="189"/>
      <c r="AF31" s="189"/>
      <c r="AG31" s="189"/>
      <c r="AH31" s="189"/>
      <c r="AI31" s="189"/>
      <c r="AJ31" s="189"/>
      <c r="AK31" s="189"/>
      <c r="AL31" s="189"/>
      <c r="AM31" s="189"/>
      <c r="AN31" s="189"/>
      <c r="AO31" s="189"/>
      <c r="AP31" s="189"/>
      <c r="AQ31" s="189"/>
      <c r="AR31" s="189"/>
      <c r="AS31" s="189"/>
      <c r="AT31" s="189"/>
      <c r="AU31" s="189"/>
      <c r="AV31" s="189"/>
      <c r="AW31" s="189"/>
      <c r="AX31" s="189"/>
      <c r="AY31" s="189"/>
      <c r="AZ31" s="189"/>
      <c r="BA31" s="189"/>
      <c r="BB31" s="189"/>
      <c r="BC31" s="189"/>
      <c r="BD31" s="189"/>
      <c r="BE31" s="189"/>
      <c r="BF31" s="189"/>
      <c r="BG31" s="189"/>
      <c r="BH31" s="189"/>
      <c r="BI31" s="189"/>
      <c r="BJ31" s="189"/>
      <c r="BK31" s="189"/>
      <c r="BL31" s="190"/>
    </row>
    <row r="32" spans="1:64" ht="13.5" thickBot="1">
      <c r="A32" s="193" t="s">
        <v>114</v>
      </c>
      <c r="B32" s="188"/>
      <c r="C32" s="446"/>
      <c r="D32" s="447"/>
      <c r="E32" s="447"/>
      <c r="F32" s="448"/>
      <c r="G32" s="234"/>
      <c r="H32" s="235"/>
      <c r="I32" s="236"/>
      <c r="J32" s="188" t="s">
        <v>185</v>
      </c>
      <c r="K32" s="189"/>
      <c r="L32" s="189"/>
      <c r="M32" s="189"/>
      <c r="N32" s="189"/>
      <c r="O32" s="189"/>
      <c r="P32" s="189"/>
      <c r="Q32" s="189"/>
      <c r="R32" s="189"/>
      <c r="S32" s="189"/>
      <c r="T32" s="189"/>
      <c r="U32" s="189"/>
      <c r="V32" s="189"/>
      <c r="W32" s="189"/>
      <c r="X32" s="189"/>
      <c r="Y32" s="189"/>
      <c r="Z32" s="189"/>
      <c r="AA32" s="189"/>
      <c r="AB32" s="189"/>
      <c r="AC32" s="189"/>
      <c r="AD32" s="189"/>
      <c r="AE32" s="189"/>
      <c r="AF32" s="189"/>
      <c r="AG32" s="189"/>
      <c r="AH32" s="189"/>
      <c r="AI32" s="189"/>
      <c r="AJ32" s="189"/>
      <c r="AK32" s="189"/>
      <c r="AL32" s="189"/>
      <c r="AM32" s="189"/>
      <c r="AN32" s="189"/>
      <c r="AO32" s="189"/>
      <c r="AP32" s="189"/>
      <c r="AQ32" s="189"/>
      <c r="AR32" s="189"/>
      <c r="AS32" s="189"/>
      <c r="AT32" s="189"/>
      <c r="AU32" s="189"/>
      <c r="AV32" s="189"/>
      <c r="AW32" s="189"/>
      <c r="AX32" s="189"/>
      <c r="AY32" s="189"/>
      <c r="AZ32" s="189"/>
      <c r="BA32" s="189"/>
      <c r="BB32" s="189"/>
      <c r="BC32" s="189"/>
      <c r="BD32" s="189"/>
      <c r="BE32" s="189"/>
      <c r="BF32" s="189"/>
      <c r="BG32" s="189"/>
      <c r="BH32" s="189"/>
      <c r="BI32" s="189"/>
      <c r="BJ32" s="189"/>
      <c r="BK32" s="189"/>
      <c r="BL32" s="190"/>
    </row>
    <row r="33" spans="1:67">
      <c r="A33" s="193" t="s">
        <v>61</v>
      </c>
      <c r="B33" s="188"/>
      <c r="C33" s="446"/>
      <c r="D33" s="447"/>
      <c r="E33" s="447"/>
      <c r="F33" s="447"/>
      <c r="G33" s="453"/>
      <c r="H33" s="453"/>
      <c r="I33" s="454"/>
      <c r="J33" s="189" t="s">
        <v>186</v>
      </c>
      <c r="K33" s="189"/>
      <c r="L33" s="189"/>
      <c r="M33" s="189"/>
      <c r="N33" s="189"/>
      <c r="O33" s="189"/>
      <c r="P33" s="189"/>
      <c r="Q33" s="189"/>
      <c r="R33" s="189"/>
      <c r="S33" s="189"/>
      <c r="T33" s="189"/>
      <c r="U33" s="189"/>
      <c r="V33" s="189"/>
      <c r="W33" s="189"/>
      <c r="X33" s="189"/>
      <c r="Y33" s="189"/>
      <c r="Z33" s="189"/>
      <c r="AA33" s="189"/>
      <c r="AB33" s="189"/>
      <c r="AC33" s="189"/>
      <c r="AD33" s="189"/>
      <c r="AE33" s="189"/>
      <c r="AF33" s="189"/>
      <c r="AG33" s="189"/>
      <c r="AH33" s="189"/>
      <c r="AI33" s="189"/>
      <c r="AJ33" s="189"/>
      <c r="AK33" s="189"/>
      <c r="AL33" s="189"/>
      <c r="AM33" s="189"/>
      <c r="AN33" s="189"/>
      <c r="AO33" s="189"/>
      <c r="AP33" s="189"/>
      <c r="AQ33" s="189"/>
      <c r="AR33" s="189"/>
      <c r="AS33" s="189"/>
      <c r="AT33" s="189"/>
      <c r="AU33" s="189"/>
      <c r="AV33" s="189"/>
      <c r="AW33" s="189"/>
      <c r="AX33" s="189"/>
      <c r="AY33" s="189"/>
      <c r="AZ33" s="189"/>
      <c r="BA33" s="189"/>
      <c r="BB33" s="189"/>
      <c r="BC33" s="189"/>
      <c r="BD33" s="189"/>
      <c r="BE33" s="189"/>
      <c r="BF33" s="189"/>
      <c r="BG33" s="189"/>
      <c r="BH33" s="189"/>
      <c r="BI33" s="189"/>
      <c r="BJ33" s="189"/>
      <c r="BK33" s="189"/>
      <c r="BL33" s="190"/>
      <c r="BO33" s="113">
        <f>IF(OR(C33="",C33="非該当"),0,1)</f>
        <v>0</v>
      </c>
    </row>
    <row r="34" spans="1:67" ht="13.5" thickBot="1">
      <c r="A34" s="193" t="s">
        <v>60</v>
      </c>
      <c r="B34" s="188"/>
      <c r="C34" s="446"/>
      <c r="D34" s="447"/>
      <c r="E34" s="447"/>
      <c r="F34" s="447"/>
      <c r="G34" s="455"/>
      <c r="H34" s="455"/>
      <c r="I34" s="456"/>
      <c r="J34" s="189" t="s">
        <v>241</v>
      </c>
      <c r="K34" s="189"/>
      <c r="L34" s="189"/>
      <c r="M34" s="189"/>
      <c r="N34" s="189"/>
      <c r="O34" s="189"/>
      <c r="P34" s="189"/>
      <c r="Q34" s="189"/>
      <c r="R34" s="189"/>
      <c r="S34" s="189"/>
      <c r="T34" s="189"/>
      <c r="U34" s="189"/>
      <c r="V34" s="189"/>
      <c r="W34" s="189"/>
      <c r="X34" s="189"/>
      <c r="Y34" s="189"/>
      <c r="Z34" s="189"/>
      <c r="AA34" s="189"/>
      <c r="AB34" s="189"/>
      <c r="AC34" s="189"/>
      <c r="AD34" s="189"/>
      <c r="AE34" s="189"/>
      <c r="AF34" s="189"/>
      <c r="AG34" s="189"/>
      <c r="AH34" s="189"/>
      <c r="AI34" s="189"/>
      <c r="AJ34" s="189"/>
      <c r="AK34" s="189"/>
      <c r="AL34" s="189"/>
      <c r="AM34" s="189"/>
      <c r="AN34" s="189"/>
      <c r="AO34" s="189"/>
      <c r="AP34" s="189"/>
      <c r="AQ34" s="189"/>
      <c r="AR34" s="189"/>
      <c r="AS34" s="189"/>
      <c r="AT34" s="189"/>
      <c r="AU34" s="189"/>
      <c r="AV34" s="189"/>
      <c r="AW34" s="189"/>
      <c r="AX34" s="189"/>
      <c r="AY34" s="189"/>
      <c r="AZ34" s="189"/>
      <c r="BA34" s="189"/>
      <c r="BB34" s="189"/>
      <c r="BC34" s="189"/>
      <c r="BD34" s="189"/>
      <c r="BE34" s="189"/>
      <c r="BF34" s="189"/>
      <c r="BG34" s="189"/>
      <c r="BH34" s="189"/>
      <c r="BI34" s="189"/>
      <c r="BJ34" s="189"/>
      <c r="BK34" s="189"/>
      <c r="BL34" s="190"/>
      <c r="BO34" s="113">
        <f>IF(OR(C34="",C34="非該当"),0,1)</f>
        <v>0</v>
      </c>
    </row>
    <row r="35" spans="1:67">
      <c r="A35" s="193" t="s">
        <v>58</v>
      </c>
      <c r="B35" s="188"/>
      <c r="C35" s="446"/>
      <c r="D35" s="447"/>
      <c r="E35" s="447"/>
      <c r="F35" s="449"/>
      <c r="G35" s="226"/>
      <c r="H35" s="227"/>
      <c r="I35" s="228"/>
      <c r="J35" s="188" t="s">
        <v>187</v>
      </c>
      <c r="K35" s="189"/>
      <c r="L35" s="189"/>
      <c r="M35" s="189"/>
      <c r="N35" s="189"/>
      <c r="O35" s="189"/>
      <c r="P35" s="189"/>
      <c r="Q35" s="189"/>
      <c r="R35" s="189"/>
      <c r="S35" s="189"/>
      <c r="T35" s="189"/>
      <c r="U35" s="189"/>
      <c r="V35" s="189"/>
      <c r="W35" s="189"/>
      <c r="X35" s="189"/>
      <c r="Y35" s="189"/>
      <c r="Z35" s="189"/>
      <c r="AA35" s="189"/>
      <c r="AB35" s="189"/>
      <c r="AC35" s="189"/>
      <c r="AD35" s="189"/>
      <c r="AE35" s="189"/>
      <c r="AF35" s="189"/>
      <c r="AG35" s="189"/>
      <c r="AH35" s="189"/>
      <c r="AI35" s="189"/>
      <c r="AJ35" s="189"/>
      <c r="AK35" s="189"/>
      <c r="AL35" s="189"/>
      <c r="AM35" s="189"/>
      <c r="AN35" s="189"/>
      <c r="AO35" s="189"/>
      <c r="AP35" s="189"/>
      <c r="AQ35" s="189"/>
      <c r="AR35" s="189"/>
      <c r="AS35" s="189"/>
      <c r="AT35" s="189"/>
      <c r="AU35" s="189"/>
      <c r="AV35" s="189"/>
      <c r="AW35" s="189"/>
      <c r="AX35" s="189"/>
      <c r="AY35" s="189"/>
      <c r="AZ35" s="189"/>
      <c r="BA35" s="189"/>
      <c r="BB35" s="189"/>
      <c r="BC35" s="189"/>
      <c r="BD35" s="189"/>
      <c r="BE35" s="189"/>
      <c r="BF35" s="189"/>
      <c r="BG35" s="189"/>
      <c r="BH35" s="189"/>
      <c r="BI35" s="189"/>
      <c r="BJ35" s="189"/>
      <c r="BK35" s="189"/>
      <c r="BL35" s="190"/>
      <c r="BO35" s="113">
        <f>IF(OR(C35="",C35="非該当"),0,1)</f>
        <v>0</v>
      </c>
    </row>
    <row r="36" spans="1:67" ht="13.5" thickBot="1">
      <c r="A36" s="193" t="s">
        <v>57</v>
      </c>
      <c r="B36" s="188"/>
      <c r="C36" s="446"/>
      <c r="D36" s="447"/>
      <c r="E36" s="447"/>
      <c r="F36" s="449"/>
      <c r="G36" s="231"/>
      <c r="H36" s="232"/>
      <c r="I36" s="233"/>
      <c r="J36" s="188" t="s">
        <v>188</v>
      </c>
      <c r="K36" s="189"/>
      <c r="L36" s="189"/>
      <c r="M36" s="189"/>
      <c r="N36" s="189"/>
      <c r="O36" s="189"/>
      <c r="P36" s="189"/>
      <c r="Q36" s="189"/>
      <c r="R36" s="189"/>
      <c r="S36" s="189"/>
      <c r="T36" s="189"/>
      <c r="U36" s="189"/>
      <c r="V36" s="189"/>
      <c r="W36" s="189"/>
      <c r="X36" s="189"/>
      <c r="Y36" s="189"/>
      <c r="Z36" s="189"/>
      <c r="AA36" s="189"/>
      <c r="AB36" s="189"/>
      <c r="AC36" s="189"/>
      <c r="AD36" s="189"/>
      <c r="AE36" s="189"/>
      <c r="AF36" s="189"/>
      <c r="AG36" s="189"/>
      <c r="AH36" s="189"/>
      <c r="AI36" s="189"/>
      <c r="AJ36" s="189"/>
      <c r="AK36" s="189"/>
      <c r="AL36" s="189"/>
      <c r="AM36" s="189"/>
      <c r="AN36" s="189"/>
      <c r="AO36" s="189"/>
      <c r="AP36" s="189"/>
      <c r="AQ36" s="189"/>
      <c r="AR36" s="189"/>
      <c r="AS36" s="189"/>
      <c r="AT36" s="189"/>
      <c r="AU36" s="189"/>
      <c r="AV36" s="189"/>
      <c r="AW36" s="189"/>
      <c r="AX36" s="189"/>
      <c r="AY36" s="189"/>
      <c r="AZ36" s="189"/>
      <c r="BA36" s="189"/>
      <c r="BB36" s="189"/>
      <c r="BC36" s="189"/>
      <c r="BD36" s="189"/>
      <c r="BE36" s="189"/>
      <c r="BF36" s="189"/>
      <c r="BG36" s="189"/>
      <c r="BH36" s="189"/>
      <c r="BI36" s="189"/>
      <c r="BJ36" s="189"/>
      <c r="BK36" s="189"/>
      <c r="BL36" s="190"/>
      <c r="BO36" s="113">
        <f>IF(OR(C36="",C36="非該当"),0,1)</f>
        <v>0</v>
      </c>
    </row>
    <row r="37" spans="1:67">
      <c r="A37" s="193" t="s">
        <v>56</v>
      </c>
      <c r="B37" s="188"/>
      <c r="C37" s="446"/>
      <c r="D37" s="447"/>
      <c r="E37" s="447"/>
      <c r="F37" s="447"/>
      <c r="G37" s="457"/>
      <c r="H37" s="457"/>
      <c r="I37" s="458"/>
      <c r="J37" s="189" t="s">
        <v>242</v>
      </c>
      <c r="K37" s="189"/>
      <c r="L37" s="189"/>
      <c r="M37" s="189"/>
      <c r="N37" s="189"/>
      <c r="O37" s="189"/>
      <c r="P37" s="189"/>
      <c r="Q37" s="189"/>
      <c r="R37" s="189"/>
      <c r="S37" s="189"/>
      <c r="T37" s="189"/>
      <c r="U37" s="189"/>
      <c r="V37" s="189"/>
      <c r="W37" s="189"/>
      <c r="X37" s="189"/>
      <c r="Y37" s="189"/>
      <c r="Z37" s="189"/>
      <c r="AA37" s="189"/>
      <c r="AB37" s="189"/>
      <c r="AC37" s="189"/>
      <c r="AD37" s="189"/>
      <c r="AE37" s="189"/>
      <c r="AF37" s="189"/>
      <c r="AG37" s="189"/>
      <c r="AH37" s="189"/>
      <c r="AI37" s="189"/>
      <c r="AJ37" s="189"/>
      <c r="AK37" s="189"/>
      <c r="AL37" s="189"/>
      <c r="AM37" s="189"/>
      <c r="AN37" s="189"/>
      <c r="AO37" s="189"/>
      <c r="AP37" s="189"/>
      <c r="AQ37" s="189"/>
      <c r="AR37" s="189"/>
      <c r="AS37" s="189"/>
      <c r="AT37" s="189"/>
      <c r="AU37" s="189"/>
      <c r="AV37" s="189"/>
      <c r="AW37" s="189"/>
      <c r="AX37" s="189"/>
      <c r="AY37" s="189"/>
      <c r="AZ37" s="189"/>
      <c r="BA37" s="189"/>
      <c r="BB37" s="189"/>
      <c r="BC37" s="189"/>
      <c r="BD37" s="189"/>
      <c r="BE37" s="189"/>
      <c r="BF37" s="189"/>
      <c r="BG37" s="189"/>
      <c r="BH37" s="189"/>
      <c r="BI37" s="189"/>
      <c r="BJ37" s="189"/>
      <c r="BK37" s="189"/>
      <c r="BL37" s="190"/>
      <c r="BO37" s="113">
        <f t="shared" ref="BO37:BO42" si="0">IF(OR(C37="",C37="非該当"),0,1)</f>
        <v>0</v>
      </c>
    </row>
    <row r="38" spans="1:67">
      <c r="A38" s="193" t="s">
        <v>54</v>
      </c>
      <c r="B38" s="188"/>
      <c r="C38" s="446"/>
      <c r="D38" s="447"/>
      <c r="E38" s="447"/>
      <c r="F38" s="447"/>
      <c r="G38" s="459"/>
      <c r="H38" s="459"/>
      <c r="I38" s="460"/>
      <c r="J38" s="189" t="s">
        <v>243</v>
      </c>
      <c r="K38" s="189"/>
      <c r="L38" s="189"/>
      <c r="M38" s="189"/>
      <c r="N38" s="189"/>
      <c r="O38" s="189"/>
      <c r="P38" s="189"/>
      <c r="Q38" s="189"/>
      <c r="R38" s="189"/>
      <c r="S38" s="189"/>
      <c r="T38" s="189"/>
      <c r="U38" s="189"/>
      <c r="V38" s="189"/>
      <c r="W38" s="189"/>
      <c r="X38" s="189"/>
      <c r="Y38" s="189"/>
      <c r="Z38" s="189"/>
      <c r="AA38" s="189"/>
      <c r="AB38" s="189"/>
      <c r="AC38" s="189"/>
      <c r="AD38" s="189"/>
      <c r="AE38" s="189"/>
      <c r="AF38" s="189"/>
      <c r="AG38" s="189"/>
      <c r="AH38" s="189"/>
      <c r="AI38" s="189"/>
      <c r="AJ38" s="189"/>
      <c r="AK38" s="189"/>
      <c r="AL38" s="189"/>
      <c r="AM38" s="189"/>
      <c r="AN38" s="189"/>
      <c r="AO38" s="189"/>
      <c r="AP38" s="189"/>
      <c r="AQ38" s="189"/>
      <c r="AR38" s="189"/>
      <c r="AS38" s="189"/>
      <c r="AT38" s="189"/>
      <c r="AU38" s="189"/>
      <c r="AV38" s="189"/>
      <c r="AW38" s="189"/>
      <c r="AX38" s="189"/>
      <c r="AY38" s="189"/>
      <c r="AZ38" s="189"/>
      <c r="BA38" s="189"/>
      <c r="BB38" s="189"/>
      <c r="BC38" s="189"/>
      <c r="BD38" s="189"/>
      <c r="BE38" s="189"/>
      <c r="BF38" s="189"/>
      <c r="BG38" s="189"/>
      <c r="BH38" s="189"/>
      <c r="BI38" s="189"/>
      <c r="BJ38" s="189"/>
      <c r="BK38" s="189"/>
      <c r="BL38" s="190"/>
      <c r="BO38" s="113">
        <f t="shared" si="0"/>
        <v>0</v>
      </c>
    </row>
    <row r="39" spans="1:67" ht="13.5" thickBot="1">
      <c r="A39" s="193" t="s">
        <v>53</v>
      </c>
      <c r="B39" s="188"/>
      <c r="C39" s="446"/>
      <c r="D39" s="447"/>
      <c r="E39" s="447"/>
      <c r="F39" s="447"/>
      <c r="G39" s="455"/>
      <c r="H39" s="455"/>
      <c r="I39" s="456"/>
      <c r="J39" s="189" t="s">
        <v>244</v>
      </c>
      <c r="K39" s="189"/>
      <c r="L39" s="189"/>
      <c r="M39" s="189"/>
      <c r="N39" s="189"/>
      <c r="O39" s="189"/>
      <c r="P39" s="189"/>
      <c r="Q39" s="189"/>
      <c r="R39" s="189"/>
      <c r="S39" s="189"/>
      <c r="T39" s="189"/>
      <c r="U39" s="189"/>
      <c r="V39" s="189"/>
      <c r="W39" s="189"/>
      <c r="X39" s="189"/>
      <c r="Y39" s="189"/>
      <c r="Z39" s="189"/>
      <c r="AA39" s="189"/>
      <c r="AB39" s="189"/>
      <c r="AC39" s="189"/>
      <c r="AD39" s="189"/>
      <c r="AE39" s="189"/>
      <c r="AF39" s="189"/>
      <c r="AG39" s="189"/>
      <c r="AH39" s="189"/>
      <c r="AI39" s="189"/>
      <c r="AJ39" s="189"/>
      <c r="AK39" s="189"/>
      <c r="AL39" s="189"/>
      <c r="AM39" s="189"/>
      <c r="AN39" s="189"/>
      <c r="AO39" s="189"/>
      <c r="AP39" s="189"/>
      <c r="AQ39" s="189"/>
      <c r="AR39" s="189"/>
      <c r="AS39" s="189"/>
      <c r="AT39" s="189"/>
      <c r="AU39" s="189"/>
      <c r="AV39" s="189"/>
      <c r="AW39" s="189"/>
      <c r="AX39" s="189"/>
      <c r="AY39" s="189"/>
      <c r="AZ39" s="189"/>
      <c r="BA39" s="189"/>
      <c r="BB39" s="189"/>
      <c r="BC39" s="189"/>
      <c r="BD39" s="189"/>
      <c r="BE39" s="189"/>
      <c r="BF39" s="189"/>
      <c r="BG39" s="189"/>
      <c r="BH39" s="189"/>
      <c r="BI39" s="189"/>
      <c r="BJ39" s="189"/>
      <c r="BK39" s="189"/>
      <c r="BL39" s="190"/>
      <c r="BO39" s="113">
        <f t="shared" si="0"/>
        <v>0</v>
      </c>
    </row>
    <row r="40" spans="1:67" ht="13.5" thickBot="1">
      <c r="A40" s="193" t="s">
        <v>51</v>
      </c>
      <c r="B40" s="188"/>
      <c r="C40" s="446"/>
      <c r="D40" s="447"/>
      <c r="E40" s="447"/>
      <c r="F40" s="449"/>
      <c r="G40" s="223"/>
      <c r="H40" s="224"/>
      <c r="I40" s="225"/>
      <c r="J40" s="188" t="s">
        <v>189</v>
      </c>
      <c r="K40" s="189"/>
      <c r="L40" s="189"/>
      <c r="M40" s="189"/>
      <c r="N40" s="189"/>
      <c r="O40" s="189"/>
      <c r="P40" s="189"/>
      <c r="Q40" s="189"/>
      <c r="R40" s="189"/>
      <c r="S40" s="189"/>
      <c r="T40" s="189"/>
      <c r="U40" s="189"/>
      <c r="V40" s="189"/>
      <c r="W40" s="189"/>
      <c r="X40" s="189"/>
      <c r="Y40" s="189"/>
      <c r="Z40" s="189"/>
      <c r="AA40" s="189"/>
      <c r="AB40" s="189"/>
      <c r="AC40" s="189"/>
      <c r="AD40" s="189"/>
      <c r="AE40" s="189"/>
      <c r="AF40" s="189"/>
      <c r="AG40" s="189"/>
      <c r="AH40" s="189"/>
      <c r="AI40" s="189"/>
      <c r="AJ40" s="189"/>
      <c r="AK40" s="189"/>
      <c r="AL40" s="189"/>
      <c r="AM40" s="189"/>
      <c r="AN40" s="189"/>
      <c r="AO40" s="189"/>
      <c r="AP40" s="189"/>
      <c r="AQ40" s="189"/>
      <c r="AR40" s="189"/>
      <c r="AS40" s="189"/>
      <c r="AT40" s="189"/>
      <c r="AU40" s="189"/>
      <c r="AV40" s="189"/>
      <c r="AW40" s="189"/>
      <c r="AX40" s="189"/>
      <c r="AY40" s="189"/>
      <c r="AZ40" s="189"/>
      <c r="BA40" s="189"/>
      <c r="BB40" s="189"/>
      <c r="BC40" s="189"/>
      <c r="BD40" s="189"/>
      <c r="BE40" s="189"/>
      <c r="BF40" s="189"/>
      <c r="BG40" s="189"/>
      <c r="BH40" s="189"/>
      <c r="BI40" s="189"/>
      <c r="BJ40" s="189"/>
      <c r="BK40" s="189"/>
      <c r="BL40" s="190"/>
      <c r="BO40" s="113">
        <f t="shared" si="0"/>
        <v>0</v>
      </c>
    </row>
    <row r="41" spans="1:67" ht="13.5" thickBot="1">
      <c r="A41" s="193" t="s">
        <v>50</v>
      </c>
      <c r="B41" s="188"/>
      <c r="C41" s="446"/>
      <c r="D41" s="447"/>
      <c r="E41" s="447"/>
      <c r="F41" s="447"/>
      <c r="G41" s="461"/>
      <c r="H41" s="461"/>
      <c r="I41" s="462"/>
      <c r="J41" s="189" t="s">
        <v>245</v>
      </c>
      <c r="K41" s="189"/>
      <c r="L41" s="189"/>
      <c r="M41" s="189"/>
      <c r="N41" s="189"/>
      <c r="O41" s="189"/>
      <c r="P41" s="189"/>
      <c r="Q41" s="189"/>
      <c r="R41" s="189"/>
      <c r="S41" s="189"/>
      <c r="T41" s="189"/>
      <c r="U41" s="189"/>
      <c r="V41" s="189"/>
      <c r="W41" s="189"/>
      <c r="X41" s="189"/>
      <c r="Y41" s="189"/>
      <c r="Z41" s="189"/>
      <c r="AA41" s="189"/>
      <c r="AB41" s="189"/>
      <c r="AC41" s="189"/>
      <c r="AD41" s="189"/>
      <c r="AE41" s="189"/>
      <c r="AF41" s="189"/>
      <c r="AG41" s="189"/>
      <c r="AH41" s="189"/>
      <c r="AI41" s="189"/>
      <c r="AJ41" s="189"/>
      <c r="AK41" s="189"/>
      <c r="AL41" s="189"/>
      <c r="AM41" s="189"/>
      <c r="AN41" s="189"/>
      <c r="AO41" s="189"/>
      <c r="AP41" s="189"/>
      <c r="AQ41" s="189"/>
      <c r="AR41" s="189"/>
      <c r="AS41" s="189"/>
      <c r="AT41" s="189"/>
      <c r="AU41" s="189"/>
      <c r="AV41" s="189"/>
      <c r="AW41" s="189"/>
      <c r="AX41" s="189"/>
      <c r="AY41" s="189"/>
      <c r="AZ41" s="189"/>
      <c r="BA41" s="189"/>
      <c r="BB41" s="189"/>
      <c r="BC41" s="189"/>
      <c r="BD41" s="189"/>
      <c r="BE41" s="189"/>
      <c r="BF41" s="189"/>
      <c r="BG41" s="189"/>
      <c r="BH41" s="189"/>
      <c r="BI41" s="189"/>
      <c r="BJ41" s="189"/>
      <c r="BK41" s="189"/>
      <c r="BL41" s="190"/>
      <c r="BO41" s="113">
        <f t="shared" si="0"/>
        <v>0</v>
      </c>
    </row>
    <row r="42" spans="1:67" ht="13.5" thickBot="1">
      <c r="A42" s="193" t="s">
        <v>47</v>
      </c>
      <c r="B42" s="188"/>
      <c r="C42" s="450"/>
      <c r="D42" s="451"/>
      <c r="E42" s="451"/>
      <c r="F42" s="452"/>
      <c r="G42" s="226"/>
      <c r="H42" s="227"/>
      <c r="I42" s="228"/>
      <c r="J42" s="188" t="s">
        <v>190</v>
      </c>
      <c r="K42" s="189"/>
      <c r="L42" s="189"/>
      <c r="M42" s="189"/>
      <c r="N42" s="189"/>
      <c r="O42" s="189"/>
      <c r="P42" s="189"/>
      <c r="Q42" s="189"/>
      <c r="R42" s="189"/>
      <c r="S42" s="189"/>
      <c r="T42" s="189"/>
      <c r="U42" s="189"/>
      <c r="V42" s="189"/>
      <c r="W42" s="189"/>
      <c r="X42" s="189"/>
      <c r="Y42" s="189"/>
      <c r="Z42" s="189"/>
      <c r="AA42" s="189"/>
      <c r="AB42" s="189"/>
      <c r="AC42" s="189"/>
      <c r="AD42" s="189"/>
      <c r="AE42" s="189"/>
      <c r="AF42" s="189"/>
      <c r="AG42" s="189"/>
      <c r="AH42" s="189"/>
      <c r="AI42" s="189"/>
      <c r="AJ42" s="189"/>
      <c r="AK42" s="189"/>
      <c r="AL42" s="189"/>
      <c r="AM42" s="189"/>
      <c r="AN42" s="189"/>
      <c r="AO42" s="189"/>
      <c r="AP42" s="189"/>
      <c r="AQ42" s="189"/>
      <c r="AR42" s="189"/>
      <c r="AS42" s="189"/>
      <c r="AT42" s="189"/>
      <c r="AU42" s="189"/>
      <c r="AV42" s="189"/>
      <c r="AW42" s="189"/>
      <c r="AX42" s="189"/>
      <c r="AY42" s="189"/>
      <c r="AZ42" s="189"/>
      <c r="BA42" s="189"/>
      <c r="BB42" s="189"/>
      <c r="BC42" s="189"/>
      <c r="BD42" s="189"/>
      <c r="BE42" s="189"/>
      <c r="BF42" s="189"/>
      <c r="BG42" s="189"/>
      <c r="BH42" s="189"/>
      <c r="BI42" s="189"/>
      <c r="BJ42" s="189"/>
      <c r="BK42" s="189"/>
      <c r="BL42" s="190"/>
      <c r="BO42" s="113">
        <f t="shared" si="0"/>
        <v>0</v>
      </c>
    </row>
    <row r="43" spans="1:67">
      <c r="D43" s="162" t="str">
        <f>IF(OR(C30="",C31="",C32="",C33="",C34="",C35="",C36="",C37="",C38="",C39="",C40="",C41="",C42=""),"〈該当性〉未選択の項目があります。","")</f>
        <v>〈該当性〉未選択の項目があります。</v>
      </c>
      <c r="E43" s="162"/>
      <c r="F43" s="162"/>
      <c r="G43" s="162"/>
      <c r="H43" s="162"/>
      <c r="I43" s="162"/>
      <c r="J43" s="162"/>
      <c r="K43" s="162"/>
      <c r="L43" s="162"/>
      <c r="M43" s="162"/>
      <c r="N43" s="162"/>
      <c r="O43" s="162"/>
      <c r="P43" s="162"/>
      <c r="Q43" s="162"/>
      <c r="R43" s="162"/>
      <c r="S43" s="162"/>
      <c r="T43" s="162"/>
      <c r="U43" s="162"/>
      <c r="V43" s="162"/>
      <c r="W43" s="162"/>
      <c r="X43" s="162"/>
      <c r="Y43" s="162"/>
      <c r="Z43" s="162"/>
      <c r="AA43" s="162"/>
      <c r="AB43" s="162"/>
      <c r="AC43" s="162"/>
      <c r="AD43" s="162"/>
      <c r="AE43" s="162"/>
      <c r="AF43" s="162"/>
      <c r="AG43" s="162"/>
      <c r="AH43" s="162"/>
      <c r="AI43" s="162"/>
      <c r="AJ43" s="162"/>
      <c r="BJ43" s="113">
        <f>SUM(BO33:BO42)</f>
        <v>0</v>
      </c>
    </row>
    <row r="44" spans="1:67">
      <c r="G44" s="55"/>
    </row>
    <row r="45" spans="1:67" s="160" customFormat="1" ht="13.5" thickBot="1">
      <c r="A45" s="160" t="s">
        <v>199</v>
      </c>
    </row>
    <row r="46" spans="1:67">
      <c r="A46" s="193" t="s">
        <v>127</v>
      </c>
      <c r="B46" s="193"/>
      <c r="C46" s="193"/>
      <c r="D46" s="193"/>
      <c r="E46" s="193"/>
      <c r="F46" s="193"/>
      <c r="G46" s="188"/>
      <c r="H46" s="463" t="s">
        <v>248</v>
      </c>
      <c r="I46" s="464"/>
      <c r="J46" s="464"/>
      <c r="K46" s="465"/>
      <c r="M46" s="193" t="s">
        <v>131</v>
      </c>
      <c r="N46" s="193"/>
      <c r="O46" s="193"/>
      <c r="P46" s="193"/>
      <c r="Q46" s="193"/>
      <c r="R46" s="188"/>
      <c r="S46" s="463" t="s">
        <v>248</v>
      </c>
      <c r="T46" s="464"/>
      <c r="U46" s="464"/>
      <c r="V46" s="465"/>
      <c r="X46" s="193" t="s">
        <v>137</v>
      </c>
      <c r="Y46" s="193"/>
      <c r="Z46" s="193"/>
      <c r="AA46" s="193"/>
      <c r="AB46" s="193"/>
      <c r="AC46" s="188"/>
      <c r="AD46" s="463" t="s">
        <v>248</v>
      </c>
      <c r="AE46" s="464"/>
      <c r="AF46" s="464"/>
      <c r="AG46" s="465"/>
      <c r="AI46" s="193" t="s">
        <v>150</v>
      </c>
      <c r="AJ46" s="193"/>
      <c r="AK46" s="193"/>
      <c r="AL46" s="193"/>
      <c r="AM46" s="193"/>
      <c r="AN46" s="193"/>
      <c r="AO46" s="193"/>
      <c r="AP46" s="193"/>
      <c r="AQ46" s="193"/>
      <c r="AR46" s="193"/>
      <c r="AS46" s="193"/>
      <c r="AT46" s="188"/>
      <c r="AU46" s="463" t="s">
        <v>248</v>
      </c>
      <c r="AV46" s="464"/>
      <c r="AW46" s="464"/>
      <c r="AX46" s="465"/>
      <c r="AZ46" s="193" t="s">
        <v>143</v>
      </c>
      <c r="BA46" s="193"/>
      <c r="BB46" s="193"/>
      <c r="BC46" s="193"/>
      <c r="BD46" s="193"/>
      <c r="BE46" s="193"/>
      <c r="BF46" s="193"/>
      <c r="BG46" s="188"/>
      <c r="BH46" s="463" t="s">
        <v>248</v>
      </c>
      <c r="BI46" s="464"/>
      <c r="BJ46" s="464"/>
      <c r="BK46" s="465"/>
    </row>
    <row r="47" spans="1:67">
      <c r="A47" s="193" t="s">
        <v>128</v>
      </c>
      <c r="B47" s="193"/>
      <c r="C47" s="193"/>
      <c r="D47" s="193"/>
      <c r="E47" s="193"/>
      <c r="F47" s="193"/>
      <c r="G47" s="188"/>
      <c r="H47" s="446" t="s">
        <v>248</v>
      </c>
      <c r="I47" s="447"/>
      <c r="J47" s="447"/>
      <c r="K47" s="448"/>
      <c r="M47" s="193" t="s">
        <v>132</v>
      </c>
      <c r="N47" s="193"/>
      <c r="O47" s="193"/>
      <c r="P47" s="193"/>
      <c r="Q47" s="193"/>
      <c r="R47" s="188"/>
      <c r="S47" s="446" t="s">
        <v>248</v>
      </c>
      <c r="T47" s="447"/>
      <c r="U47" s="447"/>
      <c r="V47" s="448"/>
      <c r="X47" s="193" t="s">
        <v>138</v>
      </c>
      <c r="Y47" s="193"/>
      <c r="Z47" s="193"/>
      <c r="AA47" s="193"/>
      <c r="AB47" s="193"/>
      <c r="AC47" s="188"/>
      <c r="AD47" s="446" t="s">
        <v>248</v>
      </c>
      <c r="AE47" s="447"/>
      <c r="AF47" s="447"/>
      <c r="AG47" s="448"/>
      <c r="AI47" s="193" t="s">
        <v>192</v>
      </c>
      <c r="AJ47" s="193"/>
      <c r="AK47" s="193"/>
      <c r="AL47" s="193"/>
      <c r="AM47" s="193"/>
      <c r="AN47" s="193"/>
      <c r="AO47" s="193"/>
      <c r="AP47" s="193"/>
      <c r="AQ47" s="193"/>
      <c r="AR47" s="193"/>
      <c r="AS47" s="193"/>
      <c r="AT47" s="188"/>
      <c r="AU47" s="446" t="s">
        <v>248</v>
      </c>
      <c r="AV47" s="447"/>
      <c r="AW47" s="447"/>
      <c r="AX47" s="448"/>
      <c r="AZ47" s="193" t="s">
        <v>144</v>
      </c>
      <c r="BA47" s="193"/>
      <c r="BB47" s="193"/>
      <c r="BC47" s="193"/>
      <c r="BD47" s="193"/>
      <c r="BE47" s="193"/>
      <c r="BF47" s="193"/>
      <c r="BG47" s="188"/>
      <c r="BH47" s="446" t="s">
        <v>248</v>
      </c>
      <c r="BI47" s="447"/>
      <c r="BJ47" s="447"/>
      <c r="BK47" s="448"/>
    </row>
    <row r="48" spans="1:67">
      <c r="A48" s="193" t="s">
        <v>129</v>
      </c>
      <c r="B48" s="193"/>
      <c r="C48" s="193"/>
      <c r="D48" s="193"/>
      <c r="E48" s="193"/>
      <c r="F48" s="193"/>
      <c r="G48" s="188"/>
      <c r="H48" s="446" t="s">
        <v>248</v>
      </c>
      <c r="I48" s="447"/>
      <c r="J48" s="447"/>
      <c r="K48" s="448"/>
      <c r="M48" s="193" t="s">
        <v>133</v>
      </c>
      <c r="N48" s="193"/>
      <c r="O48" s="193"/>
      <c r="P48" s="193"/>
      <c r="Q48" s="193"/>
      <c r="R48" s="188"/>
      <c r="S48" s="446" t="s">
        <v>248</v>
      </c>
      <c r="T48" s="447"/>
      <c r="U48" s="447"/>
      <c r="V48" s="448"/>
      <c r="X48" s="193" t="s">
        <v>139</v>
      </c>
      <c r="Y48" s="193"/>
      <c r="Z48" s="193"/>
      <c r="AA48" s="193"/>
      <c r="AB48" s="193"/>
      <c r="AC48" s="188"/>
      <c r="AD48" s="446" t="s">
        <v>248</v>
      </c>
      <c r="AE48" s="447"/>
      <c r="AF48" s="447"/>
      <c r="AG48" s="448"/>
      <c r="AI48" s="193" t="s">
        <v>193</v>
      </c>
      <c r="AJ48" s="193"/>
      <c r="AK48" s="193"/>
      <c r="AL48" s="193"/>
      <c r="AM48" s="193"/>
      <c r="AN48" s="193"/>
      <c r="AO48" s="193"/>
      <c r="AP48" s="193"/>
      <c r="AQ48" s="193"/>
      <c r="AR48" s="193"/>
      <c r="AS48" s="193"/>
      <c r="AT48" s="188"/>
      <c r="AU48" s="446" t="s">
        <v>248</v>
      </c>
      <c r="AV48" s="447"/>
      <c r="AW48" s="447"/>
      <c r="AX48" s="448"/>
      <c r="AZ48" s="193" t="s">
        <v>145</v>
      </c>
      <c r="BA48" s="193"/>
      <c r="BB48" s="193"/>
      <c r="BC48" s="193"/>
      <c r="BD48" s="193"/>
      <c r="BE48" s="193"/>
      <c r="BF48" s="193"/>
      <c r="BG48" s="188"/>
      <c r="BH48" s="446" t="s">
        <v>248</v>
      </c>
      <c r="BI48" s="447"/>
      <c r="BJ48" s="447"/>
      <c r="BK48" s="448"/>
    </row>
    <row r="49" spans="1:63">
      <c r="A49" s="193" t="s">
        <v>148</v>
      </c>
      <c r="B49" s="193"/>
      <c r="C49" s="193"/>
      <c r="D49" s="193"/>
      <c r="E49" s="193"/>
      <c r="F49" s="193"/>
      <c r="G49" s="188"/>
      <c r="H49" s="446" t="s">
        <v>248</v>
      </c>
      <c r="I49" s="447"/>
      <c r="J49" s="447"/>
      <c r="K49" s="448"/>
      <c r="M49" s="193" t="s">
        <v>134</v>
      </c>
      <c r="N49" s="193"/>
      <c r="O49" s="193"/>
      <c r="P49" s="193"/>
      <c r="Q49" s="193"/>
      <c r="R49" s="188"/>
      <c r="S49" s="446" t="s">
        <v>248</v>
      </c>
      <c r="T49" s="447"/>
      <c r="U49" s="447"/>
      <c r="V49" s="448"/>
      <c r="X49" s="193" t="s">
        <v>140</v>
      </c>
      <c r="Y49" s="193"/>
      <c r="Z49" s="193"/>
      <c r="AA49" s="193"/>
      <c r="AB49" s="193"/>
      <c r="AC49" s="188"/>
      <c r="AD49" s="446" t="s">
        <v>248</v>
      </c>
      <c r="AE49" s="447"/>
      <c r="AF49" s="447"/>
      <c r="AG49" s="448"/>
      <c r="AI49" s="193" t="s">
        <v>151</v>
      </c>
      <c r="AJ49" s="193"/>
      <c r="AK49" s="193"/>
      <c r="AL49" s="193"/>
      <c r="AM49" s="193"/>
      <c r="AN49" s="193"/>
      <c r="AO49" s="193"/>
      <c r="AP49" s="193"/>
      <c r="AQ49" s="193"/>
      <c r="AR49" s="193"/>
      <c r="AS49" s="193"/>
      <c r="AT49" s="188"/>
      <c r="AU49" s="446" t="s">
        <v>248</v>
      </c>
      <c r="AV49" s="447"/>
      <c r="AW49" s="447"/>
      <c r="AX49" s="448"/>
      <c r="AZ49" s="193" t="s">
        <v>146</v>
      </c>
      <c r="BA49" s="193"/>
      <c r="BB49" s="193"/>
      <c r="BC49" s="193"/>
      <c r="BD49" s="193"/>
      <c r="BE49" s="193"/>
      <c r="BF49" s="193"/>
      <c r="BG49" s="188"/>
      <c r="BH49" s="446" t="s">
        <v>248</v>
      </c>
      <c r="BI49" s="447"/>
      <c r="BJ49" s="447"/>
      <c r="BK49" s="448"/>
    </row>
    <row r="50" spans="1:63" ht="13.5" thickBot="1">
      <c r="A50" s="193" t="s">
        <v>130</v>
      </c>
      <c r="B50" s="193"/>
      <c r="C50" s="193"/>
      <c r="D50" s="193"/>
      <c r="E50" s="193"/>
      <c r="F50" s="193"/>
      <c r="G50" s="188"/>
      <c r="H50" s="446" t="s">
        <v>248</v>
      </c>
      <c r="I50" s="447"/>
      <c r="J50" s="447"/>
      <c r="K50" s="448"/>
      <c r="M50" s="193" t="s">
        <v>135</v>
      </c>
      <c r="N50" s="193"/>
      <c r="O50" s="193"/>
      <c r="P50" s="193"/>
      <c r="Q50" s="193"/>
      <c r="R50" s="188"/>
      <c r="S50" s="446" t="s">
        <v>248</v>
      </c>
      <c r="T50" s="447"/>
      <c r="U50" s="447"/>
      <c r="V50" s="448"/>
      <c r="X50" s="193" t="s">
        <v>141</v>
      </c>
      <c r="Y50" s="193"/>
      <c r="Z50" s="193"/>
      <c r="AA50" s="193"/>
      <c r="AB50" s="193"/>
      <c r="AC50" s="188"/>
      <c r="AD50" s="446" t="s">
        <v>248</v>
      </c>
      <c r="AE50" s="447"/>
      <c r="AF50" s="447"/>
      <c r="AG50" s="448"/>
      <c r="AI50" s="193" t="s">
        <v>194</v>
      </c>
      <c r="AJ50" s="193"/>
      <c r="AK50" s="193"/>
      <c r="AL50" s="193"/>
      <c r="AM50" s="193"/>
      <c r="AN50" s="193"/>
      <c r="AO50" s="193"/>
      <c r="AP50" s="193"/>
      <c r="AQ50" s="193"/>
      <c r="AR50" s="193"/>
      <c r="AS50" s="193"/>
      <c r="AT50" s="188"/>
      <c r="AU50" s="446" t="s">
        <v>248</v>
      </c>
      <c r="AV50" s="447"/>
      <c r="AW50" s="447"/>
      <c r="AX50" s="448"/>
      <c r="AZ50" s="193" t="s">
        <v>147</v>
      </c>
      <c r="BA50" s="193"/>
      <c r="BB50" s="193"/>
      <c r="BC50" s="193"/>
      <c r="BD50" s="193"/>
      <c r="BE50" s="193"/>
      <c r="BF50" s="193"/>
      <c r="BG50" s="188"/>
      <c r="BH50" s="450" t="s">
        <v>248</v>
      </c>
      <c r="BI50" s="451"/>
      <c r="BJ50" s="451"/>
      <c r="BK50" s="466"/>
    </row>
    <row r="51" spans="1:63" ht="13.5" thickBot="1">
      <c r="A51" s="193" t="s">
        <v>149</v>
      </c>
      <c r="B51" s="193"/>
      <c r="C51" s="193"/>
      <c r="D51" s="193"/>
      <c r="E51" s="193"/>
      <c r="F51" s="193"/>
      <c r="G51" s="188"/>
      <c r="H51" s="450" t="s">
        <v>248</v>
      </c>
      <c r="I51" s="451"/>
      <c r="J51" s="451"/>
      <c r="K51" s="466"/>
      <c r="M51" s="193" t="s">
        <v>136</v>
      </c>
      <c r="N51" s="193"/>
      <c r="O51" s="193"/>
      <c r="P51" s="193"/>
      <c r="Q51" s="193"/>
      <c r="R51" s="188"/>
      <c r="S51" s="450" t="s">
        <v>248</v>
      </c>
      <c r="T51" s="451"/>
      <c r="U51" s="451"/>
      <c r="V51" s="466"/>
      <c r="X51" s="193" t="s">
        <v>142</v>
      </c>
      <c r="Y51" s="193"/>
      <c r="Z51" s="193"/>
      <c r="AA51" s="193"/>
      <c r="AB51" s="193"/>
      <c r="AC51" s="188"/>
      <c r="AD51" s="450" t="s">
        <v>248</v>
      </c>
      <c r="AE51" s="451"/>
      <c r="AF51" s="451"/>
      <c r="AG51" s="466"/>
      <c r="AI51" s="193" t="s">
        <v>195</v>
      </c>
      <c r="AJ51" s="193"/>
      <c r="AK51" s="193"/>
      <c r="AL51" s="193"/>
      <c r="AM51" s="193"/>
      <c r="AN51" s="193"/>
      <c r="AO51" s="193"/>
      <c r="AP51" s="193"/>
      <c r="AQ51" s="193"/>
      <c r="AR51" s="193"/>
      <c r="AS51" s="193"/>
      <c r="AT51" s="188"/>
      <c r="AU51" s="450" t="s">
        <v>248</v>
      </c>
      <c r="AV51" s="451"/>
      <c r="AW51" s="451"/>
      <c r="AX51" s="466"/>
    </row>
    <row r="54" spans="1:63" s="160" customFormat="1" ht="13.5" thickBot="1">
      <c r="A54" s="160" t="s">
        <v>200</v>
      </c>
    </row>
    <row r="55" spans="1:63">
      <c r="A55" s="188" t="s">
        <v>310</v>
      </c>
      <c r="B55" s="189"/>
      <c r="C55" s="189"/>
      <c r="D55" s="189"/>
      <c r="E55" s="189"/>
      <c r="F55" s="189"/>
      <c r="G55" s="189"/>
      <c r="H55" s="189"/>
      <c r="I55" s="189"/>
      <c r="J55" s="189"/>
      <c r="K55" s="189"/>
      <c r="L55" s="189"/>
      <c r="M55" s="189"/>
      <c r="N55" s="189"/>
      <c r="O55" s="189"/>
      <c r="P55" s="189"/>
      <c r="Q55" s="189"/>
      <c r="R55" s="206"/>
      <c r="S55" s="467"/>
      <c r="T55" s="468"/>
      <c r="U55" s="468"/>
      <c r="V55" s="468"/>
      <c r="W55" s="468"/>
      <c r="X55" s="468"/>
      <c r="Y55" s="469"/>
      <c r="Z55" s="150"/>
      <c r="AA55" s="150"/>
      <c r="AB55" s="150"/>
      <c r="AC55" s="150"/>
      <c r="AD55" s="150"/>
      <c r="AE55" s="150"/>
      <c r="AF55" s="150"/>
      <c r="AG55" s="150"/>
      <c r="AH55" s="150"/>
      <c r="AI55" s="150"/>
      <c r="AJ55" s="150"/>
      <c r="AK55" s="150"/>
      <c r="AL55" s="150"/>
      <c r="AM55" s="150"/>
    </row>
    <row r="56" spans="1:63">
      <c r="A56" s="188" t="s">
        <v>311</v>
      </c>
      <c r="B56" s="189"/>
      <c r="C56" s="189"/>
      <c r="D56" s="189"/>
      <c r="E56" s="189"/>
      <c r="F56" s="189"/>
      <c r="G56" s="189"/>
      <c r="H56" s="189"/>
      <c r="I56" s="189"/>
      <c r="J56" s="189"/>
      <c r="K56" s="189"/>
      <c r="L56" s="189"/>
      <c r="M56" s="189"/>
      <c r="N56" s="189"/>
      <c r="O56" s="189"/>
      <c r="P56" s="189"/>
      <c r="Q56" s="189"/>
      <c r="R56" s="206"/>
      <c r="S56" s="470"/>
      <c r="T56" s="471"/>
      <c r="U56" s="471"/>
      <c r="V56" s="471"/>
      <c r="W56" s="471"/>
      <c r="X56" s="471"/>
      <c r="Y56" s="472"/>
      <c r="Z56" s="150"/>
      <c r="AA56" s="150"/>
      <c r="AB56" s="150"/>
      <c r="AC56" s="150"/>
      <c r="AD56" s="150"/>
      <c r="AE56" s="150"/>
      <c r="AF56" s="150"/>
      <c r="AG56" s="150"/>
      <c r="AH56" s="150"/>
      <c r="AI56" s="150"/>
      <c r="AJ56" s="150"/>
      <c r="AK56" s="150"/>
      <c r="AL56" s="150"/>
      <c r="AM56" s="150"/>
    </row>
    <row r="57" spans="1:63">
      <c r="A57" s="188" t="s">
        <v>305</v>
      </c>
      <c r="B57" s="189"/>
      <c r="C57" s="189"/>
      <c r="D57" s="189"/>
      <c r="E57" s="189"/>
      <c r="F57" s="189"/>
      <c r="G57" s="189"/>
      <c r="H57" s="189"/>
      <c r="I57" s="189"/>
      <c r="J57" s="189"/>
      <c r="K57" s="189"/>
      <c r="L57" s="189"/>
      <c r="M57" s="189"/>
      <c r="N57" s="189"/>
      <c r="O57" s="189"/>
      <c r="P57" s="189"/>
      <c r="Q57" s="189"/>
      <c r="R57" s="206"/>
      <c r="S57" s="470"/>
      <c r="T57" s="471"/>
      <c r="U57" s="471"/>
      <c r="V57" s="471"/>
      <c r="W57" s="471"/>
      <c r="X57" s="471"/>
      <c r="Y57" s="472"/>
      <c r="AB57" s="162" t="str">
        <f>IF(OR(S55="",S56="",S57="",S58="",S59="",S60="",S61="",S62="",S63="",S64="",S65="",S66="",S67="",S68="",S69=""),"〈加算の算定状況〉未選択の項目があります。","")</f>
        <v>〈加算の算定状況〉未選択の項目があります。</v>
      </c>
    </row>
    <row r="58" spans="1:63">
      <c r="A58" s="188" t="s">
        <v>312</v>
      </c>
      <c r="B58" s="189"/>
      <c r="C58" s="189"/>
      <c r="D58" s="189"/>
      <c r="E58" s="189"/>
      <c r="F58" s="189"/>
      <c r="G58" s="189"/>
      <c r="H58" s="189"/>
      <c r="I58" s="189"/>
      <c r="J58" s="189"/>
      <c r="K58" s="189"/>
      <c r="L58" s="189"/>
      <c r="M58" s="189"/>
      <c r="N58" s="189"/>
      <c r="O58" s="189"/>
      <c r="P58" s="189"/>
      <c r="Q58" s="189"/>
      <c r="R58" s="206"/>
      <c r="S58" s="470"/>
      <c r="T58" s="471"/>
      <c r="U58" s="471"/>
      <c r="V58" s="471"/>
      <c r="W58" s="471"/>
      <c r="X58" s="471"/>
      <c r="Y58" s="472"/>
    </row>
    <row r="59" spans="1:63">
      <c r="A59" s="188" t="s">
        <v>154</v>
      </c>
      <c r="B59" s="189"/>
      <c r="C59" s="189"/>
      <c r="D59" s="189"/>
      <c r="E59" s="189"/>
      <c r="F59" s="189"/>
      <c r="G59" s="189"/>
      <c r="H59" s="189"/>
      <c r="I59" s="189"/>
      <c r="J59" s="189"/>
      <c r="K59" s="189"/>
      <c r="L59" s="189"/>
      <c r="M59" s="189"/>
      <c r="N59" s="189"/>
      <c r="O59" s="189"/>
      <c r="P59" s="189"/>
      <c r="Q59" s="189"/>
      <c r="R59" s="206"/>
      <c r="S59" s="470"/>
      <c r="T59" s="471"/>
      <c r="U59" s="471"/>
      <c r="V59" s="471"/>
      <c r="W59" s="471"/>
      <c r="X59" s="471"/>
      <c r="Y59" s="472"/>
    </row>
    <row r="60" spans="1:63">
      <c r="A60" s="188" t="s">
        <v>155</v>
      </c>
      <c r="B60" s="189"/>
      <c r="C60" s="189"/>
      <c r="D60" s="189"/>
      <c r="E60" s="189"/>
      <c r="F60" s="189"/>
      <c r="G60" s="189"/>
      <c r="H60" s="189"/>
      <c r="I60" s="189"/>
      <c r="J60" s="189"/>
      <c r="K60" s="189"/>
      <c r="L60" s="189"/>
      <c r="M60" s="189"/>
      <c r="N60" s="189"/>
      <c r="O60" s="189"/>
      <c r="P60" s="189"/>
      <c r="Q60" s="189"/>
      <c r="R60" s="206"/>
      <c r="S60" s="470"/>
      <c r="T60" s="471"/>
      <c r="U60" s="471"/>
      <c r="V60" s="471"/>
      <c r="W60" s="471"/>
      <c r="X60" s="471"/>
      <c r="Y60" s="472"/>
    </row>
    <row r="61" spans="1:63">
      <c r="A61" s="188" t="s">
        <v>156</v>
      </c>
      <c r="B61" s="189"/>
      <c r="C61" s="189"/>
      <c r="D61" s="189"/>
      <c r="E61" s="189"/>
      <c r="F61" s="189"/>
      <c r="G61" s="189"/>
      <c r="H61" s="189"/>
      <c r="I61" s="189"/>
      <c r="J61" s="189"/>
      <c r="K61" s="189"/>
      <c r="L61" s="189"/>
      <c r="M61" s="189"/>
      <c r="N61" s="189"/>
      <c r="O61" s="189"/>
      <c r="P61" s="189"/>
      <c r="Q61" s="189"/>
      <c r="R61" s="206"/>
      <c r="S61" s="470"/>
      <c r="T61" s="471"/>
      <c r="U61" s="471"/>
      <c r="V61" s="471"/>
      <c r="W61" s="471"/>
      <c r="X61" s="471"/>
      <c r="Y61" s="472"/>
    </row>
    <row r="62" spans="1:63" ht="13" customHeight="1">
      <c r="A62" s="188" t="s">
        <v>157</v>
      </c>
      <c r="B62" s="189"/>
      <c r="C62" s="189"/>
      <c r="D62" s="189"/>
      <c r="E62" s="189"/>
      <c r="F62" s="189"/>
      <c r="G62" s="189"/>
      <c r="H62" s="189"/>
      <c r="I62" s="189"/>
      <c r="J62" s="189"/>
      <c r="K62" s="189"/>
      <c r="L62" s="189"/>
      <c r="M62" s="189"/>
      <c r="N62" s="189"/>
      <c r="O62" s="189"/>
      <c r="P62" s="189"/>
      <c r="Q62" s="189"/>
      <c r="R62" s="206"/>
      <c r="S62" s="470"/>
      <c r="T62" s="471"/>
      <c r="U62" s="471"/>
      <c r="V62" s="471"/>
      <c r="W62" s="471"/>
      <c r="X62" s="471"/>
      <c r="Y62" s="472"/>
      <c r="AA62" s="157" t="str">
        <f>IF(AND($S$62&lt;&gt;"",$C$35&lt;&gt;$S$62),IF(OR($C$35&lt;&gt;"非該当",$S$62&lt;&gt;"無"),"※ 上記「施設基準該当性」の「ニ」で選択した夜間看護配置加算に係る区分と一致しません。再度ご確認ください。",""),"")</f>
        <v/>
      </c>
      <c r="AB62" s="156"/>
      <c r="AC62" s="156"/>
      <c r="AD62" s="156"/>
      <c r="AE62" s="156"/>
      <c r="AF62" s="156"/>
      <c r="AG62" s="156"/>
      <c r="AH62" s="156"/>
      <c r="AI62" s="156"/>
      <c r="AJ62" s="156"/>
      <c r="AK62" s="156"/>
      <c r="AL62" s="156"/>
      <c r="AM62" s="156"/>
      <c r="AN62" s="156"/>
      <c r="AO62" s="156"/>
      <c r="AP62" s="156"/>
      <c r="AQ62" s="156"/>
      <c r="AR62" s="156"/>
      <c r="AS62" s="156"/>
      <c r="AT62" s="156"/>
      <c r="AU62" s="156"/>
      <c r="AV62" s="156"/>
    </row>
    <row r="63" spans="1:63">
      <c r="A63" s="188" t="s">
        <v>158</v>
      </c>
      <c r="B63" s="189"/>
      <c r="C63" s="189"/>
      <c r="D63" s="189"/>
      <c r="E63" s="189"/>
      <c r="F63" s="189"/>
      <c r="G63" s="189"/>
      <c r="H63" s="189"/>
      <c r="I63" s="189"/>
      <c r="J63" s="189"/>
      <c r="K63" s="189"/>
      <c r="L63" s="189"/>
      <c r="M63" s="189"/>
      <c r="N63" s="189"/>
      <c r="O63" s="189"/>
      <c r="P63" s="189"/>
      <c r="Q63" s="189"/>
      <c r="R63" s="206"/>
      <c r="S63" s="470"/>
      <c r="T63" s="471"/>
      <c r="U63" s="471"/>
      <c r="V63" s="471"/>
      <c r="W63" s="471"/>
      <c r="X63" s="471"/>
      <c r="Y63" s="472"/>
      <c r="AA63" s="155"/>
      <c r="AB63" s="155"/>
      <c r="AC63" s="155"/>
      <c r="AD63" s="155"/>
      <c r="AE63" s="155"/>
      <c r="AF63" s="155"/>
      <c r="AG63" s="155"/>
      <c r="AH63" s="155"/>
      <c r="AI63" s="155"/>
      <c r="AJ63" s="155"/>
      <c r="AK63" s="155"/>
      <c r="AL63" s="155"/>
      <c r="AM63" s="155"/>
      <c r="AN63" s="155"/>
      <c r="AO63" s="155"/>
      <c r="AP63" s="155"/>
      <c r="AQ63" s="155"/>
      <c r="AR63" s="155"/>
      <c r="AS63" s="155"/>
      <c r="AT63" s="155"/>
      <c r="AU63" s="155"/>
      <c r="AV63" s="155"/>
    </row>
    <row r="64" spans="1:63">
      <c r="A64" s="188" t="s">
        <v>159</v>
      </c>
      <c r="B64" s="189"/>
      <c r="C64" s="189"/>
      <c r="D64" s="189"/>
      <c r="E64" s="189"/>
      <c r="F64" s="189"/>
      <c r="G64" s="189"/>
      <c r="H64" s="189"/>
      <c r="I64" s="189"/>
      <c r="J64" s="189"/>
      <c r="K64" s="189"/>
      <c r="L64" s="189"/>
      <c r="M64" s="189"/>
      <c r="N64" s="189"/>
      <c r="O64" s="189"/>
      <c r="P64" s="189"/>
      <c r="Q64" s="189"/>
      <c r="R64" s="206"/>
      <c r="S64" s="470"/>
      <c r="T64" s="471"/>
      <c r="U64" s="471"/>
      <c r="V64" s="471"/>
      <c r="W64" s="471"/>
      <c r="X64" s="471"/>
      <c r="Y64" s="472"/>
      <c r="AA64" s="155"/>
      <c r="AB64" s="155"/>
      <c r="AC64" s="155"/>
      <c r="AD64" s="155"/>
      <c r="AE64" s="155"/>
      <c r="AF64" s="155"/>
      <c r="AG64" s="155"/>
      <c r="AH64" s="155"/>
      <c r="AI64" s="155"/>
      <c r="AJ64" s="155"/>
      <c r="AK64" s="155"/>
      <c r="AL64" s="155"/>
      <c r="AM64" s="155"/>
      <c r="AN64" s="155"/>
      <c r="AO64" s="155"/>
      <c r="AP64" s="155"/>
      <c r="AQ64" s="155"/>
      <c r="AR64" s="155"/>
      <c r="AS64" s="155"/>
      <c r="AT64" s="155"/>
      <c r="AU64" s="155"/>
      <c r="AV64" s="155"/>
    </row>
    <row r="65" spans="1:47">
      <c r="A65" s="188" t="s">
        <v>165</v>
      </c>
      <c r="B65" s="189"/>
      <c r="C65" s="189"/>
      <c r="D65" s="189"/>
      <c r="E65" s="189"/>
      <c r="F65" s="189"/>
      <c r="G65" s="189"/>
      <c r="H65" s="189"/>
      <c r="I65" s="189"/>
      <c r="J65" s="189"/>
      <c r="K65" s="189"/>
      <c r="L65" s="189"/>
      <c r="M65" s="189"/>
      <c r="N65" s="189"/>
      <c r="O65" s="189"/>
      <c r="P65" s="189"/>
      <c r="Q65" s="189"/>
      <c r="R65" s="206"/>
      <c r="S65" s="470"/>
      <c r="T65" s="471"/>
      <c r="U65" s="471"/>
      <c r="V65" s="471"/>
      <c r="W65" s="471"/>
      <c r="X65" s="471"/>
      <c r="Y65" s="472"/>
    </row>
    <row r="66" spans="1:47">
      <c r="A66" s="188" t="s">
        <v>160</v>
      </c>
      <c r="B66" s="189"/>
      <c r="C66" s="189"/>
      <c r="D66" s="189"/>
      <c r="E66" s="189"/>
      <c r="F66" s="189"/>
      <c r="G66" s="189"/>
      <c r="H66" s="189"/>
      <c r="I66" s="189"/>
      <c r="J66" s="189"/>
      <c r="K66" s="189"/>
      <c r="L66" s="189"/>
      <c r="M66" s="189"/>
      <c r="N66" s="189"/>
      <c r="O66" s="189"/>
      <c r="P66" s="189"/>
      <c r="Q66" s="189"/>
      <c r="R66" s="206"/>
      <c r="S66" s="470"/>
      <c r="T66" s="471"/>
      <c r="U66" s="471"/>
      <c r="V66" s="471"/>
      <c r="W66" s="471"/>
      <c r="X66" s="471"/>
      <c r="Y66" s="472"/>
    </row>
    <row r="67" spans="1:47">
      <c r="A67" s="188" t="s">
        <v>161</v>
      </c>
      <c r="B67" s="189"/>
      <c r="C67" s="189"/>
      <c r="D67" s="189"/>
      <c r="E67" s="189"/>
      <c r="F67" s="189"/>
      <c r="G67" s="189"/>
      <c r="H67" s="189"/>
      <c r="I67" s="189"/>
      <c r="J67" s="189"/>
      <c r="K67" s="189"/>
      <c r="L67" s="189"/>
      <c r="M67" s="189"/>
      <c r="N67" s="189"/>
      <c r="O67" s="189"/>
      <c r="P67" s="189"/>
      <c r="Q67" s="189"/>
      <c r="R67" s="206"/>
      <c r="S67" s="470"/>
      <c r="T67" s="471"/>
      <c r="U67" s="471"/>
      <c r="V67" s="471"/>
      <c r="W67" s="471"/>
      <c r="X67" s="471"/>
      <c r="Y67" s="472"/>
    </row>
    <row r="68" spans="1:47">
      <c r="A68" s="188" t="s">
        <v>162</v>
      </c>
      <c r="B68" s="189"/>
      <c r="C68" s="189"/>
      <c r="D68" s="189"/>
      <c r="E68" s="189"/>
      <c r="F68" s="189"/>
      <c r="G68" s="189"/>
      <c r="H68" s="189"/>
      <c r="I68" s="189"/>
      <c r="J68" s="189"/>
      <c r="K68" s="189"/>
      <c r="L68" s="189"/>
      <c r="M68" s="189"/>
      <c r="N68" s="189"/>
      <c r="O68" s="189"/>
      <c r="P68" s="189"/>
      <c r="Q68" s="189"/>
      <c r="R68" s="206"/>
      <c r="S68" s="470"/>
      <c r="T68" s="471"/>
      <c r="U68" s="471"/>
      <c r="V68" s="471"/>
      <c r="W68" s="471"/>
      <c r="X68" s="471"/>
      <c r="Y68" s="472"/>
    </row>
    <row r="69" spans="1:47" ht="13.5" thickBot="1">
      <c r="A69" s="188" t="s">
        <v>163</v>
      </c>
      <c r="B69" s="189"/>
      <c r="C69" s="189"/>
      <c r="D69" s="189"/>
      <c r="E69" s="189"/>
      <c r="F69" s="189"/>
      <c r="G69" s="189"/>
      <c r="H69" s="189"/>
      <c r="I69" s="189"/>
      <c r="J69" s="189"/>
      <c r="K69" s="189"/>
      <c r="L69" s="189"/>
      <c r="M69" s="189"/>
      <c r="N69" s="189"/>
      <c r="O69" s="189"/>
      <c r="P69" s="189"/>
      <c r="Q69" s="189"/>
      <c r="R69" s="206"/>
      <c r="S69" s="473"/>
      <c r="T69" s="474"/>
      <c r="U69" s="474"/>
      <c r="V69" s="474"/>
      <c r="W69" s="474"/>
      <c r="X69" s="474"/>
      <c r="Y69" s="475"/>
    </row>
    <row r="70" spans="1:47">
      <c r="A70" s="55"/>
    </row>
    <row r="72" spans="1:47" s="160" customFormat="1" ht="13.5" thickBot="1">
      <c r="A72" s="160" t="s">
        <v>287</v>
      </c>
      <c r="AF72" s="160" t="s">
        <v>294</v>
      </c>
    </row>
    <row r="73" spans="1:47" ht="13.5" thickBot="1">
      <c r="A73" s="193" t="s">
        <v>353</v>
      </c>
      <c r="B73" s="193"/>
      <c r="C73" s="193"/>
      <c r="D73" s="193"/>
      <c r="E73" s="193"/>
      <c r="F73" s="193"/>
      <c r="G73" s="193"/>
      <c r="H73" s="193"/>
      <c r="I73" s="193"/>
      <c r="J73" s="193"/>
      <c r="K73" s="193"/>
      <c r="L73" s="193"/>
      <c r="M73" s="193"/>
      <c r="N73" s="193"/>
      <c r="O73" s="193"/>
      <c r="P73" s="193"/>
      <c r="Q73" s="193"/>
      <c r="R73" s="188"/>
      <c r="S73" s="476"/>
      <c r="T73" s="477"/>
      <c r="U73" s="478"/>
      <c r="AF73" s="193" t="s">
        <v>295</v>
      </c>
      <c r="AG73" s="193"/>
      <c r="AH73" s="193"/>
      <c r="AI73" s="193"/>
      <c r="AJ73" s="193"/>
      <c r="AK73" s="193"/>
      <c r="AL73" s="193"/>
      <c r="AM73" s="197" t="s">
        <v>296</v>
      </c>
      <c r="AN73" s="197"/>
      <c r="AO73" s="197"/>
      <c r="AP73" s="197"/>
      <c r="AQ73" s="197"/>
      <c r="AR73" s="197" t="s">
        <v>297</v>
      </c>
      <c r="AS73" s="197"/>
      <c r="AT73" s="197"/>
      <c r="AU73" s="197"/>
    </row>
    <row r="74" spans="1:47">
      <c r="A74" s="193" t="s">
        <v>277</v>
      </c>
      <c r="B74" s="193"/>
      <c r="C74" s="193"/>
      <c r="D74" s="193"/>
      <c r="E74" s="193"/>
      <c r="F74" s="193"/>
      <c r="G74" s="193"/>
      <c r="H74" s="193"/>
      <c r="I74" s="193"/>
      <c r="J74" s="193"/>
      <c r="K74" s="193"/>
      <c r="L74" s="193"/>
      <c r="M74" s="193"/>
      <c r="N74" s="193"/>
      <c r="O74" s="193"/>
      <c r="P74" s="193"/>
      <c r="Q74" s="193"/>
      <c r="R74" s="193"/>
      <c r="S74" s="201">
        <f>SUM($V$78,$V$82)</f>
        <v>0</v>
      </c>
      <c r="T74" s="201"/>
      <c r="U74" s="201"/>
      <c r="V74" s="39" t="s">
        <v>288</v>
      </c>
      <c r="AF74" s="193" t="s">
        <v>289</v>
      </c>
      <c r="AG74" s="193"/>
      <c r="AH74" s="193"/>
      <c r="AI74" s="193"/>
      <c r="AJ74" s="193"/>
      <c r="AK74" s="193"/>
      <c r="AL74" s="188"/>
      <c r="AM74" s="463"/>
      <c r="AN74" s="464"/>
      <c r="AO74" s="464"/>
      <c r="AP74" s="464"/>
      <c r="AQ74" s="479"/>
      <c r="AR74" s="480">
        <v>0</v>
      </c>
      <c r="AS74" s="480"/>
      <c r="AT74" s="480"/>
      <c r="AU74" s="481"/>
    </row>
    <row r="75" spans="1:47" ht="13.5" thickBot="1">
      <c r="A75" s="196"/>
      <c r="B75" s="196"/>
      <c r="C75" s="196"/>
      <c r="D75" s="196"/>
      <c r="E75" s="196"/>
      <c r="F75" s="196"/>
      <c r="G75" s="196"/>
      <c r="H75" s="196"/>
      <c r="I75" s="196"/>
      <c r="J75" s="196"/>
      <c r="K75" s="196"/>
      <c r="L75" s="196"/>
      <c r="M75" s="196"/>
      <c r="N75" s="196"/>
      <c r="O75" s="196"/>
      <c r="P75" s="196"/>
      <c r="Q75" s="196"/>
      <c r="R75" s="196"/>
      <c r="S75" s="196"/>
      <c r="T75" s="196"/>
      <c r="U75" s="196"/>
      <c r="AF75" s="193" t="s">
        <v>290</v>
      </c>
      <c r="AG75" s="193"/>
      <c r="AH75" s="193"/>
      <c r="AI75" s="193"/>
      <c r="AJ75" s="193"/>
      <c r="AK75" s="193"/>
      <c r="AL75" s="188"/>
      <c r="AM75" s="446"/>
      <c r="AN75" s="447"/>
      <c r="AO75" s="447"/>
      <c r="AP75" s="447"/>
      <c r="AQ75" s="449"/>
      <c r="AR75" s="482">
        <v>0</v>
      </c>
      <c r="AS75" s="482"/>
      <c r="AT75" s="482"/>
      <c r="AU75" s="483"/>
    </row>
    <row r="76" spans="1:47">
      <c r="A76" s="188" t="s">
        <v>278</v>
      </c>
      <c r="B76" s="189"/>
      <c r="C76" s="189"/>
      <c r="D76" s="189"/>
      <c r="E76" s="189"/>
      <c r="F76" s="189"/>
      <c r="G76" s="189"/>
      <c r="H76" s="189"/>
      <c r="I76" s="189"/>
      <c r="J76" s="189"/>
      <c r="K76" s="189"/>
      <c r="L76" s="189"/>
      <c r="M76" s="189"/>
      <c r="N76" s="189"/>
      <c r="O76" s="189"/>
      <c r="P76" s="189"/>
      <c r="Q76" s="189"/>
      <c r="R76" s="189"/>
      <c r="S76" s="189"/>
      <c r="T76" s="189"/>
      <c r="U76" s="190"/>
      <c r="AF76" s="193" t="s">
        <v>291</v>
      </c>
      <c r="AG76" s="193"/>
      <c r="AH76" s="193"/>
      <c r="AI76" s="193"/>
      <c r="AJ76" s="193"/>
      <c r="AK76" s="193"/>
      <c r="AL76" s="188"/>
      <c r="AM76" s="446"/>
      <c r="AN76" s="447"/>
      <c r="AO76" s="447"/>
      <c r="AP76" s="447"/>
      <c r="AQ76" s="448"/>
      <c r="AR76" s="202"/>
      <c r="AS76" s="203"/>
      <c r="AT76" s="203"/>
      <c r="AU76" s="203"/>
    </row>
    <row r="77" spans="1:47" ht="13.5" thickBot="1">
      <c r="A77" s="187" t="s">
        <v>279</v>
      </c>
      <c r="B77" s="187"/>
      <c r="C77" s="187"/>
      <c r="D77" s="187" t="s">
        <v>280</v>
      </c>
      <c r="E77" s="187"/>
      <c r="F77" s="187"/>
      <c r="G77" s="187" t="s">
        <v>281</v>
      </c>
      <c r="H77" s="187"/>
      <c r="I77" s="187"/>
      <c r="J77" s="187" t="s">
        <v>282</v>
      </c>
      <c r="K77" s="187"/>
      <c r="L77" s="187"/>
      <c r="M77" s="187" t="s">
        <v>283</v>
      </c>
      <c r="N77" s="187"/>
      <c r="O77" s="187"/>
      <c r="P77" s="187" t="s">
        <v>308</v>
      </c>
      <c r="Q77" s="187"/>
      <c r="R77" s="187"/>
      <c r="S77" s="187" t="s">
        <v>284</v>
      </c>
      <c r="T77" s="187"/>
      <c r="U77" s="187"/>
      <c r="V77" s="198" t="s">
        <v>286</v>
      </c>
      <c r="W77" s="199"/>
      <c r="X77" s="200"/>
      <c r="AF77" s="193" t="s">
        <v>292</v>
      </c>
      <c r="AG77" s="193"/>
      <c r="AH77" s="193"/>
      <c r="AI77" s="193"/>
      <c r="AJ77" s="193"/>
      <c r="AK77" s="193"/>
      <c r="AL77" s="188"/>
      <c r="AM77" s="446"/>
      <c r="AN77" s="447"/>
      <c r="AO77" s="447"/>
      <c r="AP77" s="447"/>
      <c r="AQ77" s="448"/>
      <c r="AR77" s="204"/>
      <c r="AS77" s="205"/>
      <c r="AT77" s="205"/>
      <c r="AU77" s="205"/>
    </row>
    <row r="78" spans="1:47" ht="13.5" thickBot="1">
      <c r="A78" s="476"/>
      <c r="B78" s="477"/>
      <c r="C78" s="477"/>
      <c r="D78" s="477"/>
      <c r="E78" s="477"/>
      <c r="F78" s="477"/>
      <c r="G78" s="476"/>
      <c r="H78" s="477"/>
      <c r="I78" s="477"/>
      <c r="J78" s="477"/>
      <c r="K78" s="477"/>
      <c r="L78" s="477"/>
      <c r="M78" s="476"/>
      <c r="N78" s="477"/>
      <c r="O78" s="477"/>
      <c r="P78" s="477"/>
      <c r="Q78" s="477"/>
      <c r="R78" s="477"/>
      <c r="S78" s="476"/>
      <c r="T78" s="477"/>
      <c r="U78" s="477"/>
      <c r="V78" s="184">
        <f>SUM($A78:$U78)</f>
        <v>0</v>
      </c>
      <c r="W78" s="185"/>
      <c r="X78" s="186"/>
      <c r="Y78" s="39" t="s">
        <v>288</v>
      </c>
      <c r="AF78" s="194" t="s">
        <v>299</v>
      </c>
      <c r="AG78" s="194"/>
      <c r="AH78" s="194"/>
      <c r="AI78" s="194"/>
      <c r="AJ78" s="194"/>
      <c r="AK78" s="194"/>
      <c r="AL78" s="195"/>
      <c r="AM78" s="446"/>
      <c r="AN78" s="447"/>
      <c r="AO78" s="447"/>
      <c r="AP78" s="447"/>
      <c r="AQ78" s="448"/>
      <c r="AR78" s="191"/>
      <c r="AS78" s="192"/>
      <c r="AT78" s="192"/>
      <c r="AU78" s="192"/>
    </row>
    <row r="79" spans="1:47">
      <c r="A79" s="196"/>
      <c r="B79" s="196"/>
      <c r="C79" s="196"/>
      <c r="D79" s="196"/>
      <c r="E79" s="196"/>
      <c r="F79" s="196"/>
      <c r="G79" s="196"/>
      <c r="H79" s="196"/>
      <c r="I79" s="196"/>
      <c r="J79" s="196"/>
      <c r="K79" s="196"/>
      <c r="L79" s="196"/>
      <c r="M79" s="196"/>
      <c r="N79" s="196"/>
      <c r="O79" s="196"/>
      <c r="P79" s="196"/>
      <c r="Q79" s="196"/>
      <c r="R79" s="196"/>
      <c r="S79" s="196"/>
      <c r="T79" s="196"/>
      <c r="U79" s="196"/>
      <c r="AF79" s="484"/>
      <c r="AG79" s="485"/>
      <c r="AH79" s="485"/>
      <c r="AI79" s="485"/>
      <c r="AJ79" s="485"/>
      <c r="AK79" s="485"/>
      <c r="AL79" s="485"/>
      <c r="AM79" s="485"/>
      <c r="AN79" s="485"/>
      <c r="AO79" s="485"/>
      <c r="AP79" s="485"/>
      <c r="AQ79" s="485"/>
      <c r="AR79" s="485"/>
      <c r="AS79" s="485"/>
      <c r="AT79" s="485"/>
      <c r="AU79" s="486"/>
    </row>
    <row r="80" spans="1:47">
      <c r="A80" s="188" t="s">
        <v>285</v>
      </c>
      <c r="B80" s="189"/>
      <c r="C80" s="189"/>
      <c r="D80" s="189"/>
      <c r="E80" s="189"/>
      <c r="F80" s="189"/>
      <c r="G80" s="189"/>
      <c r="H80" s="189"/>
      <c r="I80" s="189"/>
      <c r="J80" s="189"/>
      <c r="K80" s="189"/>
      <c r="L80" s="189"/>
      <c r="M80" s="189"/>
      <c r="N80" s="189"/>
      <c r="O80" s="189"/>
      <c r="P80" s="189"/>
      <c r="Q80" s="189"/>
      <c r="R80" s="189"/>
      <c r="S80" s="189"/>
      <c r="T80" s="189"/>
      <c r="U80" s="190"/>
      <c r="AF80" s="484"/>
      <c r="AG80" s="485"/>
      <c r="AH80" s="485"/>
      <c r="AI80" s="485"/>
      <c r="AJ80" s="485"/>
      <c r="AK80" s="485"/>
      <c r="AL80" s="485"/>
      <c r="AM80" s="485"/>
      <c r="AN80" s="485"/>
      <c r="AO80" s="485"/>
      <c r="AP80" s="485"/>
      <c r="AQ80" s="485"/>
      <c r="AR80" s="485"/>
      <c r="AS80" s="485"/>
      <c r="AT80" s="485"/>
      <c r="AU80" s="486"/>
    </row>
    <row r="81" spans="1:47" ht="13.5" thickBot="1">
      <c r="A81" s="187" t="s">
        <v>279</v>
      </c>
      <c r="B81" s="187"/>
      <c r="C81" s="187"/>
      <c r="D81" s="187" t="s">
        <v>280</v>
      </c>
      <c r="E81" s="187"/>
      <c r="F81" s="187"/>
      <c r="G81" s="187" t="s">
        <v>281</v>
      </c>
      <c r="H81" s="187"/>
      <c r="I81" s="187"/>
      <c r="J81" s="187" t="s">
        <v>282</v>
      </c>
      <c r="K81" s="187"/>
      <c r="L81" s="187"/>
      <c r="M81" s="187" t="s">
        <v>283</v>
      </c>
      <c r="N81" s="187"/>
      <c r="O81" s="187"/>
      <c r="P81" s="187" t="s">
        <v>308</v>
      </c>
      <c r="Q81" s="187"/>
      <c r="R81" s="187"/>
      <c r="S81" s="187" t="s">
        <v>284</v>
      </c>
      <c r="T81" s="187"/>
      <c r="U81" s="187"/>
      <c r="V81" s="198" t="s">
        <v>286</v>
      </c>
      <c r="W81" s="199"/>
      <c r="X81" s="200"/>
      <c r="AF81" s="487"/>
      <c r="AG81" s="488"/>
      <c r="AH81" s="488"/>
      <c r="AI81" s="488"/>
      <c r="AJ81" s="488"/>
      <c r="AK81" s="488"/>
      <c r="AL81" s="488"/>
      <c r="AM81" s="488"/>
      <c r="AN81" s="488"/>
      <c r="AO81" s="488"/>
      <c r="AP81" s="488"/>
      <c r="AQ81" s="488"/>
      <c r="AR81" s="488"/>
      <c r="AS81" s="488"/>
      <c r="AT81" s="488"/>
      <c r="AU81" s="489"/>
    </row>
    <row r="82" spans="1:47" ht="13.5" thickBot="1">
      <c r="A82" s="476"/>
      <c r="B82" s="477"/>
      <c r="C82" s="477"/>
      <c r="D82" s="477"/>
      <c r="E82" s="477"/>
      <c r="F82" s="477"/>
      <c r="G82" s="476"/>
      <c r="H82" s="477"/>
      <c r="I82" s="477"/>
      <c r="J82" s="477"/>
      <c r="K82" s="477"/>
      <c r="L82" s="477"/>
      <c r="M82" s="476"/>
      <c r="N82" s="477"/>
      <c r="O82" s="477"/>
      <c r="P82" s="477"/>
      <c r="Q82" s="477"/>
      <c r="R82" s="477"/>
      <c r="S82" s="476"/>
      <c r="T82" s="477"/>
      <c r="U82" s="477"/>
      <c r="V82" s="184">
        <f>SUM($A82:$U82)</f>
        <v>0</v>
      </c>
      <c r="W82" s="185"/>
      <c r="X82" s="186"/>
      <c r="Y82" s="39" t="s">
        <v>288</v>
      </c>
      <c r="AC82" s="109"/>
      <c r="AD82" s="109" t="str">
        <f>IF($AM74="必要時レンタル",$AF74&amp;"を必要に応じてレンタルしている旨、自由記載欄に自動入力されます。","")</f>
        <v/>
      </c>
      <c r="AE82" s="109"/>
    </row>
    <row r="83" spans="1:47">
      <c r="AB83" s="109"/>
      <c r="AD83" s="109" t="str">
        <f>IF($AM75="必要時レンタル",$AF75&amp;"を必要に応じてレンタルしている旨、自由記載欄に自動入力されます。","")</f>
        <v/>
      </c>
      <c r="AE83" s="109"/>
    </row>
    <row r="84" spans="1:47">
      <c r="B84" s="162" t="str">
        <f>IF($S$73&lt;$S$74,"①が②（③と④の合計）より小さくなっています。ご確認ください。","")</f>
        <v/>
      </c>
      <c r="AB84" s="109"/>
      <c r="AD84" s="109" t="str">
        <f>IF($AM76="必要時レンタル",$AF76&amp;"を必要に応じてレンタルしている旨、自由記載欄に自動入力されます。","")</f>
        <v/>
      </c>
    </row>
    <row r="85" spans="1:47">
      <c r="AB85" s="109"/>
      <c r="AD85" s="109" t="str">
        <f>IF($AM77="必要時レンタル",$AF77&amp;"を必要に応じてレンタルしている旨、自由記載欄に自動入力されます。","")</f>
        <v/>
      </c>
    </row>
  </sheetData>
  <sheetProtection sheet="1" objects="1" scenarios="1"/>
  <mergeCells count="248">
    <mergeCell ref="A69:R69"/>
    <mergeCell ref="A59:R59"/>
    <mergeCell ref="A60:R60"/>
    <mergeCell ref="A61:R61"/>
    <mergeCell ref="A62:R62"/>
    <mergeCell ref="A63:R63"/>
    <mergeCell ref="A64:R64"/>
    <mergeCell ref="A65:R65"/>
    <mergeCell ref="A66:R66"/>
    <mergeCell ref="A67:R67"/>
    <mergeCell ref="J37:BL37"/>
    <mergeCell ref="J38:BL38"/>
    <mergeCell ref="J39:BL39"/>
    <mergeCell ref="J40:BL40"/>
    <mergeCell ref="J41:BL41"/>
    <mergeCell ref="J42:BL42"/>
    <mergeCell ref="A55:R55"/>
    <mergeCell ref="A56:R56"/>
    <mergeCell ref="A57:R57"/>
    <mergeCell ref="AZ50:BG50"/>
    <mergeCell ref="AI50:AT50"/>
    <mergeCell ref="AU51:AX51"/>
    <mergeCell ref="AD46:AG46"/>
    <mergeCell ref="AD50:AG50"/>
    <mergeCell ref="AD51:AG51"/>
    <mergeCell ref="AI46:AT46"/>
    <mergeCell ref="S46:V46"/>
    <mergeCell ref="S47:V47"/>
    <mergeCell ref="U14:AF14"/>
    <mergeCell ref="U15:AF15"/>
    <mergeCell ref="U16:AF16"/>
    <mergeCell ref="U17:AF17"/>
    <mergeCell ref="U18:AF18"/>
    <mergeCell ref="U19:AF19"/>
    <mergeCell ref="U20:AF20"/>
    <mergeCell ref="U21:AF21"/>
    <mergeCell ref="U22:AF22"/>
    <mergeCell ref="U23:AF23"/>
    <mergeCell ref="U24:AF24"/>
    <mergeCell ref="J22:T22"/>
    <mergeCell ref="J23:T23"/>
    <mergeCell ref="J24:T24"/>
    <mergeCell ref="A14:I14"/>
    <mergeCell ref="A16:I16"/>
    <mergeCell ref="J15:T15"/>
    <mergeCell ref="J16:T16"/>
    <mergeCell ref="J14:T14"/>
    <mergeCell ref="J17:T17"/>
    <mergeCell ref="A15:I15"/>
    <mergeCell ref="A17:I17"/>
    <mergeCell ref="A18:I18"/>
    <mergeCell ref="A19:I19"/>
    <mergeCell ref="A20:I20"/>
    <mergeCell ref="A21:I21"/>
    <mergeCell ref="A22:I22"/>
    <mergeCell ref="A23:I23"/>
    <mergeCell ref="A24:I24"/>
    <mergeCell ref="J18:T18"/>
    <mergeCell ref="J19:T19"/>
    <mergeCell ref="J20:T20"/>
    <mergeCell ref="J21:T21"/>
    <mergeCell ref="A5:I5"/>
    <mergeCell ref="A6:I6"/>
    <mergeCell ref="A7:I7"/>
    <mergeCell ref="A8:I8"/>
    <mergeCell ref="A9:I9"/>
    <mergeCell ref="J5:N5"/>
    <mergeCell ref="J6:Z6"/>
    <mergeCell ref="J7:Z7"/>
    <mergeCell ref="J8:Z8"/>
    <mergeCell ref="J9:Z9"/>
    <mergeCell ref="C30:F30"/>
    <mergeCell ref="A29:B29"/>
    <mergeCell ref="C34:F34"/>
    <mergeCell ref="A46:G46"/>
    <mergeCell ref="A47:G47"/>
    <mergeCell ref="A40:B40"/>
    <mergeCell ref="A41:B41"/>
    <mergeCell ref="A30:B30"/>
    <mergeCell ref="A31:B31"/>
    <mergeCell ref="A32:B32"/>
    <mergeCell ref="A33:B33"/>
    <mergeCell ref="A34:B34"/>
    <mergeCell ref="A35:B35"/>
    <mergeCell ref="G35:I35"/>
    <mergeCell ref="G36:I36"/>
    <mergeCell ref="C41:F41"/>
    <mergeCell ref="C42:F42"/>
    <mergeCell ref="A42:B42"/>
    <mergeCell ref="A36:B36"/>
    <mergeCell ref="A37:B37"/>
    <mergeCell ref="G32:I32"/>
    <mergeCell ref="G39:I39"/>
    <mergeCell ref="G41:I41"/>
    <mergeCell ref="S69:Y69"/>
    <mergeCell ref="S58:Y58"/>
    <mergeCell ref="S50:V50"/>
    <mergeCell ref="G40:I40"/>
    <mergeCell ref="A48:G48"/>
    <mergeCell ref="A49:G49"/>
    <mergeCell ref="C40:F40"/>
    <mergeCell ref="C36:F36"/>
    <mergeCell ref="C37:F37"/>
    <mergeCell ref="C38:F38"/>
    <mergeCell ref="C39:F39"/>
    <mergeCell ref="G42:I42"/>
    <mergeCell ref="H48:K48"/>
    <mergeCell ref="H49:K49"/>
    <mergeCell ref="M49:R49"/>
    <mergeCell ref="A50:G50"/>
    <mergeCell ref="A51:G51"/>
    <mergeCell ref="X49:AC49"/>
    <mergeCell ref="S55:Y55"/>
    <mergeCell ref="S56:Y56"/>
    <mergeCell ref="S57:Y57"/>
    <mergeCell ref="X46:AC46"/>
    <mergeCell ref="M50:R50"/>
    <mergeCell ref="M51:R51"/>
    <mergeCell ref="A2:C2"/>
    <mergeCell ref="S59:Y59"/>
    <mergeCell ref="S60:Y60"/>
    <mergeCell ref="S48:V48"/>
    <mergeCell ref="S49:V49"/>
    <mergeCell ref="H46:K46"/>
    <mergeCell ref="H47:K47"/>
    <mergeCell ref="G33:I33"/>
    <mergeCell ref="G34:I34"/>
    <mergeCell ref="G38:I38"/>
    <mergeCell ref="C31:F31"/>
    <mergeCell ref="C32:F32"/>
    <mergeCell ref="C33:F33"/>
    <mergeCell ref="C35:F35"/>
    <mergeCell ref="A38:B38"/>
    <mergeCell ref="A39:B39"/>
    <mergeCell ref="G29:I29"/>
    <mergeCell ref="G37:I37"/>
    <mergeCell ref="G31:I31"/>
    <mergeCell ref="G30:I30"/>
    <mergeCell ref="M46:R46"/>
    <mergeCell ref="M47:R47"/>
    <mergeCell ref="M48:R48"/>
    <mergeCell ref="C29:F29"/>
    <mergeCell ref="J29:BL29"/>
    <mergeCell ref="J30:BL30"/>
    <mergeCell ref="J31:BL31"/>
    <mergeCell ref="J32:BL32"/>
    <mergeCell ref="J33:BL33"/>
    <mergeCell ref="J34:BL34"/>
    <mergeCell ref="J35:BL35"/>
    <mergeCell ref="J36:BL36"/>
    <mergeCell ref="AR73:AU73"/>
    <mergeCell ref="S51:V51"/>
    <mergeCell ref="AD47:AG47"/>
    <mergeCell ref="AD48:AG48"/>
    <mergeCell ref="AD49:AG49"/>
    <mergeCell ref="H50:K50"/>
    <mergeCell ref="H51:K51"/>
    <mergeCell ref="S61:Y61"/>
    <mergeCell ref="AI51:AT51"/>
    <mergeCell ref="X50:AC50"/>
    <mergeCell ref="X51:AC51"/>
    <mergeCell ref="AI47:AT47"/>
    <mergeCell ref="AI48:AT48"/>
    <mergeCell ref="AI49:AT49"/>
    <mergeCell ref="X47:AC47"/>
    <mergeCell ref="X48:AC48"/>
    <mergeCell ref="S64:Y64"/>
    <mergeCell ref="S65:Y65"/>
    <mergeCell ref="S66:Y66"/>
    <mergeCell ref="S67:Y67"/>
    <mergeCell ref="S68:Y68"/>
    <mergeCell ref="S62:Y62"/>
    <mergeCell ref="S63:Y63"/>
    <mergeCell ref="A58:R58"/>
    <mergeCell ref="BH46:BK46"/>
    <mergeCell ref="BH47:BK47"/>
    <mergeCell ref="BH48:BK48"/>
    <mergeCell ref="BH49:BK49"/>
    <mergeCell ref="BH50:BK50"/>
    <mergeCell ref="AU46:AX46"/>
    <mergeCell ref="AU47:AX47"/>
    <mergeCell ref="AU48:AX48"/>
    <mergeCell ref="AU49:AX49"/>
    <mergeCell ref="AU50:AX50"/>
    <mergeCell ref="AZ46:BG46"/>
    <mergeCell ref="AZ47:BG47"/>
    <mergeCell ref="AZ48:BG48"/>
    <mergeCell ref="AZ49:BG49"/>
    <mergeCell ref="A68:R68"/>
    <mergeCell ref="D77:F77"/>
    <mergeCell ref="AR75:AU75"/>
    <mergeCell ref="AM76:AQ76"/>
    <mergeCell ref="AR76:AU76"/>
    <mergeCell ref="AM77:AQ77"/>
    <mergeCell ref="AR77:AU77"/>
    <mergeCell ref="AM78:AQ78"/>
    <mergeCell ref="AF74:AL74"/>
    <mergeCell ref="AF75:AL75"/>
    <mergeCell ref="AM74:AQ74"/>
    <mergeCell ref="AR74:AU74"/>
    <mergeCell ref="M81:O81"/>
    <mergeCell ref="AF73:AL73"/>
    <mergeCell ref="AM73:AQ73"/>
    <mergeCell ref="A78:C78"/>
    <mergeCell ref="D78:F78"/>
    <mergeCell ref="G78:I78"/>
    <mergeCell ref="J78:L78"/>
    <mergeCell ref="M78:O78"/>
    <mergeCell ref="S78:U78"/>
    <mergeCell ref="A81:C81"/>
    <mergeCell ref="D81:F81"/>
    <mergeCell ref="G81:I81"/>
    <mergeCell ref="AM75:AQ75"/>
    <mergeCell ref="AF76:AL76"/>
    <mergeCell ref="V77:X77"/>
    <mergeCell ref="V78:X78"/>
    <mergeCell ref="V81:X81"/>
    <mergeCell ref="A75:U75"/>
    <mergeCell ref="S73:U73"/>
    <mergeCell ref="S74:U74"/>
    <mergeCell ref="A73:R73"/>
    <mergeCell ref="A74:R74"/>
    <mergeCell ref="S81:U81"/>
    <mergeCell ref="A77:C77"/>
    <mergeCell ref="J2:L2"/>
    <mergeCell ref="V82:X82"/>
    <mergeCell ref="P77:R77"/>
    <mergeCell ref="P78:R78"/>
    <mergeCell ref="P81:R81"/>
    <mergeCell ref="P82:R82"/>
    <mergeCell ref="A76:U76"/>
    <mergeCell ref="A80:U80"/>
    <mergeCell ref="AF79:AU81"/>
    <mergeCell ref="AR78:AU78"/>
    <mergeCell ref="AF77:AL77"/>
    <mergeCell ref="AF78:AL78"/>
    <mergeCell ref="A79:U79"/>
    <mergeCell ref="A82:C82"/>
    <mergeCell ref="D82:F82"/>
    <mergeCell ref="G82:I82"/>
    <mergeCell ref="J82:L82"/>
    <mergeCell ref="M82:O82"/>
    <mergeCell ref="S82:U82"/>
    <mergeCell ref="G77:I77"/>
    <mergeCell ref="J77:L77"/>
    <mergeCell ref="M77:O77"/>
    <mergeCell ref="S77:U77"/>
    <mergeCell ref="J81:L81"/>
  </mergeCells>
  <phoneticPr fontId="1"/>
  <conditionalFormatting sqref="U17:U24">
    <cfRule type="expression" dxfId="7" priority="15">
      <formula>COUNTIF($U$15,"無")=1</formula>
    </cfRule>
  </conditionalFormatting>
  <conditionalFormatting sqref="J17:J24">
    <cfRule type="expression" dxfId="6" priority="14">
      <formula>COUNTIF($J$15,"無")=1</formula>
    </cfRule>
  </conditionalFormatting>
  <conditionalFormatting sqref="G33:G34 G37:G39 G41">
    <cfRule type="expression" dxfId="5" priority="13">
      <formula>$C33="非該当"</formula>
    </cfRule>
  </conditionalFormatting>
  <conditionalFormatting sqref="AF79:AU81">
    <cfRule type="expression" dxfId="4" priority="11">
      <formula>$AM$78&lt;&gt;"該当あり"</formula>
    </cfRule>
  </conditionalFormatting>
  <conditionalFormatting sqref="AR74:AU74">
    <cfRule type="expression" dxfId="3" priority="2" stopIfTrue="1">
      <formula>$AM$74&lt;&gt;"保有している"</formula>
    </cfRule>
  </conditionalFormatting>
  <conditionalFormatting sqref="AR75:AU75">
    <cfRule type="expression" dxfId="2" priority="1" stopIfTrue="1">
      <formula>$AM$75&lt;&gt;"保有している"</formula>
    </cfRule>
  </conditionalFormatting>
  <dataValidations count="14">
    <dataValidation type="textLength" operator="equal" allowBlank="1" showInputMessage="1" showErrorMessage="1" error="保険医療機関番号は7桁で入力してください。_x000a_" sqref="J7:Z7" xr:uid="{00000000-0002-0000-0000-000000000000}">
      <formula1>7</formula1>
    </dataValidation>
    <dataValidation type="whole" operator="greaterThanOrEqual" allowBlank="1" showInputMessage="1" showErrorMessage="1" errorTitle="入力エラー" error="小数第１位を切り上げ、整数で入力してください。" sqref="J20 U20" xr:uid="{00000000-0002-0000-0000-000001000000}">
      <formula1>0</formula1>
    </dataValidation>
    <dataValidation type="custom" allowBlank="1" showInputMessage="1" showErrorMessage="1" errorTitle="入力エラー" error="小数第３位を切り捨て、小数第２位までの数値を入力してください。" sqref="J21:J24 U21:U24" xr:uid="{00000000-0002-0000-0000-000002000000}">
      <formula1>J21*100=INT(J21*100)</formula1>
    </dataValidation>
    <dataValidation type="whole" operator="greaterThanOrEqual" allowBlank="1" showInputMessage="1" showErrorMessage="1" errorTitle="入力エラー" error="整数で入力してください。" sqref="J17:AF17" xr:uid="{00000000-0002-0000-0000-000003000000}">
      <formula1>0</formula1>
    </dataValidation>
    <dataValidation type="whole" allowBlank="1" showInputMessage="1" showErrorMessage="1" errorTitle="入力エラー" error="整数で入力されていないか、_x000a_医療保険届出病床数が許可病床数より多くなっています。" sqref="J18:T18" xr:uid="{279172BE-E9F6-48CC-BDC6-5A22C6E5216F}">
      <formula1>0</formula1>
      <formula2>J17</formula2>
    </dataValidation>
    <dataValidation type="whole" allowBlank="1" showInputMessage="1" showErrorMessage="1" errorTitle="入力エラー" error="整数で入力されていないか、稼働病床数が許可病床数より多くなっています。" sqref="J19:AF19" xr:uid="{091DF264-0778-4D51-AC7F-E15A637681AD}">
      <formula1>0</formula1>
      <formula2>J17</formula2>
    </dataValidation>
    <dataValidation type="whole" allowBlank="1" showInputMessage="1" showErrorMessage="1" errorTitle="入力エラー" error="整数で入力されていないか、医療保険届出病床数が許可病床数より多くなっています。" sqref="U18:AF18" xr:uid="{3B7A6DFD-E7F3-4F35-BAE3-81A6AF323C4D}">
      <formula1>0</formula1>
      <formula2>U17</formula2>
    </dataValidation>
    <dataValidation type="whole" operator="greaterThan" allowBlank="1" showInputMessage="1" showErrorMessage="1" errorTitle="入力エラー" error="過去1年間に訪問診療を実施した実績がない場合、該当性欄は「非該当」を選択してください。" sqref="G33:I33" xr:uid="{9258B728-BEAF-456A-ACA1-D038875E4ED2}">
      <formula1>0</formula1>
    </dataValidation>
    <dataValidation type="whole" operator="greaterThanOrEqual" allowBlank="1" showInputMessage="1" showErrorMessage="1" errorTitle="入力エラー" error="過去1年間の急変時の入院件数が６件未満の場合、該当性欄は「非該当」を選択してください。" sqref="G34:I34" xr:uid="{F5734EBB-33D1-4FF9-91E6-8E1090A9852C}">
      <formula1>6</formula1>
    </dataValidation>
    <dataValidation type="decimal" operator="greaterThanOrEqual" allowBlank="1" showInputMessage="1" showErrorMessage="1" errorTitle="入力エラー" error="１割に満たない場合、該当性欄は「非該当」を選択してください。" sqref="G37:I37" xr:uid="{49216377-8A0D-4AFE-9BE7-2188BB5EC323}">
      <formula1>1</formula1>
    </dataValidation>
    <dataValidation type="whole" operator="greaterThanOrEqual" allowBlank="1" showInputMessage="1" showErrorMessage="1" errorTitle="入力エラー" error="看取りの実績が２件未満の場合、該当性欄は「非該当」を選択してください。" sqref="G38:I38" xr:uid="{7003AD88-5DD8-4E78-93BC-8A5CFC8F429F}">
      <formula1>2</formula1>
    </dataValidation>
    <dataValidation type="whole" operator="greaterThanOrEqual" allowBlank="1" showInputMessage="1" showErrorMessage="1" errorTitle="入力エラー" error="30件未満の場合、該当性欄は「非該当」を選択してください。" sqref="G39:I39 G41:I41" xr:uid="{A362D9DD-2580-4544-8419-617088DD8D96}">
      <formula1>30</formula1>
    </dataValidation>
    <dataValidation type="whole" operator="greaterThanOrEqual" allowBlank="1" showInputMessage="1" showErrorMessage="1" errorTitle="入力エラー" error="①が②より少なくなっています。" sqref="S73:U73" xr:uid="{02DD16B6-2655-4495-B556-8FF9B9C7E6B8}">
      <formula1>$S$74</formula1>
    </dataValidation>
    <dataValidation type="whole" operator="lessThanOrEqual" allowBlank="1" showInputMessage="1" showErrorMessage="1" errorTitle="入力エラー" error="①令和7年7月1日の入院患者数より大きい値を入力しないでください。" sqref="A78:U78 A82:U82" xr:uid="{DC247FD4-1A7B-49DE-8187-417DE16A2624}">
      <formula1>$S$73</formula1>
    </dataValidation>
  </dataValidations>
  <pageMargins left="0.7" right="0.7" top="0.75" bottom="0.75" header="0.3" footer="0.3"/>
  <pageSetup paperSize="9" scale="76" fitToHeight="0" orientation="landscape" r:id="rId1"/>
  <drawing r:id="rId2"/>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000-000004000000}">
          <x14:formula1>
            <xm:f>別紙様式２対応表!$A$2:$A$9</xm:f>
          </x14:formula1>
          <xm:sqref>J5:N5</xm:sqref>
        </x14:dataValidation>
        <x14:dataValidation type="list" allowBlank="1" showInputMessage="1" showErrorMessage="1" xr:uid="{00000000-0002-0000-0000-000005000000}">
          <x14:formula1>
            <xm:f>別紙様式２対応表!$B$2:$B$26</xm:f>
          </x14:formula1>
          <xm:sqref>J9:T9</xm:sqref>
        </x14:dataValidation>
        <x14:dataValidation type="list" allowBlank="1" showInputMessage="1" showErrorMessage="1" xr:uid="{00000000-0002-0000-0000-000006000000}">
          <x14:formula1>
            <xm:f>別紙様式２対応表!$C$2:$C$3</xm:f>
          </x14:formula1>
          <xm:sqref>S64:S67 S69 B11:B13 J10:K10 S55:S59</xm:sqref>
        </x14:dataValidation>
        <x14:dataValidation type="list" allowBlank="1" showInputMessage="1" showErrorMessage="1" xr:uid="{00000000-0002-0000-0000-000007000000}">
          <x14:formula1>
            <xm:f>別紙様式２対応表!$D$2:$D$8</xm:f>
          </x14:formula1>
          <xm:sqref>J15</xm:sqref>
        </x14:dataValidation>
        <x14:dataValidation type="list" allowBlank="1" showInputMessage="1" showErrorMessage="1" xr:uid="{00000000-0002-0000-0000-000008000000}">
          <x14:formula1>
            <xm:f>別紙様式２対応表!$F$2:$F$3</xm:f>
          </x14:formula1>
          <xm:sqref>C30:C32 C34:F34 C36:F42</xm:sqref>
        </x14:dataValidation>
        <x14:dataValidation type="list" allowBlank="1" showInputMessage="1" showErrorMessage="1" xr:uid="{00000000-0002-0000-0000-000009000000}">
          <x14:formula1>
            <xm:f>別紙様式２対応表!$G$2:$G$5</xm:f>
          </x14:formula1>
          <xm:sqref>C33</xm:sqref>
        </x14:dataValidation>
        <x14:dataValidation type="list" allowBlank="1" showInputMessage="1" showErrorMessage="1" xr:uid="{00000000-0002-0000-0000-00000A000000}">
          <x14:formula1>
            <xm:f>別紙様式２対応表!$H$2:$H$4</xm:f>
          </x14:formula1>
          <xm:sqref>C35</xm:sqref>
        </x14:dataValidation>
        <x14:dataValidation type="list" allowBlank="1" showInputMessage="1" showErrorMessage="1" xr:uid="{00000000-0002-0000-0000-00000B000000}">
          <x14:formula1>
            <xm:f>別紙様式２対応表!$J$2:$J$4</xm:f>
          </x14:formula1>
          <xm:sqref>S60:S63</xm:sqref>
        </x14:dataValidation>
        <x14:dataValidation type="list" allowBlank="1" showInputMessage="1" showErrorMessage="1" xr:uid="{00000000-0002-0000-0000-00000C000000}">
          <x14:formula1>
            <xm:f>別紙様式２対応表!$K$2:$K$8</xm:f>
          </x14:formula1>
          <xm:sqref>S68</xm:sqref>
        </x14:dataValidation>
        <x14:dataValidation type="list" allowBlank="1" showInputMessage="1" showErrorMessage="1" xr:uid="{00000000-0002-0000-0000-00000E000000}">
          <x14:formula1>
            <xm:f>別紙様式２対応表!$I$2:$I$3</xm:f>
          </x14:formula1>
          <xm:sqref>H46:H51 BH46:BH50 S46:S51 AD46:AD51 AU46:AU51</xm:sqref>
        </x14:dataValidation>
        <x14:dataValidation type="list" allowBlank="1" showInputMessage="1" showErrorMessage="1" xr:uid="{00000000-0002-0000-0000-000010000000}">
          <x14:formula1>
            <xm:f>別紙様式２対応表!$M$2:$M$4</xm:f>
          </x14:formula1>
          <xm:sqref>AM74:AQ77</xm:sqref>
        </x14:dataValidation>
        <x14:dataValidation type="list" allowBlank="1" showInputMessage="1" showErrorMessage="1" xr:uid="{00000000-0002-0000-0000-000011000000}">
          <x14:formula1>
            <xm:f>別紙様式２対応表!$N$2:$N$3</xm:f>
          </x14:formula1>
          <xm:sqref>AM78:AQ78</xm:sqref>
        </x14:dataValidation>
        <x14:dataValidation type="list" allowBlank="1" showInputMessage="1" showErrorMessage="1" xr:uid="{00000000-0002-0000-0000-00000D000000}">
          <x14:formula1>
            <xm:f>別紙様式２対応表!$E$2:$E$4</xm:f>
          </x14:formula1>
          <xm:sqref>U15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88"/>
  <sheetViews>
    <sheetView view="pageBreakPreview" zoomScale="70" zoomScaleNormal="100" zoomScaleSheetLayoutView="70" workbookViewId="0">
      <selection activeCell="V4" sqref="V4"/>
    </sheetView>
  </sheetViews>
  <sheetFormatPr defaultColWidth="5.6328125" defaultRowHeight="15" customHeight="1"/>
  <cols>
    <col min="1" max="11" width="8.08984375" style="1" customWidth="1"/>
    <col min="12" max="12" width="3.36328125" style="1" customWidth="1"/>
    <col min="13" max="13" width="3.453125" style="1" customWidth="1"/>
    <col min="14" max="20" width="7" style="1" customWidth="1"/>
    <col min="21" max="30" width="9.453125" style="1" customWidth="1"/>
    <col min="31" max="16384" width="5.6328125" style="1"/>
  </cols>
  <sheetData>
    <row r="1" spans="1:32" ht="52.5" customHeight="1" thickBot="1">
      <c r="B1" s="244" t="s">
        <v>349</v>
      </c>
      <c r="C1" s="244"/>
      <c r="D1" s="244"/>
      <c r="E1" s="244"/>
      <c r="F1" s="244"/>
      <c r="G1" s="244"/>
      <c r="H1" s="244"/>
      <c r="I1" s="244"/>
      <c r="J1" s="244"/>
      <c r="K1" s="244"/>
      <c r="L1" s="244"/>
      <c r="M1" s="244"/>
      <c r="N1" s="244"/>
      <c r="O1" s="244"/>
      <c r="P1" s="244"/>
      <c r="Q1" s="244"/>
      <c r="R1" s="244"/>
      <c r="S1" s="244"/>
      <c r="T1" s="244"/>
      <c r="U1" s="244"/>
      <c r="V1" s="244"/>
      <c r="W1" s="244"/>
      <c r="X1" s="244"/>
      <c r="Y1" s="244"/>
      <c r="Z1" s="244"/>
      <c r="AA1" s="244"/>
      <c r="AB1" s="244"/>
      <c r="AC1" s="244"/>
      <c r="AD1" s="2"/>
    </row>
    <row r="2" spans="1:32" ht="37.5" customHeight="1" thickBot="1">
      <c r="A2" s="92" t="s">
        <v>304</v>
      </c>
      <c r="B2" s="3"/>
      <c r="C2" s="3"/>
      <c r="D2" s="3"/>
      <c r="E2" s="3"/>
      <c r="F2" s="3"/>
      <c r="G2" s="3"/>
      <c r="H2" s="3"/>
      <c r="I2" s="3"/>
      <c r="J2" s="3"/>
      <c r="K2" s="3"/>
      <c r="L2" s="3"/>
      <c r="M2" s="3"/>
      <c r="N2" s="3"/>
      <c r="O2" s="3"/>
      <c r="P2" s="3"/>
      <c r="Q2" s="3"/>
      <c r="R2" s="3"/>
      <c r="S2" s="3"/>
      <c r="T2" s="3"/>
      <c r="U2" s="3"/>
      <c r="V2" s="3"/>
      <c r="W2" s="115"/>
      <c r="X2" s="264" t="s">
        <v>2</v>
      </c>
      <c r="Y2" s="265"/>
      <c r="Z2" s="266" t="s">
        <v>313</v>
      </c>
      <c r="AA2" s="266"/>
      <c r="AB2" s="266"/>
      <c r="AC2" s="266"/>
      <c r="AD2" s="267"/>
    </row>
    <row r="3" spans="1:32" ht="35.5" customHeight="1" thickBot="1">
      <c r="A3" s="4" t="s">
        <v>3</v>
      </c>
      <c r="B3" s="5"/>
      <c r="C3" s="5"/>
      <c r="D3" s="3"/>
      <c r="E3" s="3"/>
      <c r="F3" s="3"/>
      <c r="G3" s="3"/>
      <c r="H3" s="3"/>
      <c r="I3" s="3"/>
      <c r="J3" s="3"/>
      <c r="K3" s="3"/>
      <c r="L3" s="3"/>
      <c r="M3" s="3"/>
      <c r="N3" s="3"/>
      <c r="O3" s="3"/>
      <c r="P3" s="3"/>
      <c r="Q3" s="3"/>
      <c r="R3" s="3"/>
      <c r="S3" s="3"/>
      <c r="T3" s="3"/>
      <c r="U3" s="3"/>
      <c r="V3" s="251" t="s">
        <v>337</v>
      </c>
      <c r="W3" s="251"/>
      <c r="X3" s="250"/>
      <c r="Y3" s="250"/>
      <c r="Z3" s="490" t="s">
        <v>336</v>
      </c>
      <c r="AA3" s="490"/>
      <c r="AB3" s="490"/>
      <c r="AC3" s="490"/>
      <c r="AD3" s="490"/>
      <c r="AE3" s="135"/>
      <c r="AF3" s="135"/>
    </row>
    <row r="4" spans="1:32" ht="35.25" customHeight="1" thickTop="1" thickBot="1">
      <c r="A4" s="6"/>
      <c r="B4" s="6"/>
      <c r="C4" s="7"/>
      <c r="D4" s="7"/>
      <c r="E4" s="7"/>
      <c r="F4" s="7"/>
      <c r="G4" s="7"/>
      <c r="H4" s="7"/>
      <c r="I4" s="7"/>
      <c r="J4" s="7"/>
      <c r="K4" s="7"/>
      <c r="L4" s="7"/>
      <c r="M4" s="7"/>
      <c r="N4" s="7"/>
      <c r="O4" s="7"/>
      <c r="P4" s="7"/>
      <c r="Q4" s="7"/>
      <c r="R4" s="245" t="s">
        <v>1</v>
      </c>
      <c r="S4" s="246"/>
      <c r="T4" s="246"/>
      <c r="U4" s="247"/>
      <c r="V4" s="163" t="str">
        <f>LEFT(別紙様式２入力フォーム!$J$5,1)</f>
        <v/>
      </c>
      <c r="W4" s="163" t="str">
        <f>MID(別紙様式２入力フォーム!$J$5,2,1)</f>
        <v/>
      </c>
      <c r="X4" s="164" t="str">
        <f>MID(別紙様式２入力フォーム!$J$7,1,1)</f>
        <v/>
      </c>
      <c r="Y4" s="165" t="str">
        <f>MID(別紙様式２入力フォーム!$J$7,2,1)</f>
        <v/>
      </c>
      <c r="Z4" s="166" t="str">
        <f>MID(別紙様式２入力フォーム!$J$7,3,1)</f>
        <v/>
      </c>
      <c r="AA4" s="166" t="str">
        <f>MID(別紙様式２入力フォーム!$J$7,4,1)</f>
        <v/>
      </c>
      <c r="AB4" s="166" t="str">
        <f>MID(別紙様式２入力フォーム!$J$7,5,1)</f>
        <v/>
      </c>
      <c r="AC4" s="167" t="str">
        <f>MID(別紙様式２入力フォーム!$J$7,6,1)</f>
        <v/>
      </c>
      <c r="AD4" s="167" t="str">
        <f>MID(別紙様式２入力フォーム!$J$7,7,1)</f>
        <v/>
      </c>
      <c r="AE4" s="134"/>
      <c r="AF4" s="25"/>
    </row>
    <row r="5" spans="1:32" ht="56.25" customHeight="1" thickBot="1">
      <c r="A5" s="248" t="s">
        <v>4</v>
      </c>
      <c r="B5" s="249"/>
      <c r="C5" s="252" t="str">
        <f>IF(別紙様式２入力フォーム!$J$8="","",別紙様式２入力フォーム!$J$8)</f>
        <v/>
      </c>
      <c r="D5" s="253"/>
      <c r="E5" s="253"/>
      <c r="F5" s="253"/>
      <c r="G5" s="253"/>
      <c r="H5" s="253"/>
      <c r="I5" s="253"/>
      <c r="J5" s="253"/>
      <c r="K5" s="254"/>
      <c r="L5" s="255" t="s">
        <v>342</v>
      </c>
      <c r="M5" s="256"/>
      <c r="N5" s="256"/>
      <c r="O5" s="261" t="str">
        <f>LEFT(別紙様式２入力フォーム!$J$9,1)</f>
        <v/>
      </c>
      <c r="P5" s="262"/>
      <c r="Q5" s="263"/>
      <c r="R5" s="248" t="s">
        <v>5</v>
      </c>
      <c r="S5" s="257"/>
      <c r="T5" s="257"/>
      <c r="U5" s="258" t="str">
        <f>IF(別紙様式２入力フォーム!$J$5="","",別紙様式２入力フォーム!$J$5)</f>
        <v/>
      </c>
      <c r="V5" s="259"/>
      <c r="W5" s="259"/>
      <c r="X5" s="260"/>
      <c r="Y5" s="248" t="s">
        <v>6</v>
      </c>
      <c r="Z5" s="257"/>
      <c r="AA5" s="252" t="str">
        <f>IF(別紙様式２入力フォーム!$J$6="","",別紙様式２入力フォーム!$J$6)</f>
        <v/>
      </c>
      <c r="AB5" s="253"/>
      <c r="AC5" s="253"/>
      <c r="AD5" s="254"/>
    </row>
    <row r="6" spans="1:32" ht="20.149999999999999" customHeight="1" thickBot="1">
      <c r="A6" s="268" t="s">
        <v>7</v>
      </c>
      <c r="B6" s="269"/>
      <c r="C6" s="270"/>
      <c r="D6" s="276" t="s">
        <v>8</v>
      </c>
      <c r="E6" s="276" t="s">
        <v>9</v>
      </c>
      <c r="F6" s="276" t="s">
        <v>10</v>
      </c>
      <c r="G6" s="278" t="s">
        <v>67</v>
      </c>
      <c r="H6" s="268" t="s">
        <v>11</v>
      </c>
      <c r="I6" s="269"/>
      <c r="J6" s="269"/>
      <c r="K6" s="281"/>
      <c r="L6" s="282" t="s">
        <v>12</v>
      </c>
      <c r="M6" s="283"/>
      <c r="N6" s="283"/>
      <c r="O6" s="283"/>
      <c r="P6" s="283"/>
      <c r="Q6" s="283"/>
      <c r="R6" s="283"/>
      <c r="S6" s="283"/>
      <c r="T6" s="284"/>
      <c r="U6" s="291" t="s">
        <v>13</v>
      </c>
      <c r="V6" s="269" t="s">
        <v>14</v>
      </c>
      <c r="W6" s="269"/>
      <c r="X6" s="269"/>
      <c r="Y6" s="281"/>
      <c r="Z6" s="282" t="s">
        <v>345</v>
      </c>
      <c r="AA6" s="269"/>
      <c r="AB6" s="269"/>
      <c r="AC6" s="269"/>
      <c r="AD6" s="281"/>
    </row>
    <row r="7" spans="1:32" ht="20.149999999999999" customHeight="1">
      <c r="A7" s="271"/>
      <c r="B7" s="272"/>
      <c r="C7" s="270"/>
      <c r="D7" s="276"/>
      <c r="E7" s="276"/>
      <c r="F7" s="276"/>
      <c r="G7" s="279"/>
      <c r="H7" s="294" t="s">
        <v>15</v>
      </c>
      <c r="I7" s="296" t="s">
        <v>16</v>
      </c>
      <c r="J7" s="296" t="s">
        <v>17</v>
      </c>
      <c r="K7" s="296" t="s">
        <v>18</v>
      </c>
      <c r="L7" s="285"/>
      <c r="M7" s="286"/>
      <c r="N7" s="286"/>
      <c r="O7" s="286"/>
      <c r="P7" s="286"/>
      <c r="Q7" s="286"/>
      <c r="R7" s="286"/>
      <c r="S7" s="286"/>
      <c r="T7" s="287"/>
      <c r="U7" s="292"/>
      <c r="V7" s="272"/>
      <c r="W7" s="272"/>
      <c r="X7" s="272"/>
      <c r="Y7" s="270"/>
      <c r="Z7" s="271"/>
      <c r="AA7" s="272"/>
      <c r="AB7" s="272"/>
      <c r="AC7" s="272"/>
      <c r="AD7" s="270"/>
    </row>
    <row r="8" spans="1:32" ht="14" customHeight="1" thickBot="1">
      <c r="A8" s="273"/>
      <c r="B8" s="274"/>
      <c r="C8" s="275"/>
      <c r="D8" s="277"/>
      <c r="E8" s="277"/>
      <c r="F8" s="277"/>
      <c r="G8" s="280"/>
      <c r="H8" s="295"/>
      <c r="I8" s="297"/>
      <c r="J8" s="297"/>
      <c r="K8" s="297"/>
      <c r="L8" s="288"/>
      <c r="M8" s="289"/>
      <c r="N8" s="289"/>
      <c r="O8" s="289"/>
      <c r="P8" s="289"/>
      <c r="Q8" s="289"/>
      <c r="R8" s="289"/>
      <c r="S8" s="289"/>
      <c r="T8" s="290"/>
      <c r="U8" s="293"/>
      <c r="V8" s="274"/>
      <c r="W8" s="274"/>
      <c r="X8" s="274"/>
      <c r="Y8" s="275"/>
      <c r="Z8" s="273"/>
      <c r="AA8" s="274"/>
      <c r="AB8" s="274"/>
      <c r="AC8" s="274"/>
      <c r="AD8" s="275"/>
    </row>
    <row r="9" spans="1:32" ht="21.75" customHeight="1">
      <c r="A9" s="298" t="s">
        <v>66</v>
      </c>
      <c r="B9" s="246"/>
      <c r="C9" s="299"/>
      <c r="D9" s="306" t="str">
        <f>IF(別紙様式２入力フォーム!$J$15="有床診療所入院基本料１",別紙様式２入力フォーム!$J$17,"")</f>
        <v/>
      </c>
      <c r="E9" s="306" t="str">
        <f>IF(別紙様式２入力フォーム!$J$15="有床診療所入院基本料１",別紙様式２入力フォーム!$J$18,"")</f>
        <v/>
      </c>
      <c r="F9" s="306" t="str">
        <f>IF(別紙様式２入力フォーム!$J$15="有床診療所入院基本料１",別紙様式２入力フォーム!$J$19,"")</f>
        <v/>
      </c>
      <c r="G9" s="306" t="str">
        <f>IF(別紙様式２入力フォーム!$J$15="有床診療所入院基本料１",別紙様式２入力フォーム!$J$20,"")</f>
        <v/>
      </c>
      <c r="H9" s="313" t="str">
        <f>IF(別紙様式２入力フォーム!$J$15="有床診療所入院基本料１",別紙様式２入力フォーム!$J$21,"")</f>
        <v/>
      </c>
      <c r="I9" s="313" t="str">
        <f>IF(別紙様式２入力フォーム!$J$15="有床診療所入院基本料１",別紙様式２入力フォーム!$J$22,"")</f>
        <v/>
      </c>
      <c r="J9" s="313" t="str">
        <f>IF(別紙様式２入力フォーム!$J$15="有床診療所入院基本料１",別紙様式２入力フォーム!$J$23,"")</f>
        <v/>
      </c>
      <c r="K9" s="313" t="str">
        <f>IF(別紙様式２入力フォーム!$J$15="有床診療所入院基本料１",別紙様式２入力フォーム!$J$24,"")</f>
        <v/>
      </c>
      <c r="L9" s="50" t="str">
        <f>IF(COUNTIF(別紙様式２入力フォーム!$C$30:$C$32,"該当")&gt;0,"㋑","イ")</f>
        <v>イ</v>
      </c>
      <c r="M9" s="316" t="s">
        <v>232</v>
      </c>
      <c r="N9" s="316"/>
      <c r="O9" s="316"/>
      <c r="P9" s="316"/>
      <c r="Q9" s="316"/>
      <c r="R9" s="316"/>
      <c r="S9" s="316"/>
      <c r="T9" s="317"/>
      <c r="U9" s="318"/>
      <c r="V9" s="43"/>
      <c r="W9" s="44"/>
      <c r="X9" s="44"/>
      <c r="Y9" s="44"/>
      <c r="Z9" s="151" t="str">
        <f>IF(別紙様式２入力フォーム!$S$55="有","☑","□")</f>
        <v>□</v>
      </c>
      <c r="AA9" s="116" t="s">
        <v>314</v>
      </c>
      <c r="AB9" s="117"/>
      <c r="AC9" s="118"/>
      <c r="AD9" s="119"/>
    </row>
    <row r="10" spans="1:32" ht="21.75" customHeight="1">
      <c r="A10" s="300"/>
      <c r="B10" s="301"/>
      <c r="C10" s="302"/>
      <c r="D10" s="307"/>
      <c r="E10" s="307"/>
      <c r="F10" s="307"/>
      <c r="G10" s="307"/>
      <c r="H10" s="314"/>
      <c r="I10" s="314"/>
      <c r="J10" s="314"/>
      <c r="K10" s="314"/>
      <c r="L10" s="8"/>
      <c r="M10" s="49" t="str">
        <f>IF(別紙様式２入力フォーム!$C$30="該当","①","1")</f>
        <v>1</v>
      </c>
      <c r="N10" s="13" t="s">
        <v>233</v>
      </c>
      <c r="O10" s="13"/>
      <c r="P10" s="13"/>
      <c r="Q10" s="13"/>
      <c r="R10" s="13"/>
      <c r="S10" s="13"/>
      <c r="T10" s="48"/>
      <c r="U10" s="319"/>
      <c r="V10" s="54">
        <f>IF(別紙様式２入力フォーム!$H46="標榜","①",1)</f>
        <v>1</v>
      </c>
      <c r="W10" s="309" t="s">
        <v>203</v>
      </c>
      <c r="X10" s="309"/>
      <c r="Y10" s="310"/>
      <c r="Z10" s="152" t="str">
        <f>IF(別紙様式２入力フォーム!$S$56="有","☑","□")</f>
        <v>□</v>
      </c>
      <c r="AA10" s="120" t="s">
        <v>315</v>
      </c>
      <c r="AB10" s="114"/>
      <c r="AC10" s="121"/>
      <c r="AD10" s="122"/>
    </row>
    <row r="11" spans="1:32" ht="21.75" customHeight="1">
      <c r="A11" s="300"/>
      <c r="B11" s="301"/>
      <c r="C11" s="302"/>
      <c r="D11" s="307"/>
      <c r="E11" s="307"/>
      <c r="F11" s="307"/>
      <c r="G11" s="307"/>
      <c r="H11" s="314"/>
      <c r="I11" s="314"/>
      <c r="J11" s="314"/>
      <c r="K11" s="314"/>
      <c r="L11" s="9"/>
      <c r="M11" s="13" t="s">
        <v>19</v>
      </c>
      <c r="N11" s="10"/>
      <c r="O11" s="10"/>
      <c r="P11" s="10"/>
      <c r="Q11" s="10"/>
      <c r="R11" s="10"/>
      <c r="S11" s="10"/>
      <c r="T11" s="11"/>
      <c r="U11" s="319"/>
      <c r="V11" s="54">
        <f>IF(別紙様式２入力フォーム!$H47="標榜","②",2)</f>
        <v>2</v>
      </c>
      <c r="W11" s="309" t="s">
        <v>204</v>
      </c>
      <c r="X11" s="309"/>
      <c r="Y11" s="310"/>
      <c r="Z11" s="153" t="str">
        <f>IF(別紙様式２入力フォーム!$S$57="有","☑","□")</f>
        <v>□</v>
      </c>
      <c r="AA11" s="120" t="s">
        <v>305</v>
      </c>
      <c r="AB11" s="123"/>
      <c r="AC11" s="121"/>
      <c r="AD11" s="122"/>
    </row>
    <row r="12" spans="1:32" ht="21.75" customHeight="1" thickBot="1">
      <c r="A12" s="303"/>
      <c r="B12" s="304"/>
      <c r="C12" s="305"/>
      <c r="D12" s="308"/>
      <c r="E12" s="308"/>
      <c r="F12" s="308"/>
      <c r="G12" s="308"/>
      <c r="H12" s="315"/>
      <c r="I12" s="315"/>
      <c r="J12" s="315"/>
      <c r="K12" s="315"/>
      <c r="L12" s="9"/>
      <c r="M12" s="311" t="s">
        <v>20</v>
      </c>
      <c r="N12" s="311"/>
      <c r="O12" s="311"/>
      <c r="P12" s="311"/>
      <c r="Q12" s="311"/>
      <c r="R12" s="311"/>
      <c r="S12" s="311"/>
      <c r="T12" s="312"/>
      <c r="U12" s="319"/>
      <c r="V12" s="54">
        <f>IF(別紙様式２入力フォーム!$H48="標榜","③",3)</f>
        <v>3</v>
      </c>
      <c r="W12" s="309" t="s">
        <v>205</v>
      </c>
      <c r="X12" s="309"/>
      <c r="Y12" s="310"/>
      <c r="Z12" s="153" t="str">
        <f>IF(別紙様式２入力フォーム!$S$58="有","☑","□")</f>
        <v>□</v>
      </c>
      <c r="AA12" s="120" t="s">
        <v>312</v>
      </c>
      <c r="AB12" s="124"/>
      <c r="AC12" s="121"/>
      <c r="AD12" s="122"/>
    </row>
    <row r="13" spans="1:32" ht="21.75" customHeight="1">
      <c r="A13" s="298" t="s">
        <v>65</v>
      </c>
      <c r="B13" s="246"/>
      <c r="C13" s="299"/>
      <c r="D13" s="306" t="str">
        <f>IF(別紙様式２入力フォーム!$J$15="有床診療所入院基本料２",別紙様式２入力フォーム!$J$17,"")</f>
        <v/>
      </c>
      <c r="E13" s="306" t="str">
        <f>IF(別紙様式２入力フォーム!$J$15="有床診療所入院基本料２",別紙様式２入力フォーム!$J$18,"")</f>
        <v/>
      </c>
      <c r="F13" s="306" t="str">
        <f>IF(別紙様式２入力フォーム!$J$15="有床診療所入院基本料２",別紙様式２入力フォーム!$J$19,"")</f>
        <v/>
      </c>
      <c r="G13" s="306" t="str">
        <f>IF(別紙様式２入力フォーム!$J$15="有床診療所入院基本料２",別紙様式２入力フォーム!$J$20,"")</f>
        <v/>
      </c>
      <c r="H13" s="313" t="str">
        <f>IF(別紙様式２入力フォーム!$J$15="有床診療所入院基本料２",別紙様式２入力フォーム!$J$21,"")</f>
        <v/>
      </c>
      <c r="I13" s="313" t="str">
        <f>IF(別紙様式２入力フォーム!$J$15="有床診療所入院基本料２",別紙様式２入力フォーム!$J$22,"")</f>
        <v/>
      </c>
      <c r="J13" s="313" t="str">
        <f>IF(別紙様式２入力フォーム!$J$15="有床診療所入院基本料２",別紙様式２入力フォーム!$J$23,"")</f>
        <v/>
      </c>
      <c r="K13" s="313" t="str">
        <f>IF(別紙様式２入力フォーム!$J$15="有床診療所入院基本料２",別紙様式２入力フォーム!$J$24,"")</f>
        <v/>
      </c>
      <c r="L13" s="9"/>
      <c r="M13" s="311" t="s">
        <v>21</v>
      </c>
      <c r="N13" s="311"/>
      <c r="O13" s="311"/>
      <c r="P13" s="311"/>
      <c r="Q13" s="311"/>
      <c r="R13" s="311"/>
      <c r="S13" s="311"/>
      <c r="T13" s="312"/>
      <c r="U13" s="319"/>
      <c r="V13" s="54">
        <f>IF(別紙様式２入力フォーム!$H49="標榜","④",4)</f>
        <v>4</v>
      </c>
      <c r="W13" s="309" t="s">
        <v>206</v>
      </c>
      <c r="X13" s="309"/>
      <c r="Y13" s="310"/>
      <c r="Z13" s="152" t="str">
        <f>IF(別紙様式２入力フォーム!$S$59="有","☑","□")</f>
        <v>□</v>
      </c>
      <c r="AA13" s="120" t="s">
        <v>316</v>
      </c>
      <c r="AB13" s="12"/>
      <c r="AC13" s="121"/>
      <c r="AD13" s="122"/>
    </row>
    <row r="14" spans="1:32" ht="21.75" customHeight="1">
      <c r="A14" s="300"/>
      <c r="B14" s="301"/>
      <c r="C14" s="302"/>
      <c r="D14" s="307"/>
      <c r="E14" s="307"/>
      <c r="F14" s="307"/>
      <c r="G14" s="307"/>
      <c r="H14" s="314"/>
      <c r="I14" s="314"/>
      <c r="J14" s="314"/>
      <c r="K14" s="314"/>
      <c r="L14" s="12"/>
      <c r="M14" s="13" t="s">
        <v>64</v>
      </c>
      <c r="N14" s="10"/>
      <c r="O14" s="10"/>
      <c r="P14" s="10"/>
      <c r="Q14" s="10"/>
      <c r="R14" s="10"/>
      <c r="S14" s="10"/>
      <c r="T14" s="11"/>
      <c r="U14" s="319"/>
      <c r="V14" s="54">
        <f>IF(別紙様式２入力フォーム!$H50="標榜","⑤",5)</f>
        <v>5</v>
      </c>
      <c r="W14" s="309" t="s">
        <v>207</v>
      </c>
      <c r="X14" s="309"/>
      <c r="Y14" s="310"/>
      <c r="Z14" s="152" t="str">
        <f>IF(別紙様式２入力フォーム!$S$60="加算１","☑","□")</f>
        <v>□</v>
      </c>
      <c r="AA14" s="120" t="s">
        <v>317</v>
      </c>
      <c r="AB14" s="12"/>
      <c r="AC14" s="121"/>
      <c r="AD14" s="122"/>
    </row>
    <row r="15" spans="1:32" ht="21.75" customHeight="1">
      <c r="A15" s="300"/>
      <c r="B15" s="301"/>
      <c r="C15" s="302"/>
      <c r="D15" s="307"/>
      <c r="E15" s="307"/>
      <c r="F15" s="307"/>
      <c r="G15" s="307"/>
      <c r="H15" s="314"/>
      <c r="I15" s="314"/>
      <c r="J15" s="314"/>
      <c r="K15" s="314"/>
      <c r="L15" s="12"/>
      <c r="M15" s="49" t="str">
        <f>IF(別紙様式２入力フォーム!$C$31="該当","②","2")</f>
        <v>2</v>
      </c>
      <c r="N15" s="13" t="s">
        <v>234</v>
      </c>
      <c r="O15" s="13"/>
      <c r="P15" s="13"/>
      <c r="Q15" s="13"/>
      <c r="R15" s="13"/>
      <c r="S15" s="13"/>
      <c r="T15" s="48"/>
      <c r="U15" s="319"/>
      <c r="V15" s="54">
        <f>IF(別紙様式２入力フォーム!$H51="標榜","⑥",6)</f>
        <v>6</v>
      </c>
      <c r="W15" s="309" t="s">
        <v>208</v>
      </c>
      <c r="X15" s="309"/>
      <c r="Y15" s="310"/>
      <c r="Z15" s="152" t="str">
        <f>IF(別紙様式２入力フォーム!$S$60="加算２","☑","□")</f>
        <v>□</v>
      </c>
      <c r="AA15" s="120" t="s">
        <v>318</v>
      </c>
      <c r="AB15" s="12"/>
      <c r="AC15" s="121"/>
      <c r="AD15" s="122"/>
    </row>
    <row r="16" spans="1:32" ht="21.75" customHeight="1" thickBot="1">
      <c r="A16" s="303"/>
      <c r="B16" s="304"/>
      <c r="C16" s="305"/>
      <c r="D16" s="308"/>
      <c r="E16" s="308"/>
      <c r="F16" s="308"/>
      <c r="G16" s="308"/>
      <c r="H16" s="315"/>
      <c r="I16" s="315"/>
      <c r="J16" s="315"/>
      <c r="K16" s="315"/>
      <c r="L16" s="12"/>
      <c r="M16" s="49" t="str">
        <f>IF(別紙様式２入力フォーム!$C$32="該当","③","3")</f>
        <v>3</v>
      </c>
      <c r="N16" s="13" t="s">
        <v>235</v>
      </c>
      <c r="O16" s="14"/>
      <c r="P16" s="14"/>
      <c r="Q16" s="14"/>
      <c r="R16" s="14"/>
      <c r="S16" s="14"/>
      <c r="T16" s="15"/>
      <c r="U16" s="319"/>
      <c r="V16" s="54">
        <f>IF(別紙様式２入力フォーム!$S46="標榜","⑦",7)</f>
        <v>7</v>
      </c>
      <c r="W16" s="309" t="s">
        <v>209</v>
      </c>
      <c r="X16" s="309"/>
      <c r="Y16" s="310"/>
      <c r="Z16" s="152" t="str">
        <f>IF(別紙様式２入力フォーム!$S$61="加算１","☑","□")</f>
        <v>□</v>
      </c>
      <c r="AA16" s="125" t="s">
        <v>319</v>
      </c>
      <c r="AB16" s="126"/>
      <c r="AC16" s="121"/>
      <c r="AD16" s="122"/>
    </row>
    <row r="17" spans="1:31" ht="21.75" customHeight="1">
      <c r="A17" s="298" t="s">
        <v>63</v>
      </c>
      <c r="B17" s="246"/>
      <c r="C17" s="299"/>
      <c r="D17" s="306" t="str">
        <f>IF(別紙様式２入力フォーム!$J$15="有床診療所入院基本料３",別紙様式２入力フォーム!$J$17,"")</f>
        <v/>
      </c>
      <c r="E17" s="306" t="str">
        <f>IF(別紙様式２入力フォーム!$J$15="有床診療所入院基本料３",別紙様式２入力フォーム!$J$18,"")</f>
        <v/>
      </c>
      <c r="F17" s="306" t="str">
        <f>IF(別紙様式２入力フォーム!$J$15="有床診療所入院基本料３",別紙様式２入力フォーム!$J$19,"")</f>
        <v/>
      </c>
      <c r="G17" s="306" t="str">
        <f>IF(別紙様式２入力フォーム!$J$15="有床診療所入院基本料３",別紙様式２入力フォーム!$J$20,"")</f>
        <v/>
      </c>
      <c r="H17" s="313" t="str">
        <f>IF(別紙様式２入力フォーム!$J$15="有床診療所入院基本料３",別紙様式２入力フォーム!$J$21,"")</f>
        <v/>
      </c>
      <c r="I17" s="313" t="str">
        <f>IF(別紙様式２入力フォーム!$J$15="有床診療所入院基本料３",別紙様式２入力フォーム!$J$22,"")</f>
        <v/>
      </c>
      <c r="J17" s="313" t="str">
        <f>IF(別紙様式２入力フォーム!$J$15="有床診療所入院基本料３",別紙様式２入力フォーム!$J$23,"")</f>
        <v/>
      </c>
      <c r="K17" s="313" t="str">
        <f>IF(別紙様式２入力フォーム!$J$15="有床診療所入院基本料３",別紙様式２入力フォーム!$J$24,"")</f>
        <v/>
      </c>
      <c r="L17" s="16"/>
      <c r="M17" s="17" t="s">
        <v>62</v>
      </c>
      <c r="N17" s="18"/>
      <c r="O17" s="18"/>
      <c r="P17" s="18"/>
      <c r="Q17" s="18"/>
      <c r="R17" s="18"/>
      <c r="S17" s="18"/>
      <c r="T17" s="19"/>
      <c r="U17" s="320"/>
      <c r="V17" s="54">
        <f>IF(別紙様式２入力フォーム!$S47="標榜","⑧",8)</f>
        <v>8</v>
      </c>
      <c r="W17" s="309" t="s">
        <v>210</v>
      </c>
      <c r="X17" s="309"/>
      <c r="Y17" s="310"/>
      <c r="Z17" s="153" t="str">
        <f>IF(別紙様式２入力フォーム!$S$61="加算２","☑","□")</f>
        <v>□</v>
      </c>
      <c r="AA17" s="125" t="s">
        <v>320</v>
      </c>
      <c r="AB17" s="127"/>
      <c r="AC17" s="121"/>
      <c r="AD17" s="122"/>
    </row>
    <row r="18" spans="1:31" ht="21.75" customHeight="1">
      <c r="A18" s="300"/>
      <c r="B18" s="301"/>
      <c r="C18" s="302"/>
      <c r="D18" s="307"/>
      <c r="E18" s="307"/>
      <c r="F18" s="307"/>
      <c r="G18" s="307"/>
      <c r="H18" s="314"/>
      <c r="I18" s="314"/>
      <c r="J18" s="314"/>
      <c r="K18" s="314"/>
      <c r="L18" s="20" t="str">
        <f>IF(別紙様式２入力フォーム!$C$33="","ロ",IF(別紙様式２入力フォーム!$C$33="非該当","ロ","㋺"))</f>
        <v>ロ</v>
      </c>
      <c r="M18" s="323" t="s">
        <v>22</v>
      </c>
      <c r="N18" s="323"/>
      <c r="O18" s="323"/>
      <c r="P18" s="323"/>
      <c r="Q18" s="323"/>
      <c r="R18" s="323"/>
      <c r="S18" s="323"/>
      <c r="T18" s="324"/>
      <c r="U18" s="21" t="s">
        <v>23</v>
      </c>
      <c r="V18" s="54">
        <f>IF(別紙様式２入力フォーム!$S48="標榜","⑨",9)</f>
        <v>9</v>
      </c>
      <c r="W18" s="309" t="s">
        <v>211</v>
      </c>
      <c r="X18" s="309"/>
      <c r="Y18" s="310"/>
      <c r="Z18" s="152" t="str">
        <f>IF(別紙様式２入力フォーム!$S$62="加算１","☑","□")</f>
        <v>□</v>
      </c>
      <c r="AA18" s="125" t="s">
        <v>321</v>
      </c>
      <c r="AB18" s="127"/>
      <c r="AC18" s="121"/>
      <c r="AD18" s="122"/>
    </row>
    <row r="19" spans="1:31" ht="21.75" customHeight="1">
      <c r="A19" s="300"/>
      <c r="B19" s="301"/>
      <c r="C19" s="302"/>
      <c r="D19" s="307"/>
      <c r="E19" s="307"/>
      <c r="F19" s="307"/>
      <c r="G19" s="307"/>
      <c r="H19" s="314"/>
      <c r="I19" s="314"/>
      <c r="J19" s="314"/>
      <c r="K19" s="314"/>
      <c r="M19" s="321" t="s">
        <v>24</v>
      </c>
      <c r="N19" s="321"/>
      <c r="O19" s="321"/>
      <c r="P19" s="321"/>
      <c r="Q19" s="321"/>
      <c r="R19" s="321"/>
      <c r="S19" s="321"/>
      <c r="T19" s="322"/>
      <c r="U19" s="168" t="str">
        <f>IF(別紙様式２入力フォーム!$G$33=0,"件",別紙様式２入力フォーム!$G$33)</f>
        <v>件</v>
      </c>
      <c r="V19" s="54">
        <f>IF(別紙様式２入力フォーム!$S49="標榜","⑩",10)</f>
        <v>10</v>
      </c>
      <c r="W19" s="309" t="s">
        <v>212</v>
      </c>
      <c r="X19" s="309"/>
      <c r="Y19" s="310"/>
      <c r="Z19" s="152" t="str">
        <f>IF(別紙様式２入力フォーム!$S$62="加算２","☑","□")</f>
        <v>□</v>
      </c>
      <c r="AA19" s="125" t="s">
        <v>322</v>
      </c>
      <c r="AB19" s="127"/>
      <c r="AC19" s="121"/>
      <c r="AD19" s="122"/>
    </row>
    <row r="20" spans="1:31" ht="21.75" customHeight="1" thickBot="1">
      <c r="A20" s="303"/>
      <c r="B20" s="304"/>
      <c r="C20" s="305"/>
      <c r="D20" s="308"/>
      <c r="E20" s="308"/>
      <c r="F20" s="308"/>
      <c r="G20" s="308"/>
      <c r="H20" s="315"/>
      <c r="I20" s="315"/>
      <c r="J20" s="315"/>
      <c r="K20" s="315"/>
      <c r="L20" s="20" t="str">
        <f>IF(別紙様式２入力フォーム!$C$34="","ハ",IF(別紙様式２入力フォーム!$C$34="非該当","ハ","㋩"))</f>
        <v>ハ</v>
      </c>
      <c r="M20" s="323" t="s">
        <v>45</v>
      </c>
      <c r="N20" s="323"/>
      <c r="O20" s="323"/>
      <c r="P20" s="323"/>
      <c r="Q20" s="323"/>
      <c r="R20" s="323"/>
      <c r="S20" s="323"/>
      <c r="T20" s="324"/>
      <c r="U20" s="21" t="s">
        <v>25</v>
      </c>
      <c r="V20" s="54">
        <f>IF(別紙様式２入力フォーム!$S50="標榜","⑪",11)</f>
        <v>11</v>
      </c>
      <c r="W20" s="309" t="s">
        <v>213</v>
      </c>
      <c r="X20" s="309"/>
      <c r="Y20" s="310"/>
      <c r="Z20" s="152" t="str">
        <f>IF(別紙様式２入力フォーム!$S$63="加算１","☑","□")</f>
        <v>□</v>
      </c>
      <c r="AA20" s="125" t="s">
        <v>323</v>
      </c>
      <c r="AB20" s="126"/>
      <c r="AC20" s="121"/>
      <c r="AD20" s="122"/>
    </row>
    <row r="21" spans="1:31" ht="21.75" customHeight="1">
      <c r="A21" s="298" t="s">
        <v>59</v>
      </c>
      <c r="B21" s="246"/>
      <c r="C21" s="299"/>
      <c r="D21" s="306" t="str">
        <f>IF(別紙様式２入力フォーム!$J$15="有床診療所入院基本料４",別紙様式２入力フォーム!$J$17,"")</f>
        <v/>
      </c>
      <c r="E21" s="306" t="str">
        <f>IF(別紙様式２入力フォーム!$J$15="有床診療所入院基本料４",別紙様式２入力フォーム!$J$18,"")</f>
        <v/>
      </c>
      <c r="F21" s="306" t="str">
        <f>IF(別紙様式２入力フォーム!$J$15="有床診療所入院基本料４",別紙様式２入力フォーム!$J$19,"")</f>
        <v/>
      </c>
      <c r="G21" s="306" t="str">
        <f>IF(別紙様式２入力フォーム!$J$15="有床診療所入院基本料４",別紙様式２入力フォーム!$J$20,"")</f>
        <v/>
      </c>
      <c r="H21" s="313" t="str">
        <f>IF(別紙様式２入力フォーム!$J$15="有床診療所入院基本料４",別紙様式２入力フォーム!$J$21,"")</f>
        <v/>
      </c>
      <c r="I21" s="313" t="str">
        <f>IF(別紙様式２入力フォーム!$J$15="有床診療所入院基本料４",別紙様式２入力フォーム!$J$22,"")</f>
        <v/>
      </c>
      <c r="J21" s="313" t="str">
        <f>IF(別紙様式２入力フォーム!$J$15="有床診療所入院基本料４",別紙様式２入力フォーム!$J$23,"")</f>
        <v/>
      </c>
      <c r="K21" s="313" t="str">
        <f>IF(別紙様式２入力フォーム!$J$15="有床診療所入院基本料４",別紙様式２入力フォーム!$J$24,"")</f>
        <v/>
      </c>
      <c r="L21" s="22"/>
      <c r="M21" s="325" t="s">
        <v>26</v>
      </c>
      <c r="N21" s="325"/>
      <c r="O21" s="325"/>
      <c r="P21" s="325"/>
      <c r="Q21" s="325"/>
      <c r="R21" s="325"/>
      <c r="S21" s="325"/>
      <c r="T21" s="326"/>
      <c r="U21" s="168" t="str">
        <f>IF(別紙様式２入力フォーム!$G$34=0,"件",別紙様式２入力フォーム!$G$34)</f>
        <v>件</v>
      </c>
      <c r="V21" s="54">
        <f>IF(別紙様式２入力フォーム!$S51="標榜","⑫",12)</f>
        <v>12</v>
      </c>
      <c r="W21" s="309" t="s">
        <v>214</v>
      </c>
      <c r="X21" s="309"/>
      <c r="Y21" s="310"/>
      <c r="Z21" s="152" t="str">
        <f>IF(別紙様式２入力フォーム!$S$63="加算２","☑","□")</f>
        <v>□</v>
      </c>
      <c r="AA21" s="120" t="s">
        <v>324</v>
      </c>
      <c r="AB21" s="128"/>
      <c r="AC21" s="121"/>
      <c r="AD21" s="122"/>
    </row>
    <row r="22" spans="1:31" ht="21.75" customHeight="1">
      <c r="A22" s="300"/>
      <c r="B22" s="301"/>
      <c r="C22" s="302"/>
      <c r="D22" s="307"/>
      <c r="E22" s="307"/>
      <c r="F22" s="307"/>
      <c r="G22" s="307"/>
      <c r="H22" s="314"/>
      <c r="I22" s="314"/>
      <c r="J22" s="314"/>
      <c r="K22" s="314"/>
      <c r="L22" s="20" t="str">
        <f>IF(別紙様式２入力フォーム!$C$35="","ニ",IF(別紙様式２入力フォーム!$C$35="非該当","ニ","㋥"))</f>
        <v>ニ</v>
      </c>
      <c r="M22" s="321" t="s">
        <v>27</v>
      </c>
      <c r="N22" s="321"/>
      <c r="O22" s="321"/>
      <c r="P22" s="321"/>
      <c r="Q22" s="321"/>
      <c r="R22" s="321"/>
      <c r="S22" s="321"/>
      <c r="T22" s="322"/>
      <c r="U22" s="23"/>
      <c r="V22" s="54">
        <f>IF(別紙様式２入力フォーム!$AD46="標榜","⑬",13)</f>
        <v>13</v>
      </c>
      <c r="W22" s="309" t="s">
        <v>215</v>
      </c>
      <c r="X22" s="309"/>
      <c r="Y22" s="310"/>
      <c r="Z22" s="152" t="str">
        <f>IF(別紙様式２入力フォーム!$S$64="有","☑","□")</f>
        <v>□</v>
      </c>
      <c r="AA22" s="120" t="s">
        <v>325</v>
      </c>
      <c r="AB22" s="128"/>
      <c r="AC22" s="121"/>
      <c r="AD22" s="122"/>
      <c r="AE22" s="25"/>
    </row>
    <row r="23" spans="1:31" ht="21.75" customHeight="1">
      <c r="A23" s="300"/>
      <c r="B23" s="301"/>
      <c r="C23" s="302"/>
      <c r="D23" s="307"/>
      <c r="E23" s="307"/>
      <c r="F23" s="307"/>
      <c r="G23" s="307"/>
      <c r="H23" s="314"/>
      <c r="I23" s="314"/>
      <c r="J23" s="314"/>
      <c r="K23" s="314"/>
      <c r="L23" s="20" t="str">
        <f>IF(別紙様式２入力フォーム!$C$36="","ホ",IF(別紙様式２入力フォーム!$C$36="非該当","ホ","㋭"))</f>
        <v>ホ</v>
      </c>
      <c r="M23" s="327" t="s">
        <v>28</v>
      </c>
      <c r="N23" s="327"/>
      <c r="O23" s="327"/>
      <c r="P23" s="327"/>
      <c r="Q23" s="327"/>
      <c r="R23" s="327"/>
      <c r="S23" s="327"/>
      <c r="T23" s="328"/>
      <c r="U23" s="24"/>
      <c r="V23" s="54">
        <f>IF(別紙様式２入力フォーム!$AD47="標榜","⑭",14)</f>
        <v>14</v>
      </c>
      <c r="W23" s="309" t="s">
        <v>216</v>
      </c>
      <c r="X23" s="309"/>
      <c r="Y23" s="310"/>
      <c r="Z23" s="152" t="str">
        <f>IF(別紙様式２入力フォーム!$S$65="有","☑","□")</f>
        <v>□</v>
      </c>
      <c r="AA23" s="120" t="s">
        <v>326</v>
      </c>
      <c r="AB23" s="128"/>
      <c r="AC23" s="121"/>
      <c r="AD23" s="122"/>
      <c r="AE23" s="25"/>
    </row>
    <row r="24" spans="1:31" ht="21.75" customHeight="1" thickBot="1">
      <c r="A24" s="303"/>
      <c r="B24" s="304"/>
      <c r="C24" s="305"/>
      <c r="D24" s="308"/>
      <c r="E24" s="308"/>
      <c r="F24" s="308"/>
      <c r="G24" s="308"/>
      <c r="H24" s="315"/>
      <c r="I24" s="315"/>
      <c r="J24" s="315"/>
      <c r="K24" s="315"/>
      <c r="L24" s="20" t="str">
        <f>IF(別紙様式２入力フォーム!$C$37="","ヘ",IF(別紙様式２入力フォーム!$C$37="非該当","ヘ","㋬"))</f>
        <v>ヘ</v>
      </c>
      <c r="M24" s="321" t="s">
        <v>29</v>
      </c>
      <c r="N24" s="321"/>
      <c r="O24" s="321"/>
      <c r="P24" s="321"/>
      <c r="Q24" s="321"/>
      <c r="R24" s="321"/>
      <c r="S24" s="321"/>
      <c r="T24" s="322"/>
      <c r="U24" s="26" t="s">
        <v>30</v>
      </c>
      <c r="V24" s="54">
        <f>IF(別紙様式２入力フォーム!$AD48="標榜","⑮",15)</f>
        <v>15</v>
      </c>
      <c r="W24" s="309" t="s">
        <v>217</v>
      </c>
      <c r="X24" s="309"/>
      <c r="Y24" s="310"/>
      <c r="Z24" s="152" t="str">
        <f>IF(別紙様式２入力フォーム!$S$66="有","☑","□")</f>
        <v>□</v>
      </c>
      <c r="AA24" s="120" t="s">
        <v>327</v>
      </c>
      <c r="AB24" s="128"/>
      <c r="AC24" s="121"/>
      <c r="AD24" s="122"/>
      <c r="AE24" s="25"/>
    </row>
    <row r="25" spans="1:31" ht="21.75" customHeight="1">
      <c r="A25" s="298" t="s">
        <v>55</v>
      </c>
      <c r="B25" s="246"/>
      <c r="C25" s="299"/>
      <c r="D25" s="306" t="str">
        <f>IF(別紙様式２入力フォーム!$J$15="有床診療所入院基本料５",別紙様式２入力フォーム!$J$17,"")</f>
        <v/>
      </c>
      <c r="E25" s="306" t="str">
        <f>IF(別紙様式２入力フォーム!$J$15="有床診療所入院基本料５",別紙様式２入力フォーム!$J$18,"")</f>
        <v/>
      </c>
      <c r="F25" s="306" t="str">
        <f>IF(別紙様式２入力フォーム!$J$15="有床診療所入院基本料５",別紙様式２入力フォーム!$J$19,"")</f>
        <v/>
      </c>
      <c r="G25" s="306" t="str">
        <f>IF(別紙様式２入力フォーム!$J$15="有床診療所入院基本料５",別紙様式２入力フォーム!$J$20,"")</f>
        <v/>
      </c>
      <c r="H25" s="313" t="str">
        <f>IF(別紙様式２入力フォーム!$J$15="有床診療所入院基本料５",別紙様式２入力フォーム!$J$21,"")</f>
        <v/>
      </c>
      <c r="I25" s="313" t="str">
        <f>IF(別紙様式２入力フォーム!$J$15="有床診療所入院基本料５",別紙様式２入力フォーム!$J$22,"")</f>
        <v/>
      </c>
      <c r="J25" s="313" t="str">
        <f>IF(別紙様式２入力フォーム!$J$15="有床診療所入院基本料５",別紙様式２入力フォーム!$J$23,"")</f>
        <v/>
      </c>
      <c r="K25" s="313" t="str">
        <f>IF(別紙様式２入力フォーム!$J$15="有床診療所入院基本料５",別紙様式２入力フォーム!$J$24,"")</f>
        <v/>
      </c>
      <c r="M25" s="321" t="s">
        <v>31</v>
      </c>
      <c r="N25" s="321"/>
      <c r="O25" s="321"/>
      <c r="P25" s="321"/>
      <c r="Q25" s="321"/>
      <c r="R25" s="321"/>
      <c r="S25" s="321"/>
      <c r="T25" s="322"/>
      <c r="U25" s="169" t="str">
        <f>IF(別紙様式２入力フォーム!$G$37=0,"割",ROUNDDOWN(別紙様式２入力フォーム!$G$37,1))</f>
        <v>割</v>
      </c>
      <c r="V25" s="54">
        <f>IF(別紙様式２入力フォーム!$AD49="標榜","⑯",16)</f>
        <v>16</v>
      </c>
      <c r="W25" s="309" t="s">
        <v>218</v>
      </c>
      <c r="X25" s="309"/>
      <c r="Y25" s="310"/>
      <c r="Z25" s="152" t="str">
        <f>IF(別紙様式２入力フォーム!$S$67="有","☑","□")</f>
        <v>□</v>
      </c>
      <c r="AA25" s="120" t="s">
        <v>328</v>
      </c>
      <c r="AB25" s="129"/>
      <c r="AC25" s="121"/>
      <c r="AD25" s="122"/>
      <c r="AE25" s="25"/>
    </row>
    <row r="26" spans="1:31" ht="21.75" customHeight="1">
      <c r="A26" s="300"/>
      <c r="B26" s="301"/>
      <c r="C26" s="302"/>
      <c r="D26" s="307"/>
      <c r="E26" s="307"/>
      <c r="F26" s="307"/>
      <c r="G26" s="307"/>
      <c r="H26" s="314"/>
      <c r="I26" s="314"/>
      <c r="J26" s="314"/>
      <c r="K26" s="314"/>
      <c r="L26" s="20" t="str">
        <f>IF(別紙様式２入力フォーム!$C$38="","ト",IF(別紙様式２入力フォーム!$C$38="非該当","ト","㋣"))</f>
        <v>ト</v>
      </c>
      <c r="M26" s="323" t="s">
        <v>32</v>
      </c>
      <c r="N26" s="323"/>
      <c r="O26" s="323"/>
      <c r="P26" s="323"/>
      <c r="Q26" s="323"/>
      <c r="R26" s="323"/>
      <c r="S26" s="323"/>
      <c r="T26" s="324"/>
      <c r="U26" s="21" t="s">
        <v>33</v>
      </c>
      <c r="V26" s="54">
        <f>IF(別紙様式２入力フォーム!$AD50="標榜","⑰",17)</f>
        <v>17</v>
      </c>
      <c r="W26" s="309" t="s">
        <v>219</v>
      </c>
      <c r="X26" s="309"/>
      <c r="Y26" s="310"/>
      <c r="Z26" s="152" t="str">
        <f>IF(別紙様式２入力フォーム!$S$68="加算１（50対1）","☑","□")</f>
        <v>□</v>
      </c>
      <c r="AA26" s="125" t="s">
        <v>329</v>
      </c>
      <c r="AB26" s="127"/>
      <c r="AC26" s="121"/>
      <c r="AD26" s="122"/>
      <c r="AE26" s="25"/>
    </row>
    <row r="27" spans="1:31" ht="21.75" customHeight="1">
      <c r="A27" s="300"/>
      <c r="B27" s="301"/>
      <c r="C27" s="302"/>
      <c r="D27" s="307"/>
      <c r="E27" s="307"/>
      <c r="F27" s="307"/>
      <c r="G27" s="307"/>
      <c r="H27" s="314"/>
      <c r="I27" s="314"/>
      <c r="J27" s="314"/>
      <c r="K27" s="314"/>
      <c r="L27" s="22"/>
      <c r="M27" s="325" t="s">
        <v>48</v>
      </c>
      <c r="N27" s="325"/>
      <c r="O27" s="325"/>
      <c r="P27" s="325"/>
      <c r="Q27" s="325"/>
      <c r="R27" s="325"/>
      <c r="S27" s="325"/>
      <c r="T27" s="326"/>
      <c r="U27" s="168" t="str">
        <f>IF(別紙様式２入力フォーム!$G$38=0,"件",別紙様式２入力フォーム!$G$38)</f>
        <v>件</v>
      </c>
      <c r="V27" s="54">
        <f>IF(別紙様式２入力フォーム!$AD51="標榜","⑱",18)</f>
        <v>18</v>
      </c>
      <c r="W27" s="309" t="s">
        <v>220</v>
      </c>
      <c r="X27" s="309"/>
      <c r="Y27" s="310"/>
      <c r="Z27" s="152" t="str">
        <f>IF(別紙様式２入力フォーム!$S$68="加算１（75対1）","☑","□")</f>
        <v>□</v>
      </c>
      <c r="AA27" s="125" t="s">
        <v>330</v>
      </c>
      <c r="AB27" s="127"/>
      <c r="AC27" s="121"/>
      <c r="AD27" s="122"/>
      <c r="AE27" s="25"/>
    </row>
    <row r="28" spans="1:31" ht="21.75" customHeight="1" thickBot="1">
      <c r="A28" s="303"/>
      <c r="B28" s="304"/>
      <c r="C28" s="305"/>
      <c r="D28" s="308"/>
      <c r="E28" s="308"/>
      <c r="F28" s="308"/>
      <c r="G28" s="308"/>
      <c r="H28" s="315"/>
      <c r="I28" s="315"/>
      <c r="J28" s="315"/>
      <c r="K28" s="315"/>
      <c r="L28" s="20" t="str">
        <f>IF(別紙様式２入力フォーム!$C$39="","チ",IF(別紙様式２入力フォーム!$C$39="非該当","チ","㋠"))</f>
        <v>チ</v>
      </c>
      <c r="M28" s="321" t="s">
        <v>34</v>
      </c>
      <c r="N28" s="321"/>
      <c r="O28" s="321"/>
      <c r="P28" s="321"/>
      <c r="Q28" s="321"/>
      <c r="R28" s="321"/>
      <c r="S28" s="321"/>
      <c r="T28" s="322"/>
      <c r="U28" s="26" t="s">
        <v>35</v>
      </c>
      <c r="V28" s="54">
        <f>IF(別紙様式２入力フォーム!$AU46="標榜","⑲",19)</f>
        <v>19</v>
      </c>
      <c r="W28" s="309" t="s">
        <v>221</v>
      </c>
      <c r="X28" s="309"/>
      <c r="Y28" s="310"/>
      <c r="Z28" s="152" t="str">
        <f>IF(別紙様式２入力フォーム!$S$68="加算１（100対1）","☑","□")</f>
        <v>□</v>
      </c>
      <c r="AA28" s="125" t="s">
        <v>331</v>
      </c>
      <c r="AB28" s="127"/>
      <c r="AC28" s="121"/>
      <c r="AD28" s="122"/>
      <c r="AE28" s="25"/>
    </row>
    <row r="29" spans="1:31" ht="21.75" customHeight="1">
      <c r="A29" s="298" t="s">
        <v>52</v>
      </c>
      <c r="B29" s="246"/>
      <c r="C29" s="299"/>
      <c r="D29" s="306" t="str">
        <f>IF(別紙様式２入力フォーム!$J$15="有床診療所入院基本料６",別紙様式２入力フォーム!$J$17,"")</f>
        <v/>
      </c>
      <c r="E29" s="306" t="str">
        <f>IF(別紙様式２入力フォーム!$J$15="有床診療所入院基本料６",別紙様式２入力フォーム!$J$18,"")</f>
        <v/>
      </c>
      <c r="F29" s="306" t="str">
        <f>IF(別紙様式２入力フォーム!$J$15="有床診療所入院基本料６",別紙様式２入力フォーム!$J$19,"")</f>
        <v/>
      </c>
      <c r="G29" s="306" t="str">
        <f>IF(別紙様式２入力フォーム!$J$15="有床診療所入院基本料６",別紙様式２入力フォーム!$J$20,"")</f>
        <v/>
      </c>
      <c r="H29" s="313" t="str">
        <f>IF(別紙様式２入力フォーム!$J$15="有床診療所入院基本料６",別紙様式２入力フォーム!$J$21,"")</f>
        <v/>
      </c>
      <c r="I29" s="313" t="str">
        <f>IF(別紙様式２入力フォーム!$J$15="有床診療所入院基本料６",別紙様式２入力フォーム!$J$22,"")</f>
        <v/>
      </c>
      <c r="J29" s="313" t="str">
        <f>IF(別紙様式２入力フォーム!$J$15="有床診療所入院基本料６",別紙様式２入力フォーム!$J$23,"")</f>
        <v/>
      </c>
      <c r="K29" s="313" t="str">
        <f>IF(別紙様式２入力フォーム!$J$15="有床診療所入院基本料６",別紙様式２入力フォーム!$J$24,"")</f>
        <v/>
      </c>
      <c r="M29" s="321" t="s">
        <v>36</v>
      </c>
      <c r="N29" s="321"/>
      <c r="O29" s="321"/>
      <c r="P29" s="321"/>
      <c r="Q29" s="321"/>
      <c r="R29" s="321"/>
      <c r="S29" s="321"/>
      <c r="T29" s="322"/>
      <c r="U29" s="168" t="str">
        <f>IF(別紙様式２入力フォーム!$G$39=0,"件",別紙様式２入力フォーム!$G$39)</f>
        <v>件</v>
      </c>
      <c r="V29" s="54"/>
      <c r="W29" s="309" t="s">
        <v>202</v>
      </c>
      <c r="X29" s="309"/>
      <c r="Y29" s="310"/>
      <c r="Z29" s="152" t="str">
        <f>IF(別紙様式２入力フォーム!$S$68="加算２（50対1）","☑","□")</f>
        <v>□</v>
      </c>
      <c r="AA29" s="125" t="s">
        <v>332</v>
      </c>
      <c r="AB29" s="127"/>
      <c r="AC29" s="121"/>
      <c r="AD29" s="122"/>
      <c r="AE29" s="25"/>
    </row>
    <row r="30" spans="1:31" ht="21.75" customHeight="1">
      <c r="A30" s="300"/>
      <c r="B30" s="301"/>
      <c r="C30" s="302"/>
      <c r="D30" s="307"/>
      <c r="E30" s="307"/>
      <c r="F30" s="307"/>
      <c r="G30" s="307"/>
      <c r="H30" s="314"/>
      <c r="I30" s="314"/>
      <c r="J30" s="314"/>
      <c r="K30" s="314"/>
      <c r="L30" s="20" t="str">
        <f>IF(別紙様式２入力フォーム!$C$40="","リ",IF(別紙様式２入力フォーム!$C$40="非該当","リ","㋷"))</f>
        <v>リ</v>
      </c>
      <c r="M30" s="323" t="s">
        <v>37</v>
      </c>
      <c r="N30" s="323"/>
      <c r="O30" s="323"/>
      <c r="P30" s="323"/>
      <c r="Q30" s="323"/>
      <c r="R30" s="323"/>
      <c r="S30" s="323"/>
      <c r="T30" s="324"/>
      <c r="U30" s="329"/>
      <c r="V30" s="54">
        <f>IF(別紙様式２入力フォーム!$AU47="標榜","⑳",20)</f>
        <v>20</v>
      </c>
      <c r="W30" s="309" t="s">
        <v>222</v>
      </c>
      <c r="X30" s="309"/>
      <c r="Y30" s="310"/>
      <c r="Z30" s="152" t="str">
        <f>IF(別紙様式２入力フォーム!$S$68="加算２（75対1）","☑","□")</f>
        <v>□</v>
      </c>
      <c r="AA30" s="125" t="s">
        <v>333</v>
      </c>
      <c r="AB30" s="127"/>
      <c r="AC30" s="121"/>
      <c r="AD30" s="122"/>
      <c r="AE30" s="25"/>
    </row>
    <row r="31" spans="1:31" ht="21.75" customHeight="1">
      <c r="A31" s="300"/>
      <c r="B31" s="301"/>
      <c r="C31" s="302"/>
      <c r="D31" s="307"/>
      <c r="E31" s="307"/>
      <c r="F31" s="307"/>
      <c r="G31" s="307"/>
      <c r="H31" s="314"/>
      <c r="I31" s="314"/>
      <c r="J31" s="314"/>
      <c r="K31" s="314"/>
      <c r="M31" s="321" t="s">
        <v>38</v>
      </c>
      <c r="N31" s="321"/>
      <c r="O31" s="321"/>
      <c r="P31" s="321"/>
      <c r="Q31" s="321"/>
      <c r="R31" s="321"/>
      <c r="S31" s="321"/>
      <c r="T31" s="322"/>
      <c r="U31" s="330"/>
      <c r="V31" s="54">
        <f>IF(別紙様式２入力フォーム!$AU48="標榜","㉑",21)</f>
        <v>21</v>
      </c>
      <c r="W31" s="309" t="s">
        <v>223</v>
      </c>
      <c r="X31" s="309"/>
      <c r="Y31" s="310"/>
      <c r="Z31" s="152" t="str">
        <f>IF(別紙様式２入力フォーム!$S$68="加算２（100対1）","☑","□")</f>
        <v>□</v>
      </c>
      <c r="AA31" s="125" t="s">
        <v>334</v>
      </c>
      <c r="AB31" s="127"/>
      <c r="AC31" s="121"/>
      <c r="AD31" s="122"/>
      <c r="AE31" s="25"/>
    </row>
    <row r="32" spans="1:31" ht="21.75" customHeight="1" thickBot="1">
      <c r="A32" s="303"/>
      <c r="B32" s="304"/>
      <c r="C32" s="305"/>
      <c r="D32" s="308"/>
      <c r="E32" s="308"/>
      <c r="F32" s="308"/>
      <c r="G32" s="308"/>
      <c r="H32" s="315"/>
      <c r="I32" s="315"/>
      <c r="J32" s="315"/>
      <c r="K32" s="315"/>
      <c r="L32" s="20" t="str">
        <f>IF(別紙様式２入力フォーム!$C$41="","ヌ",IF(別紙様式２入力フォーム!$C$41="非該当","ヌ","㋦"))</f>
        <v>ヌ</v>
      </c>
      <c r="M32" s="323" t="s">
        <v>39</v>
      </c>
      <c r="N32" s="323"/>
      <c r="O32" s="323"/>
      <c r="P32" s="323"/>
      <c r="Q32" s="323"/>
      <c r="R32" s="323"/>
      <c r="S32" s="323"/>
      <c r="T32" s="324"/>
      <c r="U32" s="27" t="s">
        <v>40</v>
      </c>
      <c r="V32" s="54">
        <f>IF(別紙様式２入力フォーム!$AU49="標榜","㉒",22)</f>
        <v>22</v>
      </c>
      <c r="W32" s="309" t="s">
        <v>224</v>
      </c>
      <c r="X32" s="309"/>
      <c r="Y32" s="310"/>
      <c r="Z32" s="154" t="str">
        <f>IF(別紙様式２入力フォーム!$S$69="有","☑","□")</f>
        <v>□</v>
      </c>
      <c r="AA32" s="130" t="s">
        <v>335</v>
      </c>
      <c r="AB32" s="131"/>
      <c r="AC32" s="132"/>
      <c r="AD32" s="133"/>
      <c r="AE32" s="25"/>
    </row>
    <row r="33" spans="1:31" ht="21.75" customHeight="1">
      <c r="A33" s="296" t="s">
        <v>49</v>
      </c>
      <c r="B33" s="334" t="str">
        <f>IF(LEFT(別紙様式２入力フォーム!$U$15,14)="有床診療所療養病床入院基本料","①","１")&amp;"　入院"</f>
        <v>１　入院</v>
      </c>
      <c r="C33" s="335"/>
      <c r="D33" s="306" t="str">
        <f>IF(OR(別紙様式２入力フォーム!$U$15="有床診療所療養病床入院基本料",別紙様式２入力フォーム!$U$15="特別入院基本料"),別紙様式２入力フォーム!$U$17,"")</f>
        <v/>
      </c>
      <c r="E33" s="306" t="str">
        <f>IF(OR(別紙様式２入力フォーム!$U$15="有床診療所療養病床入院基本料",別紙様式２入力フォーム!$U$15="特別入院基本料"),別紙様式２入力フォーム!$U$18,"")</f>
        <v/>
      </c>
      <c r="F33" s="306" t="str">
        <f>IF(OR(別紙様式２入力フォーム!$U$15="有床診療所療養病床入院基本料",別紙様式２入力フォーム!$U$15="特別入院基本料"),別紙様式２入力フォーム!$U$19,"")</f>
        <v/>
      </c>
      <c r="G33" s="306" t="str">
        <f>IF(OR(別紙様式２入力フォーム!$U$15="有床診療所療養病床入院基本料",別紙様式２入力フォーム!$U$15="特別入院基本料"),別紙様式２入力フォーム!$U$20,"")</f>
        <v/>
      </c>
      <c r="H33" s="313" t="str">
        <f>IF(OR(別紙様式２入力フォーム!$U$15="有床診療所療養病床入院基本料",別紙様式２入力フォーム!$U$15="特別入院基本料"),別紙様式２入力フォーム!$U$21,"")</f>
        <v/>
      </c>
      <c r="I33" s="313" t="str">
        <f>IF(OR(別紙様式２入力フォーム!$U$15="有床診療所療養病床入院基本料",別紙様式２入力フォーム!$U$15="特別入院基本料"),別紙様式２入力フォーム!$U$22,"")</f>
        <v/>
      </c>
      <c r="J33" s="313" t="str">
        <f>IF(OR(別紙様式２入力フォーム!$U$15="有床診療所療養病床入院基本料",別紙様式２入力フォーム!$U$15="特別入院基本料"),別紙様式２入力フォーム!$U$23,"")</f>
        <v/>
      </c>
      <c r="K33" s="313" t="str">
        <f>IF(OR(別紙様式２入力フォーム!$U$15="有床診療所療養病床入院基本料",別紙様式２入力フォーム!$U$15="特別入院基本料"),別紙様式２入力フォーム!$U$24,"")</f>
        <v/>
      </c>
      <c r="M33" s="325" t="s">
        <v>48</v>
      </c>
      <c r="N33" s="325"/>
      <c r="O33" s="325"/>
      <c r="P33" s="325"/>
      <c r="Q33" s="325"/>
      <c r="R33" s="325"/>
      <c r="S33" s="325"/>
      <c r="T33" s="326"/>
      <c r="U33" s="168" t="str">
        <f>IF(別紙様式２入力フォーム!$G$41=0,"件",別紙様式２入力フォーム!$G$41)</f>
        <v>件</v>
      </c>
      <c r="V33" s="54">
        <f>IF(別紙様式２入力フォーム!$AU50="標榜","㉓",23)</f>
        <v>23</v>
      </c>
      <c r="W33" s="309" t="s">
        <v>225</v>
      </c>
      <c r="X33" s="309"/>
      <c r="Y33" s="310"/>
      <c r="Z33" s="141"/>
      <c r="AA33" s="142"/>
      <c r="AB33" s="142"/>
      <c r="AC33" s="142"/>
      <c r="AD33" s="142"/>
      <c r="AE33" s="25"/>
    </row>
    <row r="34" spans="1:31" ht="21.75" customHeight="1">
      <c r="A34" s="333"/>
      <c r="B34" s="336"/>
      <c r="C34" s="337"/>
      <c r="D34" s="307"/>
      <c r="E34" s="307"/>
      <c r="F34" s="307"/>
      <c r="G34" s="307"/>
      <c r="H34" s="314"/>
      <c r="I34" s="314"/>
      <c r="J34" s="314"/>
      <c r="K34" s="314"/>
      <c r="L34" s="20" t="str">
        <f>IF(別紙様式２入力フォーム!$C$42="","ル",IF(別紙様式２入力フォーム!$C$42="非該当","ル","㋸"))</f>
        <v>ル</v>
      </c>
      <c r="M34" s="321" t="s">
        <v>41</v>
      </c>
      <c r="N34" s="321"/>
      <c r="O34" s="321"/>
      <c r="P34" s="321"/>
      <c r="Q34" s="321"/>
      <c r="R34" s="321"/>
      <c r="S34" s="321"/>
      <c r="T34" s="322"/>
      <c r="U34" s="338"/>
      <c r="V34" s="54">
        <f>IF(別紙様式２入力フォーム!$AU51="標榜","㉔",24)</f>
        <v>24</v>
      </c>
      <c r="W34" s="309" t="s">
        <v>226</v>
      </c>
      <c r="X34" s="309"/>
      <c r="Y34" s="310"/>
      <c r="Z34" s="147"/>
      <c r="AA34" s="148"/>
      <c r="AB34" s="148"/>
      <c r="AC34" s="148"/>
      <c r="AD34" s="148"/>
      <c r="AE34" s="25"/>
    </row>
    <row r="35" spans="1:31" ht="21.75" customHeight="1">
      <c r="A35" s="333"/>
      <c r="B35" s="336" t="str">
        <f>IF(LEFT(別紙様式２入力フォーム!$U$15,7)="特別入院基本料","②","２")&amp;"　特別"</f>
        <v>２　特別</v>
      </c>
      <c r="C35" s="337"/>
      <c r="D35" s="307"/>
      <c r="E35" s="307"/>
      <c r="F35" s="307"/>
      <c r="G35" s="307"/>
      <c r="H35" s="314"/>
      <c r="I35" s="314"/>
      <c r="J35" s="314"/>
      <c r="K35" s="314"/>
      <c r="M35" s="321" t="s">
        <v>42</v>
      </c>
      <c r="N35" s="321"/>
      <c r="O35" s="321"/>
      <c r="P35" s="321"/>
      <c r="Q35" s="321"/>
      <c r="R35" s="321"/>
      <c r="S35" s="321"/>
      <c r="T35" s="321"/>
      <c r="U35" s="339"/>
      <c r="V35" s="54">
        <f>IF(別紙様式２入力フォーム!$BH46="標榜","㉕",25)</f>
        <v>25</v>
      </c>
      <c r="W35" s="309" t="s">
        <v>227</v>
      </c>
      <c r="X35" s="309"/>
      <c r="Y35" s="310"/>
      <c r="Z35" s="145"/>
      <c r="AA35" s="146"/>
      <c r="AB35" s="146"/>
      <c r="AC35" s="146"/>
      <c r="AD35" s="146"/>
      <c r="AE35" s="25"/>
    </row>
    <row r="36" spans="1:31" ht="21.75" customHeight="1" thickBot="1">
      <c r="A36" s="297"/>
      <c r="B36" s="303" t="s">
        <v>343</v>
      </c>
      <c r="C36" s="305"/>
      <c r="D36" s="308"/>
      <c r="E36" s="308"/>
      <c r="F36" s="308"/>
      <c r="G36" s="308"/>
      <c r="H36" s="315"/>
      <c r="I36" s="315"/>
      <c r="J36" s="315"/>
      <c r="K36" s="315"/>
      <c r="L36" s="28"/>
      <c r="M36" s="331" t="s">
        <v>43</v>
      </c>
      <c r="N36" s="331"/>
      <c r="O36" s="331"/>
      <c r="P36" s="331"/>
      <c r="Q36" s="331"/>
      <c r="R36" s="331"/>
      <c r="S36" s="331"/>
      <c r="T36" s="332"/>
      <c r="U36" s="340"/>
      <c r="V36" s="54">
        <f>IF(別紙様式２入力フォーム!$BH47="標榜","㉖",26)</f>
        <v>26</v>
      </c>
      <c r="W36" s="309" t="s">
        <v>228</v>
      </c>
      <c r="X36" s="309"/>
      <c r="Y36" s="310"/>
      <c r="Z36" s="143"/>
      <c r="AA36" s="144"/>
      <c r="AB36" s="144"/>
      <c r="AC36" s="144"/>
      <c r="AD36" s="146"/>
      <c r="AE36" s="25"/>
    </row>
    <row r="37" spans="1:31" ht="21.75" customHeight="1">
      <c r="A37" s="140"/>
      <c r="B37" s="351" t="s">
        <v>309</v>
      </c>
      <c r="C37" s="351"/>
      <c r="D37" s="351"/>
      <c r="E37" s="351"/>
      <c r="F37" s="351"/>
      <c r="G37" s="351"/>
      <c r="H37" s="351"/>
      <c r="I37" s="351"/>
      <c r="J37" s="351"/>
      <c r="K37" s="136"/>
      <c r="L37" s="137" t="s">
        <v>236</v>
      </c>
      <c r="M37" s="138"/>
      <c r="N37" s="138"/>
      <c r="O37" s="138"/>
      <c r="P37" s="138"/>
      <c r="Q37" s="138"/>
      <c r="R37" s="138"/>
      <c r="S37" s="138"/>
      <c r="T37" s="138"/>
      <c r="U37" s="139"/>
      <c r="V37" s="54">
        <f>IF(別紙様式２入力フォーム!$BH48="標榜","㉗",27)</f>
        <v>27</v>
      </c>
      <c r="W37" s="309" t="s">
        <v>229</v>
      </c>
      <c r="X37" s="309"/>
      <c r="Y37" s="310"/>
      <c r="Z37" s="145"/>
      <c r="AA37" s="146"/>
      <c r="AB37" s="146"/>
      <c r="AC37" s="146"/>
      <c r="AD37" s="146"/>
      <c r="AE37" s="25"/>
    </row>
    <row r="38" spans="1:31" ht="21.75" customHeight="1">
      <c r="A38" s="140"/>
      <c r="B38" s="352" t="s">
        <v>344</v>
      </c>
      <c r="C38" s="352"/>
      <c r="D38" s="352"/>
      <c r="E38" s="352"/>
      <c r="F38" s="352"/>
      <c r="G38" s="352"/>
      <c r="H38" s="352"/>
      <c r="I38" s="352"/>
      <c r="J38" s="352"/>
      <c r="K38" s="136"/>
      <c r="L38" s="51"/>
      <c r="M38" s="52" t="str">
        <f>IF(COUNTIF(別紙様式２入力フォーム!$C$30:$C$32,"該当")&gt;0,"☑","□")&amp;" イに該当"</f>
        <v>□ イに該当</v>
      </c>
      <c r="N38" s="52"/>
      <c r="O38" s="52"/>
      <c r="P38" s="52" t="str">
        <f>IF(別紙様式２入力フォーム!BJ43&gt;=2,"☑","□")&amp;"ロ～ルに２つ以上該当（該当数："</f>
        <v>□ロ～ルに２つ以上該当（該当数：</v>
      </c>
      <c r="Q38" s="52"/>
      <c r="R38" s="52"/>
      <c r="S38" s="52"/>
      <c r="T38" s="52"/>
      <c r="U38" s="53" t="str">
        <f>別紙様式２入力フォーム!BJ43&amp;"件）"</f>
        <v>0件）</v>
      </c>
      <c r="V38" s="54">
        <f>IF(別紙様式２入力フォーム!$BH49="標榜","㉘",28)</f>
        <v>28</v>
      </c>
      <c r="W38" s="309" t="s">
        <v>230</v>
      </c>
      <c r="X38" s="309"/>
      <c r="Y38" s="310"/>
      <c r="AE38" s="25"/>
    </row>
    <row r="39" spans="1:31" ht="21.5" customHeight="1">
      <c r="A39" s="140"/>
      <c r="B39" s="352"/>
      <c r="C39" s="352"/>
      <c r="D39" s="352"/>
      <c r="E39" s="352"/>
      <c r="F39" s="352"/>
      <c r="G39" s="352"/>
      <c r="H39" s="352"/>
      <c r="I39" s="352"/>
      <c r="J39" s="352"/>
      <c r="K39" s="136"/>
      <c r="L39" s="29" t="s">
        <v>46</v>
      </c>
      <c r="M39" s="349" t="s">
        <v>44</v>
      </c>
      <c r="N39" s="349"/>
      <c r="O39" s="349"/>
      <c r="P39" s="349"/>
      <c r="Q39" s="349"/>
      <c r="R39" s="349"/>
      <c r="S39" s="349"/>
      <c r="T39" s="349"/>
      <c r="U39" s="350"/>
      <c r="V39" s="54">
        <f>IF(別紙様式２入力フォーム!$BH50="標榜","㉙",29)</f>
        <v>29</v>
      </c>
      <c r="W39" s="309" t="s">
        <v>231</v>
      </c>
      <c r="X39" s="309"/>
      <c r="Y39" s="310"/>
      <c r="AA39" s="112" t="str">
        <f>IF(別紙様式２入力フォーム!Z59="未入力項目があります","加算の算定状況に未入力項目があります","")</f>
        <v/>
      </c>
      <c r="AE39" s="25"/>
    </row>
    <row r="40" spans="1:31" ht="21.75" customHeight="1" thickBot="1">
      <c r="A40" s="140"/>
      <c r="B40" s="352"/>
      <c r="C40" s="352"/>
      <c r="D40" s="352"/>
      <c r="E40" s="352"/>
      <c r="F40" s="352"/>
      <c r="G40" s="352"/>
      <c r="H40" s="352"/>
      <c r="I40" s="352"/>
      <c r="J40" s="352"/>
      <c r="K40" s="136"/>
      <c r="L40" s="30"/>
      <c r="M40" s="37" t="s">
        <v>68</v>
      </c>
      <c r="N40" s="31"/>
      <c r="O40" s="31"/>
      <c r="P40" s="31"/>
      <c r="Q40" s="31"/>
      <c r="R40" s="31"/>
      <c r="S40" s="32"/>
      <c r="T40" s="32"/>
      <c r="U40" s="33"/>
      <c r="V40" s="45"/>
      <c r="W40" s="46"/>
      <c r="X40" s="46"/>
      <c r="Y40" s="47"/>
      <c r="AE40" s="25"/>
    </row>
    <row r="41" spans="1:31" ht="31.5" customHeight="1">
      <c r="B41" s="341" t="s">
        <v>350</v>
      </c>
      <c r="C41" s="341"/>
      <c r="D41" s="341"/>
      <c r="E41" s="341"/>
      <c r="F41" s="341"/>
      <c r="G41" s="341"/>
      <c r="H41" s="341"/>
      <c r="I41" s="341"/>
      <c r="J41" s="341"/>
      <c r="K41" s="341"/>
      <c r="L41" s="341"/>
      <c r="M41" s="341"/>
      <c r="N41" s="341"/>
      <c r="O41" s="341"/>
      <c r="P41" s="341"/>
      <c r="Q41" s="341"/>
      <c r="R41" s="341"/>
      <c r="S41" s="341"/>
      <c r="T41" s="341"/>
      <c r="U41" s="341"/>
      <c r="V41" s="341"/>
      <c r="W41" s="341"/>
      <c r="X41" s="341"/>
      <c r="Y41" s="341"/>
      <c r="Z41" s="341"/>
      <c r="AA41" s="341"/>
      <c r="AB41" s="341"/>
      <c r="AC41" s="341"/>
      <c r="AD41" s="61"/>
    </row>
    <row r="42" spans="1:31" ht="15" customHeight="1">
      <c r="A42" s="62"/>
      <c r="B42" s="63"/>
      <c r="C42" s="62"/>
      <c r="D42" s="62"/>
      <c r="E42" s="62"/>
      <c r="F42" s="59"/>
      <c r="G42" s="62"/>
      <c r="H42" s="62"/>
      <c r="I42" s="62"/>
      <c r="J42" s="62"/>
      <c r="K42" s="62"/>
      <c r="L42" s="62"/>
      <c r="M42" s="62"/>
      <c r="N42" s="64"/>
      <c r="O42" s="65"/>
      <c r="P42" s="65"/>
      <c r="Q42" s="60"/>
      <c r="R42" s="60"/>
      <c r="Y42" s="66"/>
      <c r="Z42" s="3"/>
      <c r="AA42" s="3"/>
      <c r="AB42" s="3"/>
      <c r="AC42" s="3"/>
      <c r="AD42" s="3"/>
    </row>
    <row r="43" spans="1:31" ht="30" customHeight="1" thickBot="1">
      <c r="A43" s="67" t="s">
        <v>254</v>
      </c>
      <c r="B43" s="68"/>
      <c r="C43" s="68"/>
      <c r="D43" s="68"/>
      <c r="E43" s="69"/>
      <c r="F43" s="69"/>
      <c r="G43" s="69"/>
      <c r="H43" s="69"/>
      <c r="I43" s="69"/>
      <c r="J43" s="59"/>
      <c r="K43" s="59"/>
      <c r="L43" s="59"/>
      <c r="M43" s="59"/>
      <c r="N43" s="59"/>
      <c r="O43" s="59"/>
      <c r="P43" s="59"/>
      <c r="Q43" s="59"/>
      <c r="R43" s="59"/>
    </row>
    <row r="44" spans="1:31" ht="35.25" customHeight="1" thickTop="1" thickBot="1">
      <c r="A44" s="70"/>
      <c r="B44" s="68"/>
      <c r="C44" s="68"/>
      <c r="D44" s="69"/>
      <c r="E44" s="69"/>
      <c r="F44" s="69"/>
      <c r="G44" s="71"/>
      <c r="H44" s="71"/>
      <c r="I44" s="71"/>
      <c r="J44" s="38"/>
      <c r="K44" s="38"/>
      <c r="L44" s="38"/>
      <c r="M44" s="38"/>
      <c r="N44" s="38"/>
      <c r="O44" s="38"/>
      <c r="P44" s="38"/>
      <c r="Q44" s="342" t="s">
        <v>1</v>
      </c>
      <c r="R44" s="343"/>
      <c r="S44" s="343"/>
      <c r="T44" s="344"/>
      <c r="U44" s="170" t="str">
        <f>LEFT(別紙様式２入力フォーム!$J$5,1)</f>
        <v/>
      </c>
      <c r="V44" s="170" t="str">
        <f>MID(別紙様式２入力フォーム!$J$5,2,1)</f>
        <v/>
      </c>
      <c r="W44" s="171" t="str">
        <f>MID(別紙様式２入力フォーム!$J$7,1,1)</f>
        <v/>
      </c>
      <c r="X44" s="172" t="str">
        <f>MID(別紙様式２入力フォーム!$J$7,2,1)</f>
        <v/>
      </c>
      <c r="Y44" s="172" t="str">
        <f>MID(別紙様式２入力フォーム!$J$7,3,1)</f>
        <v/>
      </c>
      <c r="Z44" s="172" t="str">
        <f>MID(別紙様式２入力フォーム!$J$7,4,1)</f>
        <v/>
      </c>
      <c r="AA44" s="172" t="str">
        <f>MID(別紙様式２入力フォーム!$J$7,5,1)</f>
        <v/>
      </c>
      <c r="AB44" s="173" t="str">
        <f>MID(別紙様式２入力フォーム!$J$7,6,1)</f>
        <v/>
      </c>
      <c r="AC44" s="173" t="str">
        <f>MID(別紙様式２入力フォーム!$J$7,7,1)</f>
        <v/>
      </c>
    </row>
    <row r="45" spans="1:31" ht="50.25" customHeight="1" thickBot="1">
      <c r="A45" s="70"/>
      <c r="B45" s="68"/>
      <c r="C45" s="68"/>
      <c r="D45" s="69"/>
      <c r="E45" s="69"/>
      <c r="F45" s="69"/>
      <c r="G45" s="71"/>
      <c r="H45" s="71"/>
      <c r="I45" s="71"/>
      <c r="J45" s="38"/>
      <c r="K45" s="38"/>
      <c r="L45" s="38"/>
      <c r="M45" s="38"/>
      <c r="N45" s="38"/>
      <c r="O45" s="38"/>
      <c r="P45" s="38"/>
      <c r="Q45" s="342" t="s">
        <v>4</v>
      </c>
      <c r="R45" s="343"/>
      <c r="S45" s="343"/>
      <c r="T45" s="345"/>
      <c r="U45" s="346" t="str">
        <f>IF(別紙様式２入力フォーム!$J$8="","",別紙様式２入力フォーム!$J$8)</f>
        <v/>
      </c>
      <c r="V45" s="347"/>
      <c r="W45" s="347"/>
      <c r="X45" s="347"/>
      <c r="Y45" s="347"/>
      <c r="Z45" s="347"/>
      <c r="AA45" s="347"/>
      <c r="AB45" s="347"/>
      <c r="AC45" s="348"/>
    </row>
    <row r="46" spans="1:31" ht="18" customHeight="1">
      <c r="A46" s="72"/>
      <c r="B46" s="366" t="s">
        <v>255</v>
      </c>
      <c r="C46" s="366"/>
      <c r="D46" s="366"/>
      <c r="E46" s="366"/>
      <c r="F46" s="366"/>
      <c r="G46" s="366"/>
      <c r="H46" s="366"/>
      <c r="I46" s="366"/>
      <c r="J46" s="59"/>
      <c r="K46" s="59"/>
      <c r="L46" s="59"/>
      <c r="M46" s="59"/>
      <c r="N46" s="59"/>
      <c r="O46" s="59"/>
      <c r="P46" s="59"/>
      <c r="Q46" s="59"/>
      <c r="R46" s="59"/>
    </row>
    <row r="47" spans="1:31" ht="18" customHeight="1">
      <c r="A47" s="72"/>
      <c r="B47" s="366"/>
      <c r="C47" s="366"/>
      <c r="D47" s="366"/>
      <c r="E47" s="366"/>
      <c r="F47" s="366"/>
      <c r="G47" s="366"/>
      <c r="H47" s="366"/>
      <c r="I47" s="366"/>
      <c r="J47" s="73"/>
      <c r="K47" s="73"/>
      <c r="L47" s="73"/>
      <c r="M47" s="73"/>
      <c r="N47" s="73"/>
      <c r="O47" s="73"/>
      <c r="P47" s="73"/>
      <c r="Q47" s="73"/>
      <c r="R47" s="73"/>
    </row>
    <row r="48" spans="1:31" ht="30" customHeight="1">
      <c r="A48" s="73"/>
      <c r="B48" s="74"/>
      <c r="C48" s="75"/>
      <c r="D48" s="75"/>
      <c r="E48" s="75"/>
      <c r="F48" s="75"/>
      <c r="G48" s="75"/>
      <c r="H48" s="75"/>
      <c r="I48" s="75"/>
      <c r="J48" s="75"/>
      <c r="K48" s="75"/>
      <c r="L48" s="75"/>
      <c r="M48" s="75"/>
      <c r="N48" s="75"/>
      <c r="O48" s="75"/>
      <c r="P48" s="75"/>
      <c r="Q48" s="75"/>
      <c r="R48" s="75"/>
      <c r="S48" s="75"/>
      <c r="T48" s="75"/>
      <c r="U48" s="75"/>
      <c r="V48" s="75"/>
      <c r="W48" s="75"/>
      <c r="X48" s="75"/>
      <c r="Y48" s="75"/>
      <c r="Z48" s="75"/>
      <c r="AA48" s="75"/>
      <c r="AB48" s="75"/>
      <c r="AC48" s="76"/>
    </row>
    <row r="49" spans="1:30" ht="41.25" customHeight="1">
      <c r="A49" s="77"/>
      <c r="B49" s="367" t="s">
        <v>351</v>
      </c>
      <c r="C49" s="368"/>
      <c r="D49" s="368"/>
      <c r="E49" s="368"/>
      <c r="F49" s="368"/>
      <c r="G49" s="368"/>
      <c r="H49" s="368"/>
      <c r="I49" s="368"/>
      <c r="J49" s="368"/>
      <c r="K49" s="368"/>
      <c r="L49" s="368"/>
      <c r="M49" s="368"/>
      <c r="N49" s="368"/>
      <c r="O49" s="368"/>
      <c r="P49" s="368"/>
      <c r="Q49" s="368"/>
      <c r="R49" s="368"/>
      <c r="S49" s="368"/>
      <c r="T49" s="368"/>
      <c r="U49" s="368"/>
      <c r="V49" s="368"/>
      <c r="W49" s="368"/>
      <c r="X49" s="368"/>
      <c r="Y49" s="368"/>
      <c r="Z49" s="368"/>
      <c r="AA49" s="368"/>
      <c r="AB49" s="368"/>
      <c r="AC49" s="369"/>
    </row>
    <row r="50" spans="1:30" ht="15" customHeight="1">
      <c r="A50" s="77"/>
      <c r="B50" s="78"/>
      <c r="C50" s="79"/>
      <c r="D50" s="79"/>
      <c r="E50" s="79"/>
      <c r="F50" s="79"/>
      <c r="G50" s="79"/>
      <c r="H50" s="79"/>
      <c r="I50" s="79"/>
      <c r="J50" s="79"/>
      <c r="K50" s="79"/>
      <c r="L50" s="79"/>
      <c r="M50" s="79"/>
      <c r="N50" s="79"/>
      <c r="O50" s="79"/>
      <c r="P50" s="79"/>
      <c r="Q50" s="79"/>
      <c r="R50" s="79"/>
      <c r="S50" s="79"/>
      <c r="T50" s="80"/>
      <c r="U50" s="80"/>
      <c r="V50" s="81" t="s">
        <v>256</v>
      </c>
      <c r="W50" s="82"/>
      <c r="X50" s="82"/>
      <c r="Y50" s="82"/>
      <c r="Z50" s="82"/>
      <c r="AA50" s="82"/>
      <c r="AB50" s="82"/>
      <c r="AC50" s="83"/>
    </row>
    <row r="51" spans="1:30" ht="15" customHeight="1" thickBot="1">
      <c r="A51" s="77"/>
      <c r="B51" s="84"/>
      <c r="C51" s="79"/>
      <c r="D51" s="79"/>
      <c r="E51" s="79"/>
      <c r="F51" s="79"/>
      <c r="G51" s="79"/>
      <c r="H51" s="79"/>
      <c r="I51" s="79"/>
      <c r="J51" s="79"/>
      <c r="K51" s="79"/>
      <c r="L51" s="79"/>
      <c r="M51" s="79"/>
      <c r="N51" s="79"/>
      <c r="O51" s="79"/>
      <c r="P51" s="79"/>
      <c r="Q51" s="79"/>
      <c r="R51" s="79"/>
      <c r="S51" s="79"/>
      <c r="T51" s="80"/>
      <c r="U51" s="80"/>
      <c r="V51" s="81" t="s">
        <v>257</v>
      </c>
      <c r="W51" s="85"/>
      <c r="X51" s="85"/>
      <c r="Y51" s="85"/>
      <c r="Z51" s="85"/>
      <c r="AA51" s="85"/>
      <c r="AB51" s="85"/>
      <c r="AC51" s="86"/>
    </row>
    <row r="52" spans="1:30" ht="31.5" customHeight="1">
      <c r="A52" s="59"/>
      <c r="B52" s="111" t="s">
        <v>250</v>
      </c>
      <c r="C52" s="353" t="s">
        <v>352</v>
      </c>
      <c r="D52" s="353"/>
      <c r="E52" s="353"/>
      <c r="F52" s="353"/>
      <c r="G52" s="353"/>
      <c r="H52" s="353"/>
      <c r="I52" s="353"/>
      <c r="J52" s="353"/>
      <c r="K52" s="353"/>
      <c r="L52" s="353"/>
      <c r="M52" s="353"/>
      <c r="N52" s="353"/>
      <c r="O52" s="353"/>
      <c r="P52" s="353"/>
      <c r="Q52" s="353"/>
      <c r="R52" s="353"/>
      <c r="S52" s="353"/>
      <c r="T52" s="353"/>
      <c r="U52" s="353"/>
      <c r="V52" s="370">
        <f>別紙様式２入力フォーム!$S$73</f>
        <v>0</v>
      </c>
      <c r="W52" s="371"/>
      <c r="X52" s="371"/>
      <c r="Y52" s="371"/>
      <c r="Z52" s="371"/>
      <c r="AA52" s="371"/>
      <c r="AB52" s="372"/>
      <c r="AC52" s="87" t="s">
        <v>258</v>
      </c>
    </row>
    <row r="53" spans="1:30" ht="31.5" customHeight="1">
      <c r="A53" s="59"/>
      <c r="B53" s="88" t="s">
        <v>251</v>
      </c>
      <c r="C53" s="353" t="s">
        <v>259</v>
      </c>
      <c r="D53" s="353"/>
      <c r="E53" s="353"/>
      <c r="F53" s="353"/>
      <c r="G53" s="353"/>
      <c r="H53" s="353"/>
      <c r="I53" s="353"/>
      <c r="J53" s="353"/>
      <c r="K53" s="353"/>
      <c r="L53" s="353"/>
      <c r="M53" s="353"/>
      <c r="N53" s="353"/>
      <c r="O53" s="353"/>
      <c r="P53" s="353"/>
      <c r="Q53" s="353"/>
      <c r="R53" s="353"/>
      <c r="S53" s="353"/>
      <c r="T53" s="353"/>
      <c r="U53" s="353"/>
      <c r="V53" s="354">
        <f>別紙様式２入力フォーム!$S$74</f>
        <v>0</v>
      </c>
      <c r="W53" s="355"/>
      <c r="X53" s="355"/>
      <c r="Y53" s="355"/>
      <c r="Z53" s="355"/>
      <c r="AA53" s="355"/>
      <c r="AB53" s="356"/>
      <c r="AC53" s="87" t="s">
        <v>258</v>
      </c>
    </row>
    <row r="54" spans="1:30" ht="31.5" customHeight="1">
      <c r="A54" s="59"/>
      <c r="B54" s="88" t="s">
        <v>252</v>
      </c>
      <c r="C54" s="353" t="s">
        <v>260</v>
      </c>
      <c r="D54" s="353"/>
      <c r="E54" s="353"/>
      <c r="F54" s="353"/>
      <c r="G54" s="353"/>
      <c r="H54" s="353"/>
      <c r="I54" s="353"/>
      <c r="J54" s="353"/>
      <c r="K54" s="353"/>
      <c r="L54" s="353"/>
      <c r="M54" s="353"/>
      <c r="N54" s="353"/>
      <c r="O54" s="353"/>
      <c r="P54" s="353"/>
      <c r="Q54" s="353"/>
      <c r="R54" s="353"/>
      <c r="S54" s="353"/>
      <c r="T54" s="353"/>
      <c r="U54" s="353"/>
      <c r="V54" s="354">
        <f>別紙様式２入力フォーム!$V$78</f>
        <v>0</v>
      </c>
      <c r="W54" s="355"/>
      <c r="X54" s="355"/>
      <c r="Y54" s="355"/>
      <c r="Z54" s="355"/>
      <c r="AA54" s="355"/>
      <c r="AB54" s="356"/>
      <c r="AC54" s="87" t="s">
        <v>258</v>
      </c>
    </row>
    <row r="55" spans="1:30" ht="31.5" customHeight="1" thickBot="1">
      <c r="A55" s="59"/>
      <c r="B55" s="88" t="s">
        <v>253</v>
      </c>
      <c r="C55" s="353" t="s">
        <v>261</v>
      </c>
      <c r="D55" s="353"/>
      <c r="E55" s="353"/>
      <c r="F55" s="353"/>
      <c r="G55" s="353"/>
      <c r="H55" s="353"/>
      <c r="I55" s="353"/>
      <c r="J55" s="353"/>
      <c r="K55" s="353"/>
      <c r="L55" s="353"/>
      <c r="M55" s="353"/>
      <c r="N55" s="353"/>
      <c r="O55" s="353"/>
      <c r="P55" s="353"/>
      <c r="Q55" s="353"/>
      <c r="R55" s="353"/>
      <c r="S55" s="353"/>
      <c r="T55" s="353"/>
      <c r="U55" s="357"/>
      <c r="V55" s="358">
        <f>別紙様式２入力フォーム!$V$82</f>
        <v>0</v>
      </c>
      <c r="W55" s="359"/>
      <c r="X55" s="359"/>
      <c r="Y55" s="359"/>
      <c r="Z55" s="359"/>
      <c r="AA55" s="359"/>
      <c r="AB55" s="360"/>
      <c r="AC55" s="89" t="s">
        <v>258</v>
      </c>
    </row>
    <row r="56" spans="1:30" ht="24.75" customHeight="1">
      <c r="A56" s="90"/>
      <c r="B56" s="91"/>
      <c r="C56" s="92"/>
      <c r="D56" s="92"/>
      <c r="E56" s="92"/>
      <c r="F56" s="92"/>
      <c r="G56" s="92"/>
      <c r="H56" s="92"/>
      <c r="I56" s="92"/>
      <c r="J56" s="92"/>
      <c r="K56" s="92"/>
      <c r="L56" s="92"/>
      <c r="M56" s="92"/>
      <c r="N56" s="92"/>
      <c r="O56" s="92"/>
      <c r="P56" s="92"/>
      <c r="Q56" s="92"/>
      <c r="R56" s="92"/>
      <c r="S56" s="93"/>
      <c r="T56" s="361" t="s">
        <v>262</v>
      </c>
      <c r="U56" s="361"/>
      <c r="V56" s="361"/>
      <c r="W56" s="361"/>
      <c r="X56" s="361"/>
      <c r="Y56" s="362" t="s">
        <v>263</v>
      </c>
      <c r="Z56" s="362"/>
      <c r="AA56" s="363" t="str">
        <f>IF(V53-V54=V55,"○","✕")</f>
        <v>○</v>
      </c>
      <c r="AB56" s="364"/>
      <c r="AC56" s="365"/>
      <c r="AD56" s="94"/>
    </row>
    <row r="57" spans="1:30" ht="12" customHeight="1" thickBot="1">
      <c r="A57" s="59"/>
      <c r="B57" s="95"/>
      <c r="C57" s="96"/>
      <c r="D57" s="96"/>
      <c r="E57" s="96"/>
      <c r="F57" s="96"/>
      <c r="G57" s="96"/>
      <c r="H57" s="96"/>
      <c r="I57" s="96"/>
      <c r="J57" s="96"/>
      <c r="K57" s="96"/>
      <c r="L57" s="96"/>
      <c r="M57" s="96"/>
      <c r="N57" s="96"/>
      <c r="O57" s="96"/>
      <c r="P57" s="96"/>
      <c r="Q57" s="96"/>
      <c r="R57" s="96"/>
      <c r="S57" s="96"/>
      <c r="T57" s="96"/>
      <c r="U57" s="96"/>
      <c r="V57" s="97"/>
      <c r="W57" s="97"/>
      <c r="X57" s="98"/>
      <c r="Y57" s="98"/>
      <c r="Z57" s="98"/>
      <c r="AA57" s="98"/>
      <c r="AB57" s="98"/>
      <c r="AC57" s="99"/>
    </row>
    <row r="58" spans="1:30" ht="22.5" customHeight="1">
      <c r="A58" s="59"/>
      <c r="B58" s="381" t="s">
        <v>264</v>
      </c>
      <c r="C58" s="398" t="s">
        <v>354</v>
      </c>
      <c r="D58" s="398"/>
      <c r="E58" s="398"/>
      <c r="F58" s="398"/>
      <c r="G58" s="398"/>
      <c r="H58" s="398"/>
      <c r="I58" s="398"/>
      <c r="J58" s="398"/>
      <c r="K58" s="398"/>
      <c r="L58" s="398"/>
      <c r="M58" s="398"/>
      <c r="N58" s="398"/>
      <c r="O58" s="398"/>
      <c r="P58" s="398"/>
      <c r="Q58" s="398"/>
      <c r="R58" s="398"/>
      <c r="S58" s="398"/>
      <c r="T58" s="174"/>
      <c r="U58" s="175"/>
      <c r="V58" s="384" t="str">
        <f>IF(別紙様式２入力フォーム!$AM$74="保有している","☑","□")&amp;" 体圧分散マットレスを保有している"</f>
        <v>□ 体圧分散マットレスを保有している</v>
      </c>
      <c r="W58" s="385"/>
      <c r="X58" s="385"/>
      <c r="Y58" s="385"/>
      <c r="Z58" s="385"/>
      <c r="AA58" s="385"/>
      <c r="AB58" s="386" t="str">
        <f>IF(別紙様式２入力フォーム!$AM$74="保有している","（　"&amp;別紙様式２入力フォーム!$AR$74&amp;"　台）","")</f>
        <v/>
      </c>
      <c r="AC58" s="387"/>
    </row>
    <row r="59" spans="1:30" ht="22.5" customHeight="1">
      <c r="A59" s="59"/>
      <c r="B59" s="382"/>
      <c r="C59" s="396"/>
      <c r="D59" s="396"/>
      <c r="E59" s="396"/>
      <c r="F59" s="396"/>
      <c r="G59" s="396"/>
      <c r="H59" s="396"/>
      <c r="I59" s="396"/>
      <c r="J59" s="396"/>
      <c r="K59" s="396"/>
      <c r="L59" s="396"/>
      <c r="M59" s="396"/>
      <c r="N59" s="396"/>
      <c r="O59" s="396"/>
      <c r="P59" s="396"/>
      <c r="Q59" s="396"/>
      <c r="R59" s="396"/>
      <c r="S59" s="396"/>
      <c r="T59" s="176"/>
      <c r="U59" s="177"/>
      <c r="V59" s="388" t="str">
        <f>IF(別紙様式２入力フォーム!$AM$75="保有している","☑","□")&amp;" エアマットレスを保有している"</f>
        <v>□ エアマットレスを保有している</v>
      </c>
      <c r="W59" s="389"/>
      <c r="X59" s="389"/>
      <c r="Y59" s="389"/>
      <c r="Z59" s="389"/>
      <c r="AA59" s="389"/>
      <c r="AB59" s="390" t="str">
        <f>IF(別紙様式２入力フォーム!$AM$75="保有している","（　"&amp;別紙様式２入力フォーム!$AR$75&amp;"　台）","")</f>
        <v/>
      </c>
      <c r="AC59" s="391"/>
    </row>
    <row r="60" spans="1:30" ht="22.5" customHeight="1">
      <c r="A60" s="59"/>
      <c r="B60" s="382"/>
      <c r="C60" s="180"/>
      <c r="D60" s="396" t="s">
        <v>355</v>
      </c>
      <c r="E60" s="396"/>
      <c r="F60" s="396"/>
      <c r="G60" s="396"/>
      <c r="H60" s="396"/>
      <c r="I60" s="396"/>
      <c r="J60" s="396"/>
      <c r="K60" s="396"/>
      <c r="L60" s="396"/>
      <c r="M60" s="396"/>
      <c r="N60" s="396"/>
      <c r="O60" s="396"/>
      <c r="P60" s="396"/>
      <c r="Q60" s="396"/>
      <c r="R60" s="396"/>
      <c r="S60" s="396"/>
      <c r="T60" s="396"/>
      <c r="U60" s="177"/>
      <c r="V60" s="388" t="str">
        <f>IF(別紙様式２入力フォーム!$AM$76="保有している","☑","□")&amp;" 体圧分散用枕を保有している"</f>
        <v>□ 体圧分散用枕を保有している</v>
      </c>
      <c r="W60" s="389"/>
      <c r="X60" s="389"/>
      <c r="Y60" s="389"/>
      <c r="Z60" s="389"/>
      <c r="AA60" s="389"/>
      <c r="AB60" s="389"/>
      <c r="AC60" s="392"/>
    </row>
    <row r="61" spans="1:30" ht="22.5" customHeight="1">
      <c r="A61" s="59"/>
      <c r="B61" s="382"/>
      <c r="C61" s="176"/>
      <c r="D61" s="396"/>
      <c r="E61" s="396"/>
      <c r="F61" s="396"/>
      <c r="G61" s="396"/>
      <c r="H61" s="396"/>
      <c r="I61" s="396"/>
      <c r="J61" s="396"/>
      <c r="K61" s="396"/>
      <c r="L61" s="396"/>
      <c r="M61" s="396"/>
      <c r="N61" s="396"/>
      <c r="O61" s="396"/>
      <c r="P61" s="396"/>
      <c r="Q61" s="396"/>
      <c r="R61" s="396"/>
      <c r="S61" s="396"/>
      <c r="T61" s="396"/>
      <c r="U61" s="177"/>
      <c r="V61" s="388" t="str">
        <f>IF(別紙様式２入力フォーム!$AM$77="保有している","☑","□")&amp;" 車いす用のクッションを保有している"</f>
        <v>□ 車いす用のクッションを保有している</v>
      </c>
      <c r="W61" s="389"/>
      <c r="X61" s="389"/>
      <c r="Y61" s="389"/>
      <c r="Z61" s="389"/>
      <c r="AA61" s="389"/>
      <c r="AB61" s="389"/>
      <c r="AC61" s="392"/>
    </row>
    <row r="62" spans="1:30" ht="22.5" customHeight="1">
      <c r="A62" s="59"/>
      <c r="B62" s="382"/>
      <c r="C62" s="176"/>
      <c r="D62" s="396"/>
      <c r="E62" s="396"/>
      <c r="F62" s="396"/>
      <c r="G62" s="396"/>
      <c r="H62" s="396"/>
      <c r="I62" s="396"/>
      <c r="J62" s="396"/>
      <c r="K62" s="396"/>
      <c r="L62" s="396"/>
      <c r="M62" s="396"/>
      <c r="N62" s="396"/>
      <c r="O62" s="396"/>
      <c r="P62" s="396"/>
      <c r="Q62" s="396"/>
      <c r="R62" s="396"/>
      <c r="S62" s="396"/>
      <c r="T62" s="396"/>
      <c r="U62" s="177"/>
      <c r="V62" s="388" t="str">
        <f>IF(OR(別紙様式２入力フォーム!$AM$78="該当あり",COUNTIF(別紙様式２入力フォーム!$AM$74:$AQ$77,"必要時レンタル")&gt;0),"☑","□")&amp;" その他"</f>
        <v>□ その他</v>
      </c>
      <c r="W62" s="389"/>
      <c r="X62" s="389"/>
      <c r="Y62" s="389"/>
      <c r="Z62" s="389"/>
      <c r="AA62" s="389"/>
      <c r="AB62" s="389"/>
      <c r="AC62" s="392"/>
    </row>
    <row r="63" spans="1:30" ht="59.25" customHeight="1" thickBot="1">
      <c r="A63" s="59"/>
      <c r="B63" s="383"/>
      <c r="C63" s="178"/>
      <c r="D63" s="397"/>
      <c r="E63" s="397"/>
      <c r="F63" s="397"/>
      <c r="G63" s="397"/>
      <c r="H63" s="397"/>
      <c r="I63" s="397"/>
      <c r="J63" s="397"/>
      <c r="K63" s="397"/>
      <c r="L63" s="397"/>
      <c r="M63" s="397"/>
      <c r="N63" s="397"/>
      <c r="O63" s="397"/>
      <c r="P63" s="397"/>
      <c r="Q63" s="397"/>
      <c r="R63" s="397"/>
      <c r="S63" s="397"/>
      <c r="T63" s="397"/>
      <c r="U63" s="179"/>
      <c r="V63" s="393" t="str">
        <f>IF(別紙様式２入力フォーム!$AM$78="該当あり",別紙様式２入力フォーム!$AF$79,"")&amp;SUBSTITUTE(別紙様式２入力フォーム!AD82,"旨、自由記載欄に自動入力されます","")&amp;SUBSTITUTE(別紙様式２入力フォーム!$AD$83,"旨、自由記載欄に自動入力されます","")&amp;SUBSTITUTE(別紙様式２入力フォーム!$AD$84,"旨、自由記載欄に自動入力されます","")&amp;SUBSTITUTE(別紙様式２入力フォーム!$AD$85,"旨、自由記載欄に自動入力されます","")</f>
        <v/>
      </c>
      <c r="W63" s="394"/>
      <c r="X63" s="394"/>
      <c r="Y63" s="394"/>
      <c r="Z63" s="394"/>
      <c r="AA63" s="394"/>
      <c r="AB63" s="394"/>
      <c r="AC63" s="395"/>
    </row>
    <row r="64" spans="1:30" ht="12" customHeight="1">
      <c r="A64" s="59"/>
      <c r="B64" s="100"/>
      <c r="C64" s="92"/>
      <c r="D64" s="92"/>
      <c r="E64" s="92"/>
      <c r="F64" s="92"/>
      <c r="G64" s="92"/>
      <c r="H64" s="92"/>
      <c r="I64" s="92"/>
      <c r="J64" s="92"/>
      <c r="K64" s="92"/>
      <c r="L64" s="92"/>
      <c r="M64" s="92"/>
      <c r="N64" s="92"/>
      <c r="O64" s="92"/>
      <c r="P64" s="92"/>
      <c r="Q64" s="92"/>
      <c r="R64" s="92"/>
      <c r="S64" s="92"/>
      <c r="T64" s="96"/>
      <c r="U64" s="96"/>
      <c r="V64" s="101"/>
      <c r="W64" s="101"/>
      <c r="X64" s="101"/>
      <c r="Y64" s="101"/>
      <c r="Z64" s="101"/>
      <c r="AA64" s="101"/>
      <c r="AB64" s="101"/>
      <c r="AC64" s="101"/>
    </row>
    <row r="65" spans="1:29" ht="48.75" customHeight="1" thickBot="1">
      <c r="A65" s="59"/>
      <c r="B65" s="381" t="s">
        <v>265</v>
      </c>
      <c r="C65" s="398" t="s">
        <v>266</v>
      </c>
      <c r="D65" s="398"/>
      <c r="E65" s="398"/>
      <c r="F65" s="398"/>
      <c r="G65" s="398"/>
      <c r="H65" s="398"/>
      <c r="I65" s="398"/>
      <c r="J65" s="398"/>
      <c r="K65" s="398"/>
      <c r="L65" s="398"/>
      <c r="M65" s="398"/>
      <c r="N65" s="398"/>
      <c r="O65" s="398"/>
      <c r="P65" s="398"/>
      <c r="Q65" s="398"/>
      <c r="R65" s="398"/>
      <c r="S65" s="410"/>
      <c r="T65" s="102"/>
      <c r="U65" s="103"/>
      <c r="V65" s="413" t="s">
        <v>267</v>
      </c>
      <c r="W65" s="414"/>
      <c r="X65" s="414"/>
      <c r="Y65" s="415"/>
      <c r="Z65" s="413" t="s">
        <v>268</v>
      </c>
      <c r="AA65" s="414"/>
      <c r="AB65" s="414"/>
      <c r="AC65" s="415"/>
    </row>
    <row r="66" spans="1:29" ht="31.5" customHeight="1">
      <c r="A66" s="59"/>
      <c r="B66" s="382"/>
      <c r="C66" s="396"/>
      <c r="D66" s="396"/>
      <c r="E66" s="396"/>
      <c r="F66" s="396"/>
      <c r="G66" s="396"/>
      <c r="H66" s="396"/>
      <c r="I66" s="396"/>
      <c r="J66" s="396"/>
      <c r="K66" s="396"/>
      <c r="L66" s="396"/>
      <c r="M66" s="396"/>
      <c r="N66" s="396"/>
      <c r="O66" s="396"/>
      <c r="P66" s="396"/>
      <c r="Q66" s="396"/>
      <c r="R66" s="396"/>
      <c r="S66" s="411"/>
      <c r="T66" s="379" t="s">
        <v>269</v>
      </c>
      <c r="U66" s="380"/>
      <c r="V66" s="416">
        <f>別紙様式２入力フォーム!$A$78</f>
        <v>0</v>
      </c>
      <c r="W66" s="417"/>
      <c r="X66" s="418"/>
      <c r="Y66" s="104" t="s">
        <v>258</v>
      </c>
      <c r="Z66" s="419">
        <f>別紙様式２入力フォーム!$A$82</f>
        <v>0</v>
      </c>
      <c r="AA66" s="420"/>
      <c r="AB66" s="421"/>
      <c r="AC66" s="105" t="s">
        <v>258</v>
      </c>
    </row>
    <row r="67" spans="1:29" ht="31.5" customHeight="1">
      <c r="A67" s="59"/>
      <c r="B67" s="382"/>
      <c r="C67" s="396"/>
      <c r="D67" s="396"/>
      <c r="E67" s="396"/>
      <c r="F67" s="396"/>
      <c r="G67" s="396"/>
      <c r="H67" s="396"/>
      <c r="I67" s="396"/>
      <c r="J67" s="396"/>
      <c r="K67" s="396"/>
      <c r="L67" s="396"/>
      <c r="M67" s="396"/>
      <c r="N67" s="396"/>
      <c r="O67" s="396"/>
      <c r="P67" s="396"/>
      <c r="Q67" s="396"/>
      <c r="R67" s="396"/>
      <c r="S67" s="411"/>
      <c r="T67" s="379" t="s">
        <v>270</v>
      </c>
      <c r="U67" s="380"/>
      <c r="V67" s="373">
        <f>別紙様式２入力フォーム!$D$78</f>
        <v>0</v>
      </c>
      <c r="W67" s="374"/>
      <c r="X67" s="375"/>
      <c r="Y67" s="104" t="s">
        <v>258</v>
      </c>
      <c r="Z67" s="376">
        <f>別紙様式２入力フォーム!$D$82</f>
        <v>0</v>
      </c>
      <c r="AA67" s="377"/>
      <c r="AB67" s="378"/>
      <c r="AC67" s="87" t="s">
        <v>258</v>
      </c>
    </row>
    <row r="68" spans="1:29" ht="31.5" customHeight="1">
      <c r="A68" s="59"/>
      <c r="B68" s="382"/>
      <c r="C68" s="396"/>
      <c r="D68" s="396"/>
      <c r="E68" s="396"/>
      <c r="F68" s="396"/>
      <c r="G68" s="396"/>
      <c r="H68" s="396"/>
      <c r="I68" s="396"/>
      <c r="J68" s="396"/>
      <c r="K68" s="396"/>
      <c r="L68" s="396"/>
      <c r="M68" s="396"/>
      <c r="N68" s="396"/>
      <c r="O68" s="396"/>
      <c r="P68" s="396"/>
      <c r="Q68" s="396"/>
      <c r="R68" s="396"/>
      <c r="S68" s="411"/>
      <c r="T68" s="379" t="s">
        <v>271</v>
      </c>
      <c r="U68" s="380"/>
      <c r="V68" s="373">
        <f>別紙様式２入力フォーム!$G$78</f>
        <v>0</v>
      </c>
      <c r="W68" s="374"/>
      <c r="X68" s="375"/>
      <c r="Y68" s="104" t="s">
        <v>258</v>
      </c>
      <c r="Z68" s="376">
        <f>別紙様式２入力フォーム!$G$82</f>
        <v>0</v>
      </c>
      <c r="AA68" s="377"/>
      <c r="AB68" s="378"/>
      <c r="AC68" s="87" t="s">
        <v>258</v>
      </c>
    </row>
    <row r="69" spans="1:29" ht="31.5" customHeight="1">
      <c r="A69" s="59"/>
      <c r="B69" s="382"/>
      <c r="C69" s="396"/>
      <c r="D69" s="396"/>
      <c r="E69" s="396"/>
      <c r="F69" s="396"/>
      <c r="G69" s="396"/>
      <c r="H69" s="396"/>
      <c r="I69" s="396"/>
      <c r="J69" s="396"/>
      <c r="K69" s="396"/>
      <c r="L69" s="396"/>
      <c r="M69" s="396"/>
      <c r="N69" s="396"/>
      <c r="O69" s="396"/>
      <c r="P69" s="396"/>
      <c r="Q69" s="396"/>
      <c r="R69" s="396"/>
      <c r="S69" s="411"/>
      <c r="T69" s="379" t="s">
        <v>272</v>
      </c>
      <c r="U69" s="380"/>
      <c r="V69" s="373">
        <f>別紙様式２入力フォーム!$J$78</f>
        <v>0</v>
      </c>
      <c r="W69" s="374"/>
      <c r="X69" s="375"/>
      <c r="Y69" s="104" t="s">
        <v>258</v>
      </c>
      <c r="Z69" s="376">
        <f>別紙様式２入力フォーム!$J$82</f>
        <v>0</v>
      </c>
      <c r="AA69" s="377"/>
      <c r="AB69" s="378"/>
      <c r="AC69" s="87" t="s">
        <v>258</v>
      </c>
    </row>
    <row r="70" spans="1:29" ht="31.5" customHeight="1">
      <c r="A70" s="59"/>
      <c r="B70" s="382"/>
      <c r="C70" s="396"/>
      <c r="D70" s="396"/>
      <c r="E70" s="396"/>
      <c r="F70" s="396"/>
      <c r="G70" s="396"/>
      <c r="H70" s="396"/>
      <c r="I70" s="396"/>
      <c r="J70" s="396"/>
      <c r="K70" s="396"/>
      <c r="L70" s="396"/>
      <c r="M70" s="396"/>
      <c r="N70" s="396"/>
      <c r="O70" s="396"/>
      <c r="P70" s="396"/>
      <c r="Q70" s="396"/>
      <c r="R70" s="396"/>
      <c r="S70" s="411"/>
      <c r="T70" s="379" t="s">
        <v>273</v>
      </c>
      <c r="U70" s="380"/>
      <c r="V70" s="373">
        <f>別紙様式２入力フォーム!$M$78</f>
        <v>0</v>
      </c>
      <c r="W70" s="374"/>
      <c r="X70" s="375"/>
      <c r="Y70" s="104" t="s">
        <v>258</v>
      </c>
      <c r="Z70" s="376">
        <f>別紙様式２入力フォーム!$M$82</f>
        <v>0</v>
      </c>
      <c r="AA70" s="377"/>
      <c r="AB70" s="378"/>
      <c r="AC70" s="87" t="s">
        <v>258</v>
      </c>
    </row>
    <row r="71" spans="1:29" s="59" customFormat="1" ht="32.25" customHeight="1">
      <c r="B71" s="382"/>
      <c r="C71" s="396"/>
      <c r="D71" s="396"/>
      <c r="E71" s="396"/>
      <c r="F71" s="396"/>
      <c r="G71" s="396"/>
      <c r="H71" s="396"/>
      <c r="I71" s="396"/>
      <c r="J71" s="396"/>
      <c r="K71" s="396"/>
      <c r="L71" s="396"/>
      <c r="M71" s="396"/>
      <c r="N71" s="396"/>
      <c r="O71" s="396"/>
      <c r="P71" s="396"/>
      <c r="Q71" s="396"/>
      <c r="R71" s="396"/>
      <c r="S71" s="411"/>
      <c r="T71" s="379" t="s">
        <v>306</v>
      </c>
      <c r="U71" s="380"/>
      <c r="V71" s="373">
        <f>別紙様式２入力フォーム!$P$78</f>
        <v>0</v>
      </c>
      <c r="W71" s="374"/>
      <c r="X71" s="375"/>
      <c r="Y71" s="104" t="s">
        <v>258</v>
      </c>
      <c r="Z71" s="376">
        <f>別紙様式２入力フォーム!$P$82</f>
        <v>0</v>
      </c>
      <c r="AA71" s="377"/>
      <c r="AB71" s="378"/>
      <c r="AC71" s="87" t="s">
        <v>258</v>
      </c>
    </row>
    <row r="72" spans="1:29" ht="31.5" customHeight="1" thickBot="1">
      <c r="A72" s="59"/>
      <c r="B72" s="383"/>
      <c r="C72" s="397"/>
      <c r="D72" s="397"/>
      <c r="E72" s="397"/>
      <c r="F72" s="397"/>
      <c r="G72" s="397"/>
      <c r="H72" s="397"/>
      <c r="I72" s="397"/>
      <c r="J72" s="397"/>
      <c r="K72" s="397"/>
      <c r="L72" s="397"/>
      <c r="M72" s="397"/>
      <c r="N72" s="397"/>
      <c r="O72" s="397"/>
      <c r="P72" s="397"/>
      <c r="Q72" s="397"/>
      <c r="R72" s="397"/>
      <c r="S72" s="412"/>
      <c r="T72" s="379" t="s">
        <v>274</v>
      </c>
      <c r="U72" s="380"/>
      <c r="V72" s="400">
        <f>別紙様式２入力フォーム!$S$78</f>
        <v>0</v>
      </c>
      <c r="W72" s="401"/>
      <c r="X72" s="402"/>
      <c r="Y72" s="104" t="s">
        <v>258</v>
      </c>
      <c r="Z72" s="403">
        <f>別紙様式２入力フォーム!$S$82</f>
        <v>0</v>
      </c>
      <c r="AA72" s="404"/>
      <c r="AB72" s="405"/>
      <c r="AC72" s="87" t="s">
        <v>258</v>
      </c>
    </row>
    <row r="73" spans="1:29" ht="24.75" customHeight="1">
      <c r="A73" s="59"/>
      <c r="B73" s="106"/>
      <c r="C73" s="107"/>
      <c r="D73" s="106"/>
      <c r="E73" s="106"/>
      <c r="F73" s="106"/>
      <c r="G73" s="106"/>
      <c r="H73" s="106"/>
      <c r="I73" s="106"/>
      <c r="J73" s="106"/>
      <c r="K73" s="106"/>
      <c r="L73" s="106"/>
      <c r="M73" s="106"/>
      <c r="N73" s="108"/>
      <c r="O73" s="108"/>
      <c r="P73" s="108"/>
      <c r="Q73" s="108"/>
      <c r="R73" s="60"/>
      <c r="V73" s="406" t="s">
        <v>275</v>
      </c>
      <c r="W73" s="406"/>
      <c r="X73" s="406"/>
      <c r="Y73" s="406"/>
      <c r="Z73" s="406" t="s">
        <v>276</v>
      </c>
      <c r="AA73" s="406"/>
      <c r="AB73" s="406"/>
      <c r="AC73" s="406"/>
    </row>
    <row r="74" spans="1:29" ht="24.75" customHeight="1">
      <c r="V74" s="407" t="s">
        <v>263</v>
      </c>
      <c r="W74" s="407"/>
      <c r="X74" s="408" t="str">
        <f>IF(V54=SUM(V66:X72),"○","✕")</f>
        <v>○</v>
      </c>
      <c r="Y74" s="409"/>
      <c r="Z74" s="407" t="s">
        <v>263</v>
      </c>
      <c r="AA74" s="407"/>
      <c r="AB74" s="408" t="str">
        <f>IF(V55=SUM(Z66:AB72),"○","✕")</f>
        <v>○</v>
      </c>
      <c r="AC74" s="409"/>
    </row>
    <row r="75" spans="1:29" ht="15" customHeight="1">
      <c r="A75" s="34"/>
      <c r="B75" s="34"/>
      <c r="C75" s="34"/>
      <c r="D75" s="34"/>
      <c r="E75" s="34"/>
      <c r="F75" s="34"/>
      <c r="G75" s="34"/>
      <c r="H75" s="34"/>
      <c r="I75" s="34"/>
      <c r="J75" s="34"/>
      <c r="K75" s="34"/>
      <c r="L75" s="34"/>
      <c r="M75" s="34"/>
      <c r="N75" s="34"/>
      <c r="O75" s="34"/>
      <c r="P75" s="34"/>
      <c r="Q75" s="34"/>
      <c r="R75" s="34"/>
      <c r="S75" s="34"/>
      <c r="T75" s="34"/>
      <c r="U75" s="34"/>
      <c r="V75" s="34"/>
      <c r="W75" s="34"/>
      <c r="X75" s="34"/>
      <c r="Y75" s="34"/>
    </row>
    <row r="76" spans="1:29" ht="15" customHeight="1">
      <c r="A76" s="34"/>
      <c r="B76" s="34"/>
      <c r="C76" s="34"/>
      <c r="D76" s="34"/>
      <c r="E76" s="34"/>
      <c r="F76" s="34"/>
      <c r="G76" s="34"/>
      <c r="H76" s="34"/>
      <c r="I76" s="34"/>
      <c r="J76" s="34"/>
      <c r="K76" s="34"/>
      <c r="L76" s="34"/>
      <c r="M76" s="34"/>
      <c r="N76" s="34"/>
      <c r="O76" s="34"/>
      <c r="P76" s="34"/>
      <c r="Q76" s="34"/>
      <c r="R76" s="34"/>
      <c r="S76" s="34"/>
      <c r="T76" s="34"/>
      <c r="U76" s="34"/>
      <c r="V76" s="34"/>
      <c r="W76" s="34"/>
      <c r="X76" s="34"/>
      <c r="Y76" s="34"/>
      <c r="Z76" s="34"/>
      <c r="AA76" s="34"/>
      <c r="AB76" s="34"/>
    </row>
    <row r="77" spans="1:29" ht="15" customHeight="1">
      <c r="A77" s="34"/>
      <c r="B77" s="34"/>
      <c r="C77" s="34"/>
      <c r="D77" s="34"/>
      <c r="E77" s="34"/>
      <c r="F77" s="34"/>
      <c r="G77" s="34"/>
      <c r="H77" s="34"/>
      <c r="I77" s="34"/>
      <c r="J77" s="34"/>
      <c r="K77" s="34"/>
      <c r="L77" s="34"/>
      <c r="M77" s="34"/>
      <c r="N77" s="34"/>
      <c r="O77" s="34"/>
      <c r="P77" s="34"/>
      <c r="Q77" s="34"/>
      <c r="R77" s="34"/>
      <c r="S77" s="34"/>
      <c r="T77" s="34"/>
      <c r="U77" s="34"/>
      <c r="V77" s="34"/>
      <c r="W77" s="34"/>
      <c r="X77" s="34"/>
      <c r="Y77" s="34"/>
      <c r="Z77" s="34"/>
      <c r="AA77" s="34"/>
      <c r="AB77" s="34"/>
    </row>
    <row r="78" spans="1:29" ht="15" customHeight="1">
      <c r="A78" s="34"/>
      <c r="B78" s="34"/>
      <c r="C78" s="34"/>
      <c r="D78" s="34"/>
      <c r="E78" s="34"/>
      <c r="F78" s="34"/>
      <c r="G78" s="34"/>
      <c r="H78" s="34"/>
      <c r="I78" s="34"/>
      <c r="J78" s="34"/>
      <c r="K78" s="34"/>
      <c r="L78" s="34"/>
      <c r="M78" s="34"/>
      <c r="N78" s="34"/>
      <c r="O78" s="34"/>
      <c r="P78" s="34"/>
      <c r="Q78" s="34"/>
      <c r="R78" s="34" t="s">
        <v>237</v>
      </c>
      <c r="S78" s="34"/>
      <c r="T78" s="34"/>
      <c r="U78" s="34"/>
      <c r="V78" s="34"/>
      <c r="W78" s="34"/>
      <c r="X78" s="34"/>
      <c r="Y78" s="34"/>
      <c r="Z78" s="34"/>
      <c r="AA78" s="34"/>
      <c r="AB78" s="34"/>
    </row>
    <row r="79" spans="1:29" ht="15" customHeight="1">
      <c r="A79" s="35"/>
      <c r="B79" s="34"/>
      <c r="C79" s="34"/>
      <c r="D79" s="34"/>
      <c r="E79" s="34"/>
      <c r="F79" s="34"/>
      <c r="G79" s="34"/>
      <c r="H79" s="34"/>
      <c r="I79" s="34"/>
      <c r="J79" s="34"/>
      <c r="K79" s="34"/>
      <c r="L79" s="34"/>
      <c r="M79" s="34"/>
      <c r="N79" s="34"/>
      <c r="O79" s="34"/>
      <c r="P79" s="34"/>
      <c r="Q79" s="34"/>
      <c r="R79" s="34"/>
      <c r="S79" s="34"/>
      <c r="T79" s="34"/>
      <c r="U79" s="34"/>
      <c r="V79" s="34"/>
      <c r="W79" s="34"/>
      <c r="X79" s="34"/>
      <c r="Y79" s="34"/>
      <c r="Z79" s="34"/>
      <c r="AA79" s="110"/>
      <c r="AB79" s="110"/>
    </row>
    <row r="80" spans="1:29" ht="15" customHeight="1">
      <c r="A80" s="35"/>
      <c r="B80" s="34"/>
      <c r="C80" s="34"/>
      <c r="D80" s="34"/>
      <c r="E80" s="34"/>
      <c r="F80" s="34"/>
      <c r="G80" s="34"/>
      <c r="H80" s="34"/>
      <c r="I80" s="34"/>
      <c r="J80" s="34"/>
      <c r="K80" s="34"/>
      <c r="L80" s="34"/>
      <c r="M80" s="34"/>
      <c r="N80" s="34"/>
      <c r="O80" s="34"/>
      <c r="P80" s="34"/>
      <c r="Q80" s="34"/>
      <c r="R80" s="34"/>
      <c r="S80" s="34"/>
      <c r="T80" s="34"/>
      <c r="U80" s="34"/>
      <c r="V80" s="34"/>
      <c r="W80" s="34"/>
      <c r="X80" s="34"/>
      <c r="Y80" s="34"/>
      <c r="Z80" s="34"/>
      <c r="AA80" s="34"/>
      <c r="AB80" s="34"/>
    </row>
    <row r="81" spans="1:28" ht="15" customHeight="1">
      <c r="A81" s="35"/>
      <c r="B81" s="34"/>
      <c r="C81" s="34"/>
      <c r="D81" s="34"/>
      <c r="E81" s="34"/>
      <c r="F81" s="34"/>
      <c r="G81" s="34"/>
      <c r="H81" s="34"/>
      <c r="I81" s="34"/>
      <c r="J81" s="34"/>
      <c r="K81" s="34"/>
      <c r="L81" s="34"/>
      <c r="M81" s="34"/>
      <c r="N81" s="34"/>
      <c r="O81" s="34"/>
      <c r="P81" s="34"/>
      <c r="Q81" s="34"/>
      <c r="R81" s="34"/>
      <c r="S81" s="34"/>
      <c r="T81" s="34"/>
      <c r="U81" s="34"/>
      <c r="V81" s="34"/>
      <c r="W81" s="34"/>
      <c r="X81" s="34"/>
      <c r="Y81" s="110"/>
      <c r="Z81" s="110"/>
      <c r="AA81" s="110"/>
      <c r="AB81" s="110"/>
    </row>
    <row r="82" spans="1:28" ht="15" customHeight="1">
      <c r="A82" s="35"/>
      <c r="B82" s="34"/>
      <c r="C82" s="34"/>
      <c r="D82" s="34"/>
      <c r="E82" s="34"/>
      <c r="F82" s="34"/>
      <c r="G82" s="34"/>
      <c r="H82" s="34"/>
      <c r="I82" s="34"/>
      <c r="J82" s="34"/>
      <c r="K82" s="34"/>
      <c r="L82" s="34"/>
      <c r="M82" s="34"/>
      <c r="N82" s="34"/>
      <c r="O82" s="34"/>
      <c r="P82" s="34"/>
      <c r="Q82" s="34"/>
      <c r="R82" s="34"/>
      <c r="S82" s="34"/>
      <c r="T82" s="34"/>
      <c r="U82" s="34"/>
      <c r="V82" s="34"/>
      <c r="W82" s="34"/>
      <c r="X82" s="34"/>
      <c r="Y82" s="110"/>
      <c r="Z82" s="110"/>
      <c r="AA82" s="110"/>
      <c r="AB82" s="110"/>
    </row>
    <row r="83" spans="1:28" ht="15" customHeight="1">
      <c r="A83" s="34"/>
      <c r="B83" s="34"/>
      <c r="C83" s="34"/>
      <c r="D83" s="34"/>
      <c r="E83" s="34"/>
      <c r="F83" s="34"/>
      <c r="G83" s="34"/>
      <c r="H83" s="34"/>
      <c r="I83" s="34"/>
      <c r="J83" s="34"/>
      <c r="K83" s="34"/>
      <c r="L83" s="34"/>
      <c r="M83" s="34"/>
      <c r="N83" s="34"/>
      <c r="O83" s="34"/>
      <c r="P83" s="34"/>
      <c r="Q83" s="34"/>
      <c r="R83" s="34"/>
      <c r="S83" s="34"/>
      <c r="T83" s="34"/>
      <c r="U83" s="34"/>
      <c r="V83" s="34"/>
      <c r="W83" s="34"/>
      <c r="X83" s="34"/>
      <c r="Y83" s="34"/>
      <c r="Z83" s="34"/>
      <c r="AA83" s="34"/>
      <c r="AB83" s="34"/>
    </row>
    <row r="84" spans="1:28" ht="15" customHeight="1">
      <c r="A84" s="399"/>
      <c r="B84" s="399"/>
      <c r="C84" s="399"/>
      <c r="D84" s="399"/>
      <c r="E84" s="399"/>
      <c r="F84" s="399"/>
      <c r="G84" s="399"/>
      <c r="H84" s="399"/>
      <c r="I84" s="399"/>
      <c r="J84" s="399"/>
      <c r="K84" s="399"/>
      <c r="L84" s="399"/>
      <c r="M84" s="399"/>
      <c r="N84" s="399"/>
      <c r="O84" s="399"/>
      <c r="P84" s="399"/>
      <c r="Q84" s="399"/>
      <c r="R84" s="399"/>
      <c r="S84" s="399"/>
      <c r="T84" s="399"/>
      <c r="U84" s="399"/>
      <c r="V84" s="399"/>
      <c r="W84" s="399"/>
      <c r="X84" s="399"/>
      <c r="Y84" s="399"/>
      <c r="Z84" s="399"/>
      <c r="AA84" s="399"/>
      <c r="AB84" s="399"/>
    </row>
    <row r="85" spans="1:28" ht="15" customHeight="1">
      <c r="A85" s="34"/>
      <c r="B85" s="34"/>
      <c r="C85" s="34"/>
      <c r="D85" s="34"/>
      <c r="E85" s="34"/>
      <c r="F85" s="34"/>
      <c r="G85" s="34"/>
      <c r="H85" s="34"/>
      <c r="I85" s="34"/>
      <c r="J85" s="34"/>
      <c r="K85" s="34"/>
      <c r="L85" s="34"/>
      <c r="M85" s="34"/>
      <c r="N85" s="34"/>
      <c r="O85" s="34"/>
      <c r="P85" s="34"/>
      <c r="Q85" s="34"/>
      <c r="R85" s="34"/>
      <c r="S85" s="34"/>
      <c r="T85" s="34"/>
      <c r="U85" s="34"/>
      <c r="V85" s="34"/>
      <c r="W85" s="34"/>
      <c r="X85" s="34"/>
      <c r="Y85" s="34"/>
      <c r="Z85" s="34"/>
      <c r="AA85" s="34"/>
      <c r="AB85" s="34"/>
    </row>
    <row r="86" spans="1:28" ht="15" customHeight="1">
      <c r="A86" s="34"/>
      <c r="B86" s="34"/>
      <c r="C86" s="34"/>
      <c r="D86" s="34"/>
      <c r="E86" s="34"/>
      <c r="F86" s="34"/>
      <c r="G86" s="34"/>
      <c r="H86" s="34"/>
      <c r="I86" s="34"/>
      <c r="J86" s="34"/>
      <c r="K86" s="34"/>
      <c r="L86" s="34"/>
      <c r="M86" s="34"/>
      <c r="N86" s="34"/>
      <c r="O86" s="34"/>
      <c r="P86" s="34"/>
      <c r="Q86" s="34"/>
      <c r="R86" s="34"/>
      <c r="S86" s="34"/>
      <c r="T86" s="34"/>
      <c r="U86" s="34"/>
      <c r="V86" s="34"/>
      <c r="W86" s="34"/>
      <c r="X86" s="34"/>
      <c r="Y86" s="34"/>
      <c r="Z86" s="34"/>
      <c r="AA86" s="34"/>
      <c r="AB86" s="34"/>
    </row>
    <row r="87" spans="1:28" ht="15" customHeight="1">
      <c r="A87" s="36"/>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row>
    <row r="88" spans="1:28" ht="15" customHeight="1">
      <c r="A88" s="36"/>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row>
  </sheetData>
  <sheetProtection sheet="1" objects="1" scenarios="1"/>
  <mergeCells count="213">
    <mergeCell ref="A84:AB84"/>
    <mergeCell ref="T72:U72"/>
    <mergeCell ref="V72:X72"/>
    <mergeCell ref="Z72:AB72"/>
    <mergeCell ref="V73:Y73"/>
    <mergeCell ref="Z73:AC73"/>
    <mergeCell ref="V74:W74"/>
    <mergeCell ref="X74:Y74"/>
    <mergeCell ref="Z74:AA74"/>
    <mergeCell ref="AB74:AC74"/>
    <mergeCell ref="B65:B72"/>
    <mergeCell ref="C65:S72"/>
    <mergeCell ref="V65:Y65"/>
    <mergeCell ref="Z65:AC65"/>
    <mergeCell ref="T66:U66"/>
    <mergeCell ref="V66:X66"/>
    <mergeCell ref="Z66:AB66"/>
    <mergeCell ref="T67:U67"/>
    <mergeCell ref="V67:X67"/>
    <mergeCell ref="Z67:AB67"/>
    <mergeCell ref="T70:U70"/>
    <mergeCell ref="V70:X70"/>
    <mergeCell ref="Z70:AB70"/>
    <mergeCell ref="T71:U71"/>
    <mergeCell ref="V71:X71"/>
    <mergeCell ref="Z71:AB71"/>
    <mergeCell ref="T68:U68"/>
    <mergeCell ref="V68:X68"/>
    <mergeCell ref="Z68:AB68"/>
    <mergeCell ref="T69:U69"/>
    <mergeCell ref="V69:X69"/>
    <mergeCell ref="Z69:AB69"/>
    <mergeCell ref="B58:B63"/>
    <mergeCell ref="V58:AA58"/>
    <mergeCell ref="AB58:AC58"/>
    <mergeCell ref="V59:AA59"/>
    <mergeCell ref="AB59:AC59"/>
    <mergeCell ref="V60:AC60"/>
    <mergeCell ref="V61:AC61"/>
    <mergeCell ref="V62:AC62"/>
    <mergeCell ref="V63:AC63"/>
    <mergeCell ref="D60:T63"/>
    <mergeCell ref="C58:S59"/>
    <mergeCell ref="C54:U54"/>
    <mergeCell ref="V54:AB54"/>
    <mergeCell ref="C55:U55"/>
    <mergeCell ref="V55:AB55"/>
    <mergeCell ref="T56:X56"/>
    <mergeCell ref="Y56:Z56"/>
    <mergeCell ref="AA56:AC56"/>
    <mergeCell ref="B46:I47"/>
    <mergeCell ref="B49:AC49"/>
    <mergeCell ref="C52:U52"/>
    <mergeCell ref="V52:AB52"/>
    <mergeCell ref="C53:U53"/>
    <mergeCell ref="V53:AB53"/>
    <mergeCell ref="B41:AC41"/>
    <mergeCell ref="Q44:T44"/>
    <mergeCell ref="Q45:T45"/>
    <mergeCell ref="U45:AC45"/>
    <mergeCell ref="W37:Y37"/>
    <mergeCell ref="W38:Y38"/>
    <mergeCell ref="M39:U39"/>
    <mergeCell ref="W39:Y39"/>
    <mergeCell ref="B37:J37"/>
    <mergeCell ref="B38:J40"/>
    <mergeCell ref="W36:Y36"/>
    <mergeCell ref="I33:I36"/>
    <mergeCell ref="J33:J36"/>
    <mergeCell ref="K33:K36"/>
    <mergeCell ref="M33:T33"/>
    <mergeCell ref="W33:Y33"/>
    <mergeCell ref="M34:T34"/>
    <mergeCell ref="U34:U36"/>
    <mergeCell ref="W34:Y34"/>
    <mergeCell ref="M35:T35"/>
    <mergeCell ref="W35:Y35"/>
    <mergeCell ref="D33:D36"/>
    <mergeCell ref="E33:E36"/>
    <mergeCell ref="F33:F36"/>
    <mergeCell ref="G33:G36"/>
    <mergeCell ref="H33:H36"/>
    <mergeCell ref="K29:K32"/>
    <mergeCell ref="M29:T29"/>
    <mergeCell ref="A29:C32"/>
    <mergeCell ref="D29:D32"/>
    <mergeCell ref="E29:E32"/>
    <mergeCell ref="F29:F32"/>
    <mergeCell ref="G29:G32"/>
    <mergeCell ref="H29:H32"/>
    <mergeCell ref="I29:I32"/>
    <mergeCell ref="J29:J32"/>
    <mergeCell ref="M36:T36"/>
    <mergeCell ref="A33:A36"/>
    <mergeCell ref="B33:C34"/>
    <mergeCell ref="B35:C35"/>
    <mergeCell ref="B36:C36"/>
    <mergeCell ref="W29:Y29"/>
    <mergeCell ref="M30:T30"/>
    <mergeCell ref="U30:U31"/>
    <mergeCell ref="W30:Y30"/>
    <mergeCell ref="M31:T31"/>
    <mergeCell ref="W31:Y31"/>
    <mergeCell ref="M32:T32"/>
    <mergeCell ref="W32:Y32"/>
    <mergeCell ref="M28:T28"/>
    <mergeCell ref="W28:Y28"/>
    <mergeCell ref="M25:T25"/>
    <mergeCell ref="W25:Y25"/>
    <mergeCell ref="M26:T26"/>
    <mergeCell ref="W26:Y26"/>
    <mergeCell ref="M27:T27"/>
    <mergeCell ref="W27:Y27"/>
    <mergeCell ref="W24:Y24"/>
    <mergeCell ref="A25:C28"/>
    <mergeCell ref="D25:D28"/>
    <mergeCell ref="E25:E28"/>
    <mergeCell ref="F25:F28"/>
    <mergeCell ref="G25:G28"/>
    <mergeCell ref="H25:H28"/>
    <mergeCell ref="I25:I28"/>
    <mergeCell ref="J25:J28"/>
    <mergeCell ref="K25:K28"/>
    <mergeCell ref="I21:I24"/>
    <mergeCell ref="J21:J24"/>
    <mergeCell ref="K21:K24"/>
    <mergeCell ref="M21:T21"/>
    <mergeCell ref="W21:Y21"/>
    <mergeCell ref="M22:T22"/>
    <mergeCell ref="W22:Y22"/>
    <mergeCell ref="M23:T23"/>
    <mergeCell ref="W23:Y23"/>
    <mergeCell ref="M24:T24"/>
    <mergeCell ref="A21:C24"/>
    <mergeCell ref="D21:D24"/>
    <mergeCell ref="E21:E24"/>
    <mergeCell ref="F21:F24"/>
    <mergeCell ref="G21:G24"/>
    <mergeCell ref="H21:H24"/>
    <mergeCell ref="I17:I20"/>
    <mergeCell ref="J17:J20"/>
    <mergeCell ref="K17:K20"/>
    <mergeCell ref="W17:Y17"/>
    <mergeCell ref="M18:T18"/>
    <mergeCell ref="W18:Y18"/>
    <mergeCell ref="M19:T19"/>
    <mergeCell ref="W19:Y19"/>
    <mergeCell ref="M20:T20"/>
    <mergeCell ref="W20:Y20"/>
    <mergeCell ref="W13:Y13"/>
    <mergeCell ref="W14:Y14"/>
    <mergeCell ref="W15:Y15"/>
    <mergeCell ref="W16:Y16"/>
    <mergeCell ref="A17:C20"/>
    <mergeCell ref="D17:D20"/>
    <mergeCell ref="E17:E20"/>
    <mergeCell ref="F17:F20"/>
    <mergeCell ref="G17:G20"/>
    <mergeCell ref="H17:H20"/>
    <mergeCell ref="A13:C16"/>
    <mergeCell ref="D13:D16"/>
    <mergeCell ref="E13:E16"/>
    <mergeCell ref="F13:F16"/>
    <mergeCell ref="G13:G16"/>
    <mergeCell ref="H13:H16"/>
    <mergeCell ref="Z6:AD8"/>
    <mergeCell ref="H7:H8"/>
    <mergeCell ref="I7:I8"/>
    <mergeCell ref="J7:J8"/>
    <mergeCell ref="K7:K8"/>
    <mergeCell ref="A9:C12"/>
    <mergeCell ref="D9:D12"/>
    <mergeCell ref="E9:E12"/>
    <mergeCell ref="F9:F12"/>
    <mergeCell ref="G9:G12"/>
    <mergeCell ref="W10:Y10"/>
    <mergeCell ref="W11:Y11"/>
    <mergeCell ref="M12:T12"/>
    <mergeCell ref="W12:Y12"/>
    <mergeCell ref="H9:H12"/>
    <mergeCell ref="I9:I12"/>
    <mergeCell ref="J9:J12"/>
    <mergeCell ref="K9:K12"/>
    <mergeCell ref="M9:T9"/>
    <mergeCell ref="U9:U17"/>
    <mergeCell ref="I13:I16"/>
    <mergeCell ref="J13:J16"/>
    <mergeCell ref="K13:K16"/>
    <mergeCell ref="M13:T13"/>
    <mergeCell ref="A6:C8"/>
    <mergeCell ref="D6:D8"/>
    <mergeCell ref="E6:E8"/>
    <mergeCell ref="F6:F8"/>
    <mergeCell ref="G6:G8"/>
    <mergeCell ref="H6:K6"/>
    <mergeCell ref="L6:T8"/>
    <mergeCell ref="U6:U8"/>
    <mergeCell ref="V6:Y8"/>
    <mergeCell ref="B1:AC1"/>
    <mergeCell ref="R4:U4"/>
    <mergeCell ref="A5:B5"/>
    <mergeCell ref="X3:Y3"/>
    <mergeCell ref="Z3:AD3"/>
    <mergeCell ref="V3:W3"/>
    <mergeCell ref="C5:K5"/>
    <mergeCell ref="L5:N5"/>
    <mergeCell ref="R5:T5"/>
    <mergeCell ref="U5:X5"/>
    <mergeCell ref="O5:Q5"/>
    <mergeCell ref="Y5:Z5"/>
    <mergeCell ref="AA5:AD5"/>
    <mergeCell ref="X2:Y2"/>
    <mergeCell ref="Z2:AD2"/>
  </mergeCells>
  <phoneticPr fontId="1"/>
  <conditionalFormatting sqref="L71:M71">
    <cfRule type="expression" dxfId="1" priority="2">
      <formula>$L$14+$N$14+$P$14&lt;&gt;SUM($L$26:$L$32)</formula>
    </cfRule>
  </conditionalFormatting>
  <conditionalFormatting sqref="O71:P71">
    <cfRule type="expression" dxfId="0" priority="1">
      <formula>$L$15+$N$15+$P$15&lt;&gt;SUM($O$26:$O$32)</formula>
    </cfRule>
  </conditionalFormatting>
  <printOptions horizontalCentered="1"/>
  <pageMargins left="0.19685039370078741" right="0.19685039370078741" top="0.19685039370078741" bottom="0" header="0.31496062992125984" footer="0"/>
  <pageSetup paperSize="9" scale="59" fitToHeight="0" orientation="landscape" cellComments="asDisplayed" r:id="rId1"/>
  <headerFooter>
    <oddHeader>&amp;L&amp;14【書類番号2】</oddHeader>
  </headerFooter>
  <rowBreaks count="1" manualBreakCount="1">
    <brk id="40" max="2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N26"/>
  <sheetViews>
    <sheetView workbookViewId="0">
      <selection activeCell="E15" sqref="E15"/>
    </sheetView>
  </sheetViews>
  <sheetFormatPr defaultRowHeight="13"/>
  <cols>
    <col min="1" max="1" width="11.7265625" bestFit="1" customWidth="1"/>
    <col min="2" max="2" width="30.08984375" bestFit="1" customWidth="1"/>
    <col min="5" max="5" width="29.6328125" bestFit="1" customWidth="1"/>
  </cols>
  <sheetData>
    <row r="1" spans="1:14">
      <c r="A1" t="s">
        <v>71</v>
      </c>
      <c r="B1" t="s">
        <v>72</v>
      </c>
      <c r="C1" t="s">
        <v>111</v>
      </c>
      <c r="D1" t="s">
        <v>109</v>
      </c>
      <c r="E1" t="s">
        <v>110</v>
      </c>
      <c r="F1" t="s">
        <v>115</v>
      </c>
      <c r="G1" t="s">
        <v>120</v>
      </c>
      <c r="H1" t="s">
        <v>124</v>
      </c>
      <c r="I1" t="s">
        <v>152</v>
      </c>
      <c r="J1" t="s">
        <v>164</v>
      </c>
      <c r="K1" t="s">
        <v>166</v>
      </c>
      <c r="L1" t="s">
        <v>173</v>
      </c>
      <c r="M1" t="s">
        <v>296</v>
      </c>
      <c r="N1" t="s">
        <v>301</v>
      </c>
    </row>
    <row r="2" spans="1:14">
      <c r="A2" t="s">
        <v>77</v>
      </c>
      <c r="B2" t="s">
        <v>84</v>
      </c>
      <c r="C2" t="s">
        <v>69</v>
      </c>
      <c r="D2" t="s">
        <v>178</v>
      </c>
      <c r="E2" t="s">
        <v>346</v>
      </c>
      <c r="F2" t="s">
        <v>116</v>
      </c>
      <c r="G2" t="s">
        <v>121</v>
      </c>
      <c r="H2" t="s">
        <v>125</v>
      </c>
      <c r="I2" t="s">
        <v>153</v>
      </c>
      <c r="J2" t="s">
        <v>125</v>
      </c>
      <c r="K2" t="s">
        <v>167</v>
      </c>
      <c r="L2" t="s">
        <v>338</v>
      </c>
      <c r="M2" t="s">
        <v>298</v>
      </c>
      <c r="N2" t="s">
        <v>302</v>
      </c>
    </row>
    <row r="3" spans="1:14">
      <c r="A3" t="s">
        <v>78</v>
      </c>
      <c r="B3" t="s">
        <v>85</v>
      </c>
      <c r="C3" t="s">
        <v>70</v>
      </c>
      <c r="D3" t="s">
        <v>179</v>
      </c>
      <c r="E3" t="s">
        <v>347</v>
      </c>
      <c r="F3" t="s">
        <v>117</v>
      </c>
      <c r="G3" t="s">
        <v>122</v>
      </c>
      <c r="H3" t="s">
        <v>126</v>
      </c>
      <c r="I3" t="s">
        <v>248</v>
      </c>
      <c r="J3" t="s">
        <v>126</v>
      </c>
      <c r="K3" t="s">
        <v>168</v>
      </c>
      <c r="L3" t="s">
        <v>339</v>
      </c>
      <c r="M3" t="s">
        <v>300</v>
      </c>
      <c r="N3" t="s">
        <v>303</v>
      </c>
    </row>
    <row r="4" spans="1:14">
      <c r="A4" t="s">
        <v>79</v>
      </c>
      <c r="B4" t="s">
        <v>86</v>
      </c>
      <c r="D4" t="s">
        <v>180</v>
      </c>
      <c r="E4" t="s">
        <v>70</v>
      </c>
      <c r="G4" t="s">
        <v>123</v>
      </c>
      <c r="H4" t="s">
        <v>117</v>
      </c>
      <c r="J4" t="s">
        <v>70</v>
      </c>
      <c r="K4" t="s">
        <v>169</v>
      </c>
      <c r="L4" t="s">
        <v>340</v>
      </c>
      <c r="M4" t="s">
        <v>293</v>
      </c>
    </row>
    <row r="5" spans="1:14">
      <c r="A5" t="s">
        <v>80</v>
      </c>
      <c r="B5" t="s">
        <v>87</v>
      </c>
      <c r="D5" t="s">
        <v>181</v>
      </c>
      <c r="G5" t="s">
        <v>117</v>
      </c>
      <c r="K5" t="s">
        <v>170</v>
      </c>
      <c r="L5" t="s">
        <v>341</v>
      </c>
    </row>
    <row r="6" spans="1:14">
      <c r="A6" t="s">
        <v>81</v>
      </c>
      <c r="B6" t="s">
        <v>88</v>
      </c>
      <c r="D6" t="s">
        <v>182</v>
      </c>
      <c r="K6" t="s">
        <v>171</v>
      </c>
    </row>
    <row r="7" spans="1:14">
      <c r="A7" t="s">
        <v>82</v>
      </c>
      <c r="B7" t="s">
        <v>89</v>
      </c>
      <c r="D7" t="s">
        <v>183</v>
      </c>
      <c r="K7" t="s">
        <v>172</v>
      </c>
    </row>
    <row r="8" spans="1:14">
      <c r="A8" t="s">
        <v>83</v>
      </c>
      <c r="B8" t="s">
        <v>90</v>
      </c>
      <c r="D8" t="s">
        <v>70</v>
      </c>
      <c r="K8" t="s">
        <v>70</v>
      </c>
    </row>
    <row r="9" spans="1:14">
      <c r="B9" t="s">
        <v>91</v>
      </c>
    </row>
    <row r="10" spans="1:14">
      <c r="B10" t="s">
        <v>92</v>
      </c>
    </row>
    <row r="11" spans="1:14">
      <c r="B11" t="s">
        <v>93</v>
      </c>
    </row>
    <row r="12" spans="1:14">
      <c r="B12" t="s">
        <v>94</v>
      </c>
    </row>
    <row r="13" spans="1:14">
      <c r="B13" t="s">
        <v>95</v>
      </c>
    </row>
    <row r="14" spans="1:14">
      <c r="B14" t="s">
        <v>96</v>
      </c>
    </row>
    <row r="15" spans="1:14">
      <c r="B15" t="s">
        <v>97</v>
      </c>
    </row>
    <row r="16" spans="1:14">
      <c r="B16" t="s">
        <v>98</v>
      </c>
    </row>
    <row r="17" spans="2:2">
      <c r="B17" t="s">
        <v>99</v>
      </c>
    </row>
    <row r="18" spans="2:2">
      <c r="B18" t="s">
        <v>100</v>
      </c>
    </row>
    <row r="19" spans="2:2">
      <c r="B19" t="s">
        <v>101</v>
      </c>
    </row>
    <row r="20" spans="2:2">
      <c r="B20" t="s">
        <v>102</v>
      </c>
    </row>
    <row r="21" spans="2:2">
      <c r="B21" t="s">
        <v>103</v>
      </c>
    </row>
    <row r="22" spans="2:2">
      <c r="B22" t="s">
        <v>104</v>
      </c>
    </row>
    <row r="23" spans="2:2">
      <c r="B23" t="s">
        <v>105</v>
      </c>
    </row>
    <row r="24" spans="2:2">
      <c r="B24" t="s">
        <v>106</v>
      </c>
    </row>
    <row r="25" spans="2:2">
      <c r="B25" t="s">
        <v>107</v>
      </c>
    </row>
    <row r="26" spans="2:2">
      <c r="B26" t="s">
        <v>108</v>
      </c>
    </row>
  </sheetData>
  <phoneticPr fontId="1"/>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5a61b64b-ca45-4450-b073-cdde86bcfe5a">
      <UserInfo>
        <DisplayName/>
        <AccountId xsi:nil="true"/>
        <AccountType/>
      </UserInfo>
    </Owner>
    <lcf76f155ced4ddcb4097134ff3c332f xmlns="5a61b64b-ca45-4450-b073-cdde86bcfe5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D534134B33A2C48A88CA0AEA95E56C7" ma:contentTypeVersion="12" ma:contentTypeDescription="新しいドキュメントを作成します。" ma:contentTypeScope="" ma:versionID="5e88cd62453284e0232543884c1bca33">
  <xsd:schema xmlns:xsd="http://www.w3.org/2001/XMLSchema" xmlns:xs="http://www.w3.org/2001/XMLSchema" xmlns:p="http://schemas.microsoft.com/office/2006/metadata/properties" xmlns:ns2="5a61b64b-ca45-4450-b073-cdde86bcfe5a" xmlns:ns3="263dbbe5-076b-4606-a03b-9598f5f2f35a" targetNamespace="http://schemas.microsoft.com/office/2006/metadata/properties" ma:root="true" ma:fieldsID="4ae123b9cf15246d7feaaf9729fd4352" ns2:_="" ns3:_="">
    <xsd:import namespace="5a61b64b-ca45-4450-b073-cdde86bcfe5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61b64b-ca45-4450-b073-cdde86bcfe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5654cd2-91ec-463f-ae67-28f6377226f8}"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1F38D6-DACC-4749-9BA0-4977A5C5931F}">
  <ds:schemaRefs>
    <ds:schemaRef ds:uri="http://schemas.microsoft.com/office/infopath/2007/PartnerControls"/>
    <ds:schemaRef ds:uri="http://purl.org/dc/dcmitype/"/>
    <ds:schemaRef ds:uri="http://schemas.microsoft.com/office/2006/documentManagement/types"/>
    <ds:schemaRef ds:uri="http://purl.org/dc/terms/"/>
    <ds:schemaRef ds:uri="http://schemas.microsoft.com/office/2006/metadata/properties"/>
    <ds:schemaRef ds:uri="http://purl.org/dc/elements/1.1/"/>
    <ds:schemaRef ds:uri="http://www.w3.org/XML/1998/namespace"/>
    <ds:schemaRef ds:uri="http://schemas.openxmlformats.org/package/2006/metadata/core-properties"/>
    <ds:schemaRef ds:uri="263dbbe5-076b-4606-a03b-9598f5f2f35a"/>
    <ds:schemaRef ds:uri="5a61b64b-ca45-4450-b073-cdde86bcfe5a"/>
  </ds:schemaRefs>
</ds:datastoreItem>
</file>

<file path=customXml/itemProps2.xml><?xml version="1.0" encoding="utf-8"?>
<ds:datastoreItem xmlns:ds="http://schemas.openxmlformats.org/officeDocument/2006/customXml" ds:itemID="{C46AE939-DB53-4E92-866A-5146E98B0A86}">
  <ds:schemaRefs>
    <ds:schemaRef ds:uri="http://schemas.microsoft.com/sharepoint/v3/contenttype/forms"/>
  </ds:schemaRefs>
</ds:datastoreItem>
</file>

<file path=customXml/itemProps3.xml><?xml version="1.0" encoding="utf-8"?>
<ds:datastoreItem xmlns:ds="http://schemas.openxmlformats.org/officeDocument/2006/customXml" ds:itemID="{95E545C7-4A15-4310-AB71-5AED0A185C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61b64b-ca45-4450-b073-cdde86bcfe5a"/>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別紙様式２入力フォーム</vt:lpstr>
      <vt:lpstr>別紙様式２ </vt:lpstr>
      <vt:lpstr>別紙様式２対応表</vt:lpstr>
      <vt:lpstr>'別紙様式２ '!Print_Area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0x0101001D534134B33A2C48A88CA0AEA95E56C7</vt:lpwstr>
  </property>
  <property fmtid="{D5CDD505-2E9C-101B-9397-08002B2CF9AE}" pid="3" name="MediaServiceImageTags">
    <vt:lpwstr/>
  </property>
</Properties>
</file>