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1997" documentId="8_{FECA8ADE-7689-434C-8043-F1CB19601004}" xr6:coauthVersionLast="47" xr6:coauthVersionMax="47" xr10:uidLastSave="{CB2928E8-2CB0-441B-88E3-CDFE5B0A9A71}"/>
  <bookViews>
    <workbookView xWindow="-120" yWindow="-120" windowWidth="29040" windowHeight="15720" xr2:uid="{00000000-000D-0000-FFFF-FFFF00000000}"/>
  </bookViews>
  <sheets>
    <sheet name="様式３" sheetId="23" r:id="rId1"/>
  </sheets>
  <definedNames>
    <definedName name="_xlnm.Print_Area" localSheetId="0">様式３!$A$1:$J$97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3" l="1"/>
  <c r="M11" i="23"/>
  <c r="O11" i="23"/>
  <c r="O12" i="23"/>
  <c r="M74" i="23"/>
  <c r="M26" i="23" a="1"/>
  <c r="M26" i="23" s="1"/>
  <c r="M65" i="23"/>
  <c r="M59" i="23"/>
  <c r="K66" i="23"/>
  <c r="M66" i="23" s="1"/>
  <c r="M67" i="23" l="1"/>
  <c r="M29" i="23"/>
  <c r="M30" i="23"/>
  <c r="M31" i="23"/>
  <c r="M69" i="23"/>
  <c r="L55" i="23"/>
  <c r="K55" i="23"/>
  <c r="M28" i="23"/>
  <c r="M8" i="23"/>
  <c r="M9" i="23"/>
  <c r="M75" i="23"/>
  <c r="M73" i="23"/>
  <c r="M72" i="23"/>
  <c r="M71" i="23"/>
  <c r="M77" i="23" a="1"/>
  <c r="M77" i="23" s="1"/>
  <c r="M76" i="23" a="1"/>
  <c r="M76" i="23" s="1"/>
  <c r="M64" i="23"/>
  <c r="M62" i="23"/>
  <c r="M63" i="23"/>
  <c r="M61" i="23"/>
  <c r="M60" i="23"/>
  <c r="M34" i="23"/>
  <c r="M35" i="23"/>
  <c r="M36" i="23"/>
  <c r="M37" i="23"/>
  <c r="M33" i="23"/>
  <c r="M57" i="23"/>
  <c r="M56" i="23"/>
  <c r="M68" i="23"/>
  <c r="M58" i="23"/>
  <c r="M53" i="23"/>
  <c r="M54" i="23"/>
  <c r="M52" i="23"/>
  <c r="M51" i="23"/>
  <c r="M50" i="23"/>
  <c r="M49" i="23"/>
  <c r="M47" i="23"/>
  <c r="M46" i="23"/>
  <c r="M42" i="23"/>
  <c r="M41" i="23"/>
  <c r="M40" i="23"/>
  <c r="M27" i="23"/>
  <c r="M25" i="23"/>
  <c r="M24" i="23"/>
  <c r="M23" i="23"/>
  <c r="M21" i="23"/>
  <c r="M20" i="23"/>
  <c r="M19" i="23"/>
  <c r="M16" i="23"/>
  <c r="M15" i="23"/>
  <c r="M10" i="23"/>
  <c r="M7" i="23"/>
  <c r="M6" i="23"/>
  <c r="M4" i="23"/>
  <c r="O21" i="23"/>
  <c r="S9" i="23"/>
  <c r="R9" i="23"/>
  <c r="Q9" i="23"/>
  <c r="D44" i="23"/>
  <c r="M55"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<sst xmlns="http://schemas.openxmlformats.org/spreadsheetml/2006/main" count="218" uniqueCount="170">
  <si>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</si>
  <si>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</si>
  <si>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</si>
  <si>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</si>
  <si>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</si>
  <si>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</si>
  <si>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</si>
  <si>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</si>
  <si>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</si>
  <si>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昭和　　　　　　　 　平成　　　　 　　　　　　　令和　</t>
    <rPh sb="10" eb="12">
      <t>ショウワ</t>
    </rPh>
    <rPh sb="21" eb="23">
      <t>ヘイセイ</t>
    </rPh>
    <rPh sb="35" eb="37">
      <t>レイワ</t>
    </rPh>
    <phoneticPr fontId="1"/>
  </si>
  <si>
    <t>※全ての保険薬局が和暦で記入。
※記載の薬局コードを初めて取得した年月日を記入（指定更新後の指定年月日でない）。</t>
    <rPh sb="1" eb="2">
      <t>スベ</t>
    </rPh>
    <rPh sb="26" eb="27">
      <t>ハジ</t>
    </rPh>
    <phoneticPr fontId="1"/>
  </si>
  <si>
    <t>　</t>
    <phoneticPr fontId="1"/>
  </si>
  <si>
    <t>　 遡及指定※が認められた保険薬局への該当</t>
    <rPh sb="4" eb="6">
      <t>シテイ</t>
    </rPh>
    <rPh sb="8" eb="9">
      <t>ミト</t>
    </rPh>
    <rPh sb="13" eb="15">
      <t>ホケン</t>
    </rPh>
    <rPh sb="15" eb="17">
      <t>ヤッキョク</t>
    </rPh>
    <rPh sb="19" eb="21">
      <t>ガイトウ</t>
    </rPh>
    <phoneticPr fontId="1"/>
  </si>
  <si>
    <t xml:space="preserve">該当 （遡及指定が認められた）　　　 </t>
    <rPh sb="0" eb="2">
      <t>ガイトウ</t>
    </rPh>
    <phoneticPr fontId="1"/>
  </si>
  <si>
    <t>　　　　　　非該当</t>
    <rPh sb="6" eb="9">
      <t>ヒガイトウ</t>
    </rPh>
    <phoneticPr fontId="1"/>
  </si>
  <si>
    <t>保険薬剤師数</t>
    <rPh sb="0" eb="2">
      <t>ホケン</t>
    </rPh>
    <rPh sb="2" eb="5">
      <t>ヤクザイシ</t>
    </rPh>
    <rPh sb="5" eb="6">
      <t>スウ</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</si>
  <si>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</si>
  <si>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t xml:space="preserve"> </t>
    <phoneticPr fontId="1"/>
  </si>
  <si>
    <t>実人員→</t>
    <rPh sb="0" eb="3">
      <t>ジツジンイン</t>
    </rPh>
    <phoneticPr fontId="1"/>
  </si>
  <si>
    <t>常勤換算→</t>
    <rPh sb="0" eb="2">
      <t>ジョウキン</t>
    </rPh>
    <rPh sb="2" eb="4">
      <t>カンサン</t>
    </rPh>
    <phoneticPr fontId="1"/>
  </si>
  <si>
    <t>事務職員数</t>
    <rPh sb="0" eb="2">
      <t>ジム</t>
    </rPh>
    <rPh sb="2" eb="4">
      <t>ショクイン</t>
    </rPh>
    <rPh sb="4" eb="5">
      <t>スウ</t>
    </rPh>
    <phoneticPr fontId="1"/>
  </si>
  <si>
    <r>
      <t xml:space="preserve">・実人員
</t>
    </r>
    <r>
      <rPr>
        <sz val="8"/>
        <rFont val="ＭＳ Ｐゴシック"/>
        <family val="3"/>
        <charset val="128"/>
      </rPr>
      <t>（常勤＋非常勤）</t>
    </r>
    <rPh sb="1" eb="4">
      <t>ジツジンイン</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</si>
  <si>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</si>
  <si>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</si>
  <si>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</si>
  <si>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</si>
  <si>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</si>
  <si>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</si>
  <si>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</si>
  <si>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</si>
  <si>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</si>
  <si>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</si>
  <si>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</si>
  <si>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t>自動判定なし</t>
    <rPh sb="0" eb="2">
      <t>ジドウ</t>
    </rPh>
    <rPh sb="2" eb="4">
      <t>ハンテイ</t>
    </rPh>
    <phoneticPr fontId="1"/>
  </si>
  <si>
    <t>②　１月あたりの処方箋受付回数</t>
    <rPh sb="3" eb="4">
      <t>ツキ</t>
    </rPh>
    <rPh sb="8" eb="11">
      <t>ショホウセン</t>
    </rPh>
    <rPh sb="11" eb="13">
      <t>ウケツケ</t>
    </rPh>
    <rPh sb="13" eb="15">
      <t>カイスウ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</si>
  <si>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</si>
  <si>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</si>
  <si>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</si>
  <si>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④ 所属するグループの有無</t>
    <rPh sb="11" eb="13">
      <t>ウム</t>
    </rPh>
    <phoneticPr fontId="1"/>
  </si>
  <si>
    <t>あり</t>
    <phoneticPr fontId="1"/>
  </si>
  <si>
    <t>なし</t>
  </si>
  <si>
    <t>ア 所属するグループ名（※調剤基本料の区分によらず、所属するグループがある全ての保険薬局が回答）</t>
    <phoneticPr fontId="1"/>
  </si>
  <si>
    <t>（※④を「あり」と記入した場合に記入）</t>
    <rPh sb="9" eb="11">
      <t>キニュウ</t>
    </rPh>
    <rPh sb="13" eb="15">
      <t>バアイ</t>
    </rPh>
    <rPh sb="16" eb="18">
      <t>キニュウ</t>
    </rPh>
    <phoneticPr fontId="1"/>
  </si>
  <si>
    <t>イ 同一グループ内の保険薬局の数（当該保険薬局を含む）</t>
    <phoneticPr fontId="1"/>
  </si>
  <si>
    <t>ウ グループ内の1月あたりの処方箋受付回数の合計</t>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</si>
  <si>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</si>
  <si>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 xml:space="preserve">
該当薬局あり</t>
    <rPh sb="1" eb="3">
      <t>ガイトウ</t>
    </rPh>
    <rPh sb="3" eb="5">
      <t>ヤッキョク</t>
    </rPh>
    <phoneticPr fontId="1"/>
  </si>
  <si>
    <t xml:space="preserve">
該当薬局なし</t>
    <rPh sb="1" eb="3">
      <t>ガイトウ</t>
    </rPh>
    <rPh sb="3" eb="5">
      <t>ヤッキョク</t>
    </rPh>
    <phoneticPr fontId="1"/>
  </si>
  <si>
    <t>⑤ 特定の保険医療機関と不動産の賃貸借取引等の有無
（※調剤基本料の位置づけによらず、全ての保険薬局が実態どおりに回答）</t>
    <phoneticPr fontId="1"/>
  </si>
  <si>
    <t>　　　　　　　あり</t>
    <phoneticPr fontId="1"/>
  </si>
  <si>
    <t>なし</t>
    <phoneticPr fontId="1"/>
  </si>
  <si>
    <t>（※⑤を「あり」と記入した場合に記入）</t>
    <rPh sb="9" eb="11">
      <t>キニュウ</t>
    </rPh>
    <rPh sb="13" eb="15">
      <t>バアイ</t>
    </rPh>
    <rPh sb="16" eb="18">
      <t>キニュウ</t>
    </rPh>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</si>
  <si>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</si>
  <si>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</si>
  <si>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</si>
  <si>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</si>
  <si>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平成28年９月30日以前
（該当する場合は
ア～オのチェック不要）
該当</t>
    <rPh sb="18" eb="20">
      <t>バアイ</t>
    </rPh>
    <rPh sb="36" eb="38">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</si>
  <si>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</si>
  <si>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</si>
  <si>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</si>
  <si>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</si>
  <si>
    <t>非該当</t>
    <rPh sb="0" eb="3">
      <t>ヒガイトウ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</si>
  <si>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</si>
  <si>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</si>
  <si>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</si>
  <si>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</si>
  <si>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</si>
  <si>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</si>
  <si>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t>ア 妥結率が5割以下の保険薬局への該当</t>
    <phoneticPr fontId="1"/>
  </si>
  <si>
    <t>　　　　　　　　該当</t>
    <rPh sb="8" eb="10">
      <t>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</si>
  <si>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</si>
  <si>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</si>
  <si>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</si>
  <si>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</si>
  <si>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</si>
  <si>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</si>
  <si>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　　　　　　　　届出している</t>
    <rPh sb="8" eb="10">
      <t>トドケデ</t>
    </rPh>
    <phoneticPr fontId="1"/>
  </si>
  <si>
    <t>　　　　　　届出していない</t>
    <phoneticPr fontId="1"/>
  </si>
  <si>
    <t>　　　　　　　　該当　（対象地域名：　　　　　　　　　　　　　　）</t>
    <rPh sb="8" eb="10">
      <t>ガイトウ</t>
    </rPh>
    <rPh sb="12" eb="14">
      <t>タイショウ</t>
    </rPh>
    <rPh sb="14" eb="16">
      <t>チイキ</t>
    </rPh>
    <rPh sb="16" eb="17">
      <t>メイ</t>
    </rPh>
    <phoneticPr fontId="1"/>
  </si>
  <si>
    <t xml:space="preserve"> 　　　　　 非該当</t>
    <rPh sb="7" eb="10">
      <t>ヒガイトウ</t>
    </rPh>
    <phoneticPr fontId="1"/>
  </si>
  <si>
    <t>　　</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</si>
  <si>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</si>
  <si>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</si>
  <si>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</si>
  <si>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</si>
  <si>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</si>
  <si>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</si>
  <si>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① 備蓄医療用医薬品数
（※「届出していない」場合も記入が必要）</t>
    <rPh sb="4" eb="7">
      <t>イリョウヨウ</t>
    </rPh>
    <phoneticPr fontId="1"/>
  </si>
  <si>
    <t>② 要指導医薬品及び一般用医薬品の合計品目数
（※「届出していない」場合も記入が必要）</t>
    <rPh sb="17" eb="19">
      <t>ゴウケイ</t>
    </rPh>
    <rPh sb="19" eb="22">
      <t>ヒンモクスウ</t>
    </rPh>
    <phoneticPr fontId="1"/>
  </si>
  <si>
    <t>４．連携強化加算</t>
    <rPh sb="2" eb="4">
      <t>レンケイ</t>
    </rPh>
    <rPh sb="4" eb="6">
      <t>キョウカ</t>
    </rPh>
    <rPh sb="6" eb="8">
      <t>カサン</t>
    </rPh>
    <phoneticPr fontId="1"/>
  </si>
  <si>
    <t>届出している</t>
    <rPh sb="0" eb="2">
      <t>トドケデ</t>
    </rPh>
    <phoneticPr fontId="1"/>
  </si>
  <si>
    <t>届出していない</t>
    <rPh sb="0" eb="2">
      <t>トドケデ</t>
    </rPh>
    <phoneticPr fontId="1"/>
  </si>
  <si>
    <t>　　　　加算１　　　　</t>
    <rPh sb="4" eb="6">
      <t>カサン</t>
    </rPh>
    <phoneticPr fontId="1"/>
  </si>
  <si>
    <t>加算２</t>
    <phoneticPr fontId="1"/>
  </si>
  <si>
    <t>　 加算３</t>
    <phoneticPr fontId="1"/>
  </si>
  <si>
    <t>　　届出していない</t>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</si>
  <si>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</si>
  <si>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t>該当</t>
    <rPh sb="0" eb="2">
      <t>ガイトウ</t>
    </rPh>
    <phoneticPr fontId="1"/>
  </si>
  <si>
    <t>② 新指標の割合（小数点以下切り捨て）</t>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</si>
  <si>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</si>
  <si>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</si>
  <si>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</si>
  <si>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非該当</t>
    <rPh sb="0" eb="1">
      <t>トウ</t>
    </rPh>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</si>
  <si>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</si>
  <si>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</si>
  <si>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</si>
  <si>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ア．がん末期などターミナルケア
に対する体制</t>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</si>
  <si>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</si>
  <si>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</si>
  <si>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　　ア. 算定回数　</t>
    <phoneticPr fontId="1"/>
  </si>
  <si>
    <t>(前年５月から本年４月までの合計回数)</t>
    <phoneticPr fontId="1"/>
  </si>
  <si>
    <t>　　イ. 実施患者数</t>
    <rPh sb="5" eb="7">
      <t>ジッシ</t>
    </rPh>
    <rPh sb="7" eb="10">
      <t>カンジャスウ</t>
    </rPh>
    <phoneticPr fontId="1"/>
  </si>
  <si>
    <t>(前年５月から本年４月までの合計人数)</t>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</si>
  <si>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</si>
  <si>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(前年５月から本年４月までの合計回数)</t>
    <rPh sb="8" eb="9">
      <t>ネン</t>
    </rPh>
    <phoneticPr fontId="1"/>
  </si>
  <si>
    <t>　　イ. 利用者数</t>
    <rPh sb="5" eb="7">
      <t>リヨウ</t>
    </rPh>
    <rPh sb="7" eb="8">
      <t>シャ</t>
    </rPh>
    <rPh sb="8" eb="9">
      <t>スウ</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</si>
  <si>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</si>
  <si>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</si>
  <si>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８．無菌製剤処理加算</t>
    <rPh sb="2" eb="4">
      <t>ムキン</t>
    </rPh>
    <rPh sb="4" eb="6">
      <t>セイザイ</t>
    </rPh>
    <rPh sb="6" eb="8">
      <t>ショリ</t>
    </rPh>
    <rPh sb="8" eb="10">
      <t>カサン</t>
    </rPh>
    <phoneticPr fontId="1"/>
  </si>
  <si>
    <t>届出している</t>
    <rPh sb="0" eb="1">
      <t>トド</t>
    </rPh>
    <rPh sb="1" eb="2">
      <t>デ</t>
    </rPh>
    <phoneticPr fontId="1"/>
  </si>
  <si>
    <t>①無菌製剤処理を実施する場所</t>
    <rPh sb="3" eb="5">
      <t>セイザイ</t>
    </rPh>
    <rPh sb="5" eb="7">
      <t>ショリ</t>
    </rPh>
    <rPh sb="8" eb="10">
      <t>ジッシ</t>
    </rPh>
    <rPh sb="12" eb="14">
      <t>バショ</t>
    </rPh>
    <phoneticPr fontId="1"/>
  </si>
  <si>
    <t>自局</t>
    <phoneticPr fontId="1"/>
  </si>
  <si>
    <t>他局（共同利用）</t>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</si>
  <si>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</si>
  <si>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　　　無菌室</t>
    <rPh sb="3" eb="6">
      <t>ムキンシツ</t>
    </rPh>
    <phoneticPr fontId="1"/>
  </si>
  <si>
    <t>クリーンベンチ</t>
    <phoneticPr fontId="1"/>
  </si>
  <si>
    <t>安全キャビネット</t>
    <rPh sb="0" eb="2">
      <t>アンゼン</t>
    </rPh>
    <phoneticPr fontId="1"/>
  </si>
  <si>
    <t>９．服薬管理指導料</t>
    <rPh sb="2" eb="4">
      <t>フクヤク</t>
    </rPh>
    <rPh sb="4" eb="6">
      <t>カンリ</t>
    </rPh>
    <rPh sb="6" eb="8">
      <t>シドウ</t>
    </rPh>
    <rPh sb="8" eb="9">
      <t>リョウ</t>
    </rPh>
    <phoneticPr fontId="1"/>
  </si>
  <si>
    <t>① 特定薬剤管理指導加算２</t>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</si>
  <si>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</si>
  <si>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t>③ 注13で規定する厚生労働大臣が定める保険薬局（手帳の活用実績が少ない保険薬局）への該当</t>
    <phoneticPr fontId="1"/>
  </si>
  <si>
    <t>該当</t>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</si>
  <si>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</si>
  <si>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</si>
  <si>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直近３ヶ月の平均(左記が50%以下の場合のみ記入（小数点以下四捨五入））</t>
    <phoneticPr fontId="1"/>
  </si>
  <si>
    <t>10.</t>
    <phoneticPr fontId="1"/>
  </si>
  <si>
    <t>かかりつけ薬剤師指導料及びかかりつけ薬剤師包括管理料</t>
    <phoneticPr fontId="1"/>
  </si>
  <si>
    <t>届出している</t>
    <phoneticPr fontId="1"/>
  </si>
  <si>
    <t>届出していない</t>
    <phoneticPr fontId="1"/>
  </si>
  <si>
    <t>（※かかりつけ薬剤師指導料等を「届出している」と回答した場合に記入）</t>
    <rPh sb="24" eb="26">
      <t>カイトウ</t>
    </rPh>
    <rPh sb="28" eb="30">
      <t>バアイ</t>
    </rPh>
    <rPh sb="31" eb="33">
      <t>キニュウ</t>
    </rPh>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</si>
  <si>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</si>
  <si>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</si>
  <si>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</si>
  <si>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</si>
  <si>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</si>
  <si>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</si>
  <si>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</si>
  <si>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</si>
  <si>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</si>
  <si>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</si>
  <si>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訂正を行う場合に、訂正印は不要であること。</t>
    <rPh sb="0" eb="2">
      <t>テイセイ</t>
    </rPh>
    <rPh sb="3" eb="4">
      <t>オコナ</t>
    </rPh>
    <rPh sb="5" eb="7">
      <t>バアイ</t>
    </rPh>
    <rPh sb="9" eb="12">
      <t>テイセイイン</t>
    </rPh>
    <rPh sb="13" eb="15">
      <t>フヨウ</t>
    </rPh>
    <phoneticPr fontId="1"/>
  </si>
  <si>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</si>
  <si>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</si>
  <si>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</si>
  <si>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</si>
  <si>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</si>
  <si>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</si>
  <si>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
  </si>
  <si>
    <t>（令和７年８月１日現在）</t>
    <rPh sb="1" eb="2">
      <t>レイ</t>
    </rPh>
    <rPh sb="2" eb="3">
      <t>ワ</t>
    </rPh>
    <rPh sb="4" eb="5">
      <t>ネン</t>
    </rPh>
    <rPh sb="6" eb="7">
      <t>ガツ</t>
    </rPh>
    <rPh sb="8" eb="9">
      <t>ヒ</t>
    </rPh>
    <rPh sb="9" eb="11">
      <t>ゲンザイ</t>
    </rPh>
    <phoneticPr fontId="1"/>
  </si>
  <si>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</si>
  <si>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</si>
  <si>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r>
      <t>５．後発医薬品調剤体制加算
　　</t>
    </r>
    <r>
      <rPr>
        <sz val="9"/>
        <rFont val="ＭＳ Ｐゴシック"/>
        <family val="3"/>
        <charset val="128"/>
      </rPr>
      <t>（※「届出していない」場合も①～④の記入が必要）</t>
    </r>
    <phoneticPr fontId="1"/>
  </si>
  <si>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
  </si>
  <si>
    <t>① 令和７年５月から７月における勤務状況に基づき、当該薬局に勤務している全保険薬剤師の数
　（非常勤の保険薬剤師は常勤換算）</t>
    <phoneticPr fontId="1"/>
  </si>
  <si>
    <t>③「在宅患者訪問薬剤管理指導料（在宅患者オンライン薬剤管理指導料を除く）」(医療保険)の回数と患者数</t>
    <rPh sb="44" eb="46">
      <t>カイスウ</t>
    </rPh>
    <rPh sb="47" eb="49">
      <t>カンジャ</t>
    </rPh>
    <rPh sb="49" eb="50">
      <t>スウ</t>
    </rPh>
    <phoneticPr fontId="1"/>
  </si>
  <si>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、以下の（イ）及び（ロ）により小数第二位を四捨五入して小数第一位まで算出すること。（令和7年５月から７月において保険薬剤師の出入があった場合においても、勤務時間から常勤換算すること。）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3" eb="135">
      <t>ホケン</t>
    </rPh>
    <rPh sb="197" eb="199">
      <t>ホケン</t>
    </rPh>
    <rPh sb="236" eb="238">
      <t>ホケン</t>
    </rPh>
    <rPh sb="273" eb="275">
      <t>ホケン</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</si>
  <si>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※常勤人数と非常勤の常勤換算した人数の合計（小数第２位四捨五入）</t>
    </r>
    <rPh sb="1" eb="3">
      <t>ジョウキン</t>
    </rPh>
    <rPh sb="3" eb="5">
      <t>カンサン</t>
    </rPh>
    <phoneticPr fontId="1"/>
  </si>
  <si>
    <t>③　保険医療機関に係る処方箋集中率
（小数第２位を切り上げて計算し、小数第１位まで記入すること）</t>
    <rPh sb="21" eb="22">
      <t>ダイ</t>
    </rPh>
    <rPh sb="34" eb="35">
      <t>ショウ</t>
    </rPh>
    <rPh sb="35" eb="36">
      <t>スウ</t>
    </rPh>
    <rPh sb="36" eb="37">
      <t>ダイ</t>
    </rPh>
    <rPh sb="38" eb="39">
      <t>イ</t>
    </rPh>
    <rPh sb="41" eb="43">
      <t>キニュウ</t>
    </rPh>
    <phoneticPr fontId="1"/>
  </si>
  <si>
    <t>常勤換算については、下記のとおり常勤換算数を計算し、それぞれの欄に記入すること。その際、小数第二位を四捨五入して小数第一位までを計上すること。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Ph sb="0" eb="4">
      <t>ジョウキンカンサン</t>
    </rPh>
    <rPh sb="10" eb="12">
      <t>カキ</t>
    </rPh>
    <rPh sb="16" eb="20">
      <t>ジョウキンカンサン</t>
    </rPh>
    <rPh sb="20" eb="21">
      <t>スウ</t>
    </rPh>
    <rPh sb="22" eb="24">
      <t>ケイサン</t>
    </rPh>
    <rPh sb="31" eb="32">
      <t>ラン</t>
    </rPh>
    <rPh sb="33" eb="35">
      <t>キニュウ</t>
    </rPh>
    <rPh sb="42" eb="43">
      <t>サイ</t>
    </rPh>
    <rPh sb="46" eb="47">
      <t>ダイ</t>
    </rPh>
    <rPh sb="47" eb="48">
      <t>２</t>
    </rPh>
    <rPh sb="48" eb="49">
      <t>イ</t>
    </rPh>
    <rPh sb="50" eb="54">
      <t>シシャゴニュウ</t>
    </rPh>
    <rPh sb="58" eb="59">
      <t>ダイ</t>
    </rPh>
    <rPh sb="59" eb="60">
      <t>１</t>
    </rPh>
    <rPh sb="60" eb="61">
      <t>イ</t>
    </rPh>
    <rPh sb="64" eb="66">
      <t>ケイジョウ</t>
    </rPh>
    <rPh sb="73" eb="75">
      <t>ジョウキン</t>
    </rPh>
    <rPh sb="76" eb="78">
      <t>ショクイン</t>
    </rPh>
    <rPh sb="79" eb="81">
      <t>ジョウキン</t>
    </rPh>
    <rPh sb="81" eb="83">
      <t>カンサン</t>
    </rPh>
    <rPh sb="83" eb="84">
      <t>スウ</t>
    </rPh>
    <rPh sb="97" eb="100">
      <t>ヒジョウキン</t>
    </rPh>
    <rPh sb="100" eb="102">
      <t>ショクイン</t>
    </rPh>
    <rPh sb="103" eb="105">
      <t>ジョウキン</t>
    </rPh>
    <rPh sb="105" eb="107">
      <t>カンサン</t>
    </rPh>
    <rPh sb="107" eb="108">
      <t>スウ</t>
    </rPh>
    <rPh sb="110" eb="112">
      <t>イカ</t>
    </rPh>
    <rPh sb="113" eb="116">
      <t>ケイサンシキ</t>
    </rPh>
    <rPh sb="119" eb="121">
      <t>ケイサン</t>
    </rPh>
    <rPh sb="193" eb="195">
      <t>トウガイ</t>
    </rPh>
    <rPh sb="195" eb="198">
      <t>ヒジョウキン</t>
    </rPh>
    <rPh sb="198" eb="200">
      <t>ショクイン</t>
    </rPh>
    <rPh sb="201" eb="203">
      <t>ショテイ</t>
    </rPh>
    <rPh sb="203" eb="205">
      <t>ロウドウ</t>
    </rPh>
    <rPh sb="205" eb="207">
      <t>ジカン</t>
    </rPh>
    <rPh sb="208" eb="210">
      <t>トウガイ</t>
    </rPh>
    <rPh sb="210" eb="212">
      <t>ホケン</t>
    </rPh>
    <rPh sb="212" eb="214">
      <t>ヤッキョク</t>
    </rPh>
    <rPh sb="218" eb="219">
      <t>サダ</t>
    </rPh>
    <rPh sb="223" eb="225">
      <t>ジョウキン</t>
    </rPh>
    <rPh sb="225" eb="227">
      <t>ショクイン</t>
    </rPh>
    <rPh sb="228" eb="230">
      <t>ショテイ</t>
    </rPh>
    <rPh sb="230" eb="232">
      <t>ロウドウ</t>
    </rPh>
    <rPh sb="232" eb="234">
      <t>ジカン</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</si>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</sst>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 "/>
    <numFmt numFmtId="180" formatCode="0.0"/>
    <numFmt numFmtId="181" formatCode="0.0_);[Red]\(0.0\)"/>
  </numFmts>
  <fonts count="28"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u/>
      <sz val="11"/>
      <name val="ＭＳ ゴシック"/>
      <family val="3"/>
      <charset val="128"/>
    </font>
    <font>
      <strike/>
      <sz val="8"/>
      <color rgb="FFFF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color rgb="FF000000"/>
      <name val="ＭＳ Ｐゴシック"/>
      <family val="3"/>
      <charset val="128"/>
    </font>
    <font>
      <sz val="9"/>
      <color rgb="FF000000"/>
      <name val="Meiryo UI"/>
      <family val="3"/>
      <charset val="128"/>
    </font>
    <font>
      <sz val="11"/>
      <color rgb="FFFF0000"/>
      <name val="ＭＳ Ｐゴシック"/>
      <family val="3"/>
      <charset val="128"/>
    </font>
    <font>
      <sz val="11"/>
      <name val="ＭＳ Ｐゴシック"/>
      <family val="3"/>
      <charset val="128"/>
    </font>
    <font>
      <strike/>
      <sz val="10"/>
      <color rgb="FF00B05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341">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7" xfId="0" applyFont="1" applyFill="1" applyBorder="1" applyAlignment="1">
      <alignment horizontal="left" vertical="center" wrapText="1"/>
    </xf>
    <xf numFmtId="0" fontId="0" fillId="0" borderId="21" xfId="0" applyBorder="1">
      <alignment vertical="center"/>
    </xf>
    <xf numFmtId="0" fontId="0" fillId="2" borderId="20" xfId="0" applyFill="1" applyBorder="1">
      <alignment vertical="center"/>
    </xf>
    <xf numFmtId="0" fontId="0" fillId="0" borderId="20" xfId="0" applyBorder="1">
      <alignment vertical="center"/>
    </xf>
    <xf numFmtId="0" fontId="0" fillId="2" borderId="6" xfId="0" applyFill="1" applyBorder="1">
      <alignment vertical="center"/>
    </xf>
    <xf numFmtId="0" fontId="4" fillId="2" borderId="20" xfId="0" applyFont="1" applyFill="1" applyBorder="1" applyAlignment="1">
      <alignment horizontal="left" vertical="center" wrapText="1"/>
    </xf>
    <xf numFmtId="0" fontId="0" fillId="2" borderId="35" xfId="0" applyFill="1" applyBorder="1">
      <alignment vertical="center"/>
    </xf>
    <xf numFmtId="0" fontId="0" fillId="2" borderId="40" xfId="0"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6"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Alignment="1">
      <alignment vertical="center" wrapText="1"/>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wrapText="1"/>
    </xf>
    <xf numFmtId="178" fontId="0" fillId="0" borderId="65" xfId="0" applyNumberFormat="1" applyBorder="1" applyAlignment="1" applyProtection="1">
      <alignment horizontal="center" vertical="center"/>
      <protection locked="0"/>
    </xf>
    <xf numFmtId="0" fontId="4" fillId="0" borderId="12" xfId="0" applyFont="1" applyBorder="1" applyAlignment="1">
      <alignment horizontal="center" vertical="center"/>
    </xf>
    <xf numFmtId="0" fontId="4" fillId="2" borderId="3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49" fontId="3" fillId="3" borderId="17" xfId="0" applyNumberFormat="1" applyFont="1" applyFill="1" applyBorder="1" applyAlignment="1">
      <alignment horizontal="left"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Alignment="1">
      <alignment vertical="top"/>
    </xf>
    <xf numFmtId="0" fontId="12" fillId="0" borderId="0" xfId="0" applyFont="1" applyAlignment="1">
      <alignment vertical="top"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2" fillId="2" borderId="19" xfId="0" applyFont="1" applyFill="1" applyBorder="1" applyAlignment="1">
      <alignment vertical="center" wrapText="1"/>
    </xf>
    <xf numFmtId="0" fontId="12" fillId="2" borderId="9" xfId="0" applyFont="1" applyFill="1" applyBorder="1" applyAlignment="1">
      <alignment horizontal="left" vertical="center" wrapText="1"/>
    </xf>
    <xf numFmtId="0" fontId="21" fillId="0" borderId="0" xfId="0" applyFont="1">
      <alignment vertical="center"/>
    </xf>
    <xf numFmtId="0" fontId="0" fillId="0" borderId="8" xfId="0" applyBorder="1">
      <alignment vertical="center"/>
    </xf>
    <xf numFmtId="0" fontId="4" fillId="2" borderId="0" xfId="0" applyFont="1" applyFill="1" applyAlignment="1">
      <alignment vertical="center" wrapText="1"/>
    </xf>
    <xf numFmtId="0" fontId="0" fillId="0" borderId="0" xfId="0" applyAlignment="1">
      <alignment horizontal="left" vertical="center"/>
    </xf>
    <xf numFmtId="0" fontId="0" fillId="0" borderId="38" xfId="0" applyBorder="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21" fillId="0" borderId="0" xfId="0" applyFont="1" applyAlignment="1">
      <alignment vertical="center" wrapText="1"/>
    </xf>
    <xf numFmtId="0" fontId="0" fillId="0" borderId="8" xfId="0" applyFont="1" applyBorder="1" applyAlignment="1">
      <alignment horizontal="left" vertical="center" wrapText="1"/>
    </xf>
    <xf numFmtId="0" fontId="0" fillId="0" borderId="0" xfId="0" applyAlignment="1">
      <alignment horizontal="left" vertical="center" wrapText="1"/>
    </xf>
    <xf numFmtId="0" fontId="26" fillId="0" borderId="0" xfId="0" applyFont="1" applyAlignment="1">
      <alignment vertical="top"/>
    </xf>
    <xf numFmtId="0" fontId="6" fillId="0" borderId="1" xfId="0" applyFont="1" applyBorder="1" applyProtection="1">
      <alignment vertical="center"/>
      <protection locked="0"/>
    </xf>
    <xf numFmtId="0" fontId="0" fillId="0" borderId="0" xfId="0" applyProtection="1">
      <alignmen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8" fontId="0" fillId="0" borderId="4"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81" fontId="0" fillId="0" borderId="12" xfId="0" applyNumberFormat="1" applyFont="1" applyBorder="1" applyAlignment="1" applyProtection="1">
      <alignment horizontal="center" vertical="center" wrapText="1"/>
      <protection locked="0"/>
    </xf>
    <xf numFmtId="0" fontId="4" fillId="0" borderId="66"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4" fillId="0" borderId="31" xfId="0" applyFont="1" applyBorder="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5" fillId="0" borderId="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3" xfId="0" applyFont="1" applyBorder="1" applyProtection="1">
      <alignment vertical="center"/>
      <protection locked="0"/>
    </xf>
    <xf numFmtId="0" fontId="0" fillId="0" borderId="0" xfId="0" applyAlignment="1" applyProtection="1">
      <alignment vertical="center" wrapText="1"/>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4" fillId="0" borderId="0" xfId="0" applyFont="1" applyProtection="1">
      <alignment vertical="center"/>
      <protection locked="0"/>
    </xf>
    <xf numFmtId="1" fontId="20" fillId="0" borderId="70" xfId="0" applyNumberFormat="1" applyFont="1" applyBorder="1" applyAlignment="1" applyProtection="1">
      <alignment horizontal="center" vertical="center"/>
      <protection locked="0"/>
    </xf>
    <xf numFmtId="179" fontId="0" fillId="0" borderId="12" xfId="0" applyNumberForma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8" xfId="0"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21" xfId="0" applyBorder="1" applyAlignment="1" applyProtection="1">
      <alignment horizontal="right" vertical="center"/>
    </xf>
    <xf numFmtId="0" fontId="6" fillId="0" borderId="1" xfId="0" applyFont="1" applyBorder="1" applyAlignment="1" applyProtection="1">
      <alignment horizontal="left" vertical="center"/>
      <protection locked="0"/>
    </xf>
    <xf numFmtId="1" fontId="20" fillId="0" borderId="70" xfId="0" applyNumberFormat="1" applyFont="1" applyBorder="1" applyAlignment="1" applyProtection="1">
      <alignment horizontal="center" vertical="center" wrapText="1"/>
      <protection locked="0"/>
    </xf>
    <xf numFmtId="0" fontId="10" fillId="0" borderId="0" xfId="0" applyFont="1" applyAlignment="1">
      <alignment horizontal="left" vertical="top"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pplyProtection="1">
      <alignment horizontal="left" vertical="center" wrapText="1"/>
      <protection locked="0"/>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14" xfId="0"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4" xfId="0" applyFont="1" applyBorder="1" applyAlignment="1">
      <alignment horizontal="left" vertical="center" wrapText="1"/>
    </xf>
    <xf numFmtId="176" fontId="4" fillId="0" borderId="19"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Border="1" applyAlignment="1">
      <alignment horizontal="left" vertical="center"/>
    </xf>
    <xf numFmtId="0" fontId="10"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20" fillId="0" borderId="12" xfId="0" applyFont="1" applyBorder="1" applyAlignment="1" applyProtection="1">
      <alignment horizontal="center" vertical="center"/>
      <protection locked="0"/>
    </xf>
    <xf numFmtId="0" fontId="4" fillId="0" borderId="10" xfId="0" applyFont="1" applyBorder="1" applyAlignment="1">
      <alignment horizontal="left" vertical="center" wrapText="1"/>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80" fontId="20" fillId="0" borderId="11" xfId="0" applyNumberFormat="1" applyFont="1" applyBorder="1" applyAlignment="1" applyProtection="1">
      <alignment horizontal="center" vertical="center" wrapText="1"/>
      <protection locked="0"/>
    </xf>
    <xf numFmtId="180" fontId="20" fillId="0" borderId="12" xfId="0" applyNumberFormat="1" applyFont="1" applyBorder="1" applyAlignment="1" applyProtection="1">
      <alignment horizontal="center" vertical="center" wrapText="1"/>
      <protection locked="0"/>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1" fontId="20" fillId="4" borderId="11" xfId="0" applyNumberFormat="1" applyFont="1" applyFill="1" applyBorder="1" applyAlignment="1" applyProtection="1">
      <alignment horizontal="center" vertical="center" wrapText="1"/>
      <protection locked="0"/>
    </xf>
    <xf numFmtId="1" fontId="20" fillId="4" borderId="1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4" fillId="2" borderId="54"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4" fillId="2" borderId="9"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2" borderId="3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37"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0" fontId="4" fillId="0" borderId="50" xfId="0" applyFont="1" applyBorder="1" applyAlignment="1" applyProtection="1">
      <alignment horizontal="center" vertical="top" wrapText="1"/>
      <protection locked="0"/>
    </xf>
    <xf numFmtId="0" fontId="20" fillId="4" borderId="9"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0" borderId="19"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0" borderId="1" xfId="0" applyFont="1" applyBorder="1" applyAlignment="1">
      <alignment horizontal="center" vertical="center"/>
    </xf>
    <xf numFmtId="177" fontId="6" fillId="0" borderId="1" xfId="0" applyNumberFormat="1" applyFont="1" applyBorder="1" applyAlignment="1" applyProtection="1">
      <alignment horizontal="center" vertical="center"/>
      <protection locked="0"/>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41"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0" fillId="0" borderId="14" xfId="0" applyBorder="1" applyAlignment="1" applyProtection="1">
      <alignment horizontal="center" vertical="center"/>
      <protection locked="0"/>
    </xf>
    <xf numFmtId="0" fontId="16" fillId="0" borderId="56" xfId="0" applyFont="1" applyBorder="1" applyAlignment="1">
      <alignment horizontal="center" vertical="top"/>
    </xf>
    <xf numFmtId="0" fontId="16" fillId="0" borderId="67" xfId="0" applyFont="1" applyBorder="1" applyAlignment="1">
      <alignment horizontal="center" vertical="top"/>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68" xfId="0" applyFont="1" applyBorder="1" applyAlignment="1">
      <alignment horizontal="center" vertical="top"/>
    </xf>
    <xf numFmtId="0" fontId="16" fillId="0" borderId="53" xfId="0" applyFont="1" applyBorder="1" applyAlignment="1">
      <alignment horizontal="center" vertical="top"/>
    </xf>
    <xf numFmtId="0" fontId="4" fillId="2" borderId="2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2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0" fillId="0" borderId="10" xfId="0" applyFont="1" applyBorder="1" applyAlignment="1" applyProtection="1">
      <alignment horizontal="center" vertical="center" wrapText="1"/>
      <protection locked="0"/>
    </xf>
    <xf numFmtId="0" fontId="12" fillId="0" borderId="62" xfId="0" applyFont="1" applyBorder="1" applyAlignment="1">
      <alignment horizontal="center" vertical="top"/>
    </xf>
    <xf numFmtId="0" fontId="12" fillId="0" borderId="55" xfId="0" applyFont="1" applyBorder="1" applyAlignment="1">
      <alignment horizontal="center" vertical="top"/>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2" borderId="20"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54" xfId="0" applyFont="1" applyFill="1" applyBorder="1" applyAlignment="1">
      <alignment horizontal="left" vertical="center" wrapText="1" indent="1"/>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3"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2" borderId="46"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7" xfId="0" applyFont="1" applyFill="1" applyBorder="1" applyAlignment="1">
      <alignment horizontal="left" vertical="center" wrapText="1" indent="1"/>
    </xf>
    <xf numFmtId="0" fontId="4" fillId="0" borderId="1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36"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2" borderId="1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13" fillId="3" borderId="2"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47"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8" fontId="19" fillId="0" borderId="69" xfId="0" applyNumberFormat="1" applyFont="1" applyBorder="1" applyAlignment="1" applyProtection="1">
      <alignment horizontal="center" vertical="center"/>
      <protection locked="0"/>
    </xf>
    <xf numFmtId="178" fontId="19" fillId="0" borderId="10" xfId="0" applyNumberFormat="1" applyFont="1" applyBorder="1" applyAlignment="1" applyProtection="1">
      <alignment horizontal="center" vertical="center"/>
      <protection locked="0"/>
    </xf>
    <xf numFmtId="0" fontId="4" fillId="2" borderId="2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2" xfId="0" applyFont="1" applyFill="1" applyBorder="1" applyAlignment="1">
      <alignment horizontal="left" vertical="center" wrapText="1" indent="1"/>
    </xf>
    <xf numFmtId="0" fontId="4" fillId="2" borderId="43"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cellXfs>
  <cellStyles count="2">
    <cellStyle name="標準" xfId="0" builtinId="0"/>
    <cellStyle name="標準 3" xfId="1" xr:uid="{6C080670-FDA2-495E-A2E6-398E8B4D6DC8}"/>
  </cellStyles>
  <dxfs count="16">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L$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L$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L$2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L$2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L$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3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L$3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3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L$3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L$4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4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L$4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L$4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L$5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L$5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L$5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L$5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5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L$6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L$6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L$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L$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L$7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L$7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L$46"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L$4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L$6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L$6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L$1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99565" y="2136174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10</xdr:col>
      <xdr:colOff>46166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79550" y="29998080"/>
          <a:ext cx="388696"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93711" y="3681046"/>
          <a:ext cx="521335" cy="80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99573" y="5608320"/>
          <a:ext cx="263427" cy="23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97556" y="20101560"/>
          <a:ext cx="1737904"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20959" y="20109179"/>
          <a:ext cx="1387462"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1944700"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99670" y="9348540"/>
          <a:ext cx="19447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31831" name="Option Button 87" hidden="1">
              <a:extLst>
                <a:ext uri="{63B3BB69-23CF-44E3-9099-C40C66FF867C}">
                  <a14:compatExt spid="_x0000_s31831"/>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31832" name="Option Button 88" hidden="1">
              <a:extLst>
                <a:ext uri="{63B3BB69-23CF-44E3-9099-C40C66FF867C}">
                  <a14:compatExt spid="_x0000_s31832"/>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31833" name="Group Box 89" hidden="1">
              <a:extLst>
                <a:ext uri="{63B3BB69-23CF-44E3-9099-C40C66FF867C}">
                  <a14:compatExt spid="_x0000_s31833"/>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31834" name="Option Button 90" hidden="1">
              <a:extLst>
                <a:ext uri="{63B3BB69-23CF-44E3-9099-C40C66FF867C}">
                  <a14:compatExt spid="_x0000_s31834"/>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31835" name="Option Button 91" hidden="1">
              <a:extLst>
                <a:ext uri="{63B3BB69-23CF-44E3-9099-C40C66FF867C}">
                  <a14:compatExt spid="_x0000_s31835"/>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31836" name="Option Button 92" hidden="1">
              <a:extLst>
                <a:ext uri="{63B3BB69-23CF-44E3-9099-C40C66FF867C}">
                  <a14:compatExt spid="_x0000_s31836"/>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31837" name="Group Box 93" hidden="1">
              <a:extLst>
                <a:ext uri="{63B3BB69-23CF-44E3-9099-C40C66FF867C}">
                  <a14:compatExt spid="_x0000_s31837"/>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31842" name="Option Button 98" hidden="1">
              <a:extLst>
                <a:ext uri="{63B3BB69-23CF-44E3-9099-C40C66FF867C}">
                  <a14:compatExt spid="_x0000_s31842"/>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31847" name="Option Button 103" hidden="1">
              <a:extLst>
                <a:ext uri="{63B3BB69-23CF-44E3-9099-C40C66FF867C}">
                  <a14:compatExt spid="_x0000_s31847"/>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31848" name="Group Box 104" hidden="1">
              <a:extLst>
                <a:ext uri="{63B3BB69-23CF-44E3-9099-C40C66FF867C}">
                  <a14:compatExt spid="_x0000_s31848"/>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31849" name="Option Button 105" hidden="1">
              <a:extLst>
                <a:ext uri="{63B3BB69-23CF-44E3-9099-C40C66FF867C}">
                  <a14:compatExt spid="_x0000_s31849"/>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31851" name="Group Box 107" hidden="1">
              <a:extLst>
                <a:ext uri="{63B3BB69-23CF-44E3-9099-C40C66FF867C}">
                  <a14:compatExt spid="_x0000_s31851"/>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31854" name="Group Box 110" hidden="1">
              <a:extLst>
                <a:ext uri="{63B3BB69-23CF-44E3-9099-C40C66FF867C}">
                  <a14:compatExt spid="_x0000_s31854"/>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31857" name="Group Box 113" hidden="1">
              <a:extLst>
                <a:ext uri="{63B3BB69-23CF-44E3-9099-C40C66FF867C}">
                  <a14:compatExt spid="_x0000_s31857"/>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31858" name="Option Button 114" hidden="1">
              <a:extLst>
                <a:ext uri="{63B3BB69-23CF-44E3-9099-C40C66FF867C}">
                  <a14:compatExt spid="_x0000_s31858"/>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00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00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31861" name="Group Box 117" hidden="1">
              <a:extLst>
                <a:ext uri="{63B3BB69-23CF-44E3-9099-C40C66FF867C}">
                  <a14:compatExt spid="_x0000_s31861"/>
                </a:ext>
                <a:ext uri="{FF2B5EF4-FFF2-40B4-BE49-F238E27FC236}">
                  <a16:creationId xmlns:a16="http://schemas.microsoft.com/office/drawing/2014/main" id="{00000000-0008-0000-0000-00007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31862" name="Option Button 118" hidden="1">
              <a:extLst>
                <a:ext uri="{63B3BB69-23CF-44E3-9099-C40C66FF867C}">
                  <a14:compatExt spid="_x0000_s31862"/>
                </a:ext>
                <a:ext uri="{FF2B5EF4-FFF2-40B4-BE49-F238E27FC236}">
                  <a16:creationId xmlns:a16="http://schemas.microsoft.com/office/drawing/2014/main" id="{00000000-0008-0000-00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31863" name="Option Button 119" hidden="1">
              <a:extLst>
                <a:ext uri="{63B3BB69-23CF-44E3-9099-C40C66FF867C}">
                  <a14:compatExt spid="_x0000_s31863"/>
                </a:ext>
                <a:ext uri="{FF2B5EF4-FFF2-40B4-BE49-F238E27FC236}">
                  <a16:creationId xmlns:a16="http://schemas.microsoft.com/office/drawing/2014/main" id="{00000000-0008-0000-00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31864" name="Group Box 120" hidden="1">
              <a:extLst>
                <a:ext uri="{63B3BB69-23CF-44E3-9099-C40C66FF867C}">
                  <a14:compatExt spid="_x0000_s31864"/>
                </a:ext>
                <a:ext uri="{FF2B5EF4-FFF2-40B4-BE49-F238E27FC236}">
                  <a16:creationId xmlns:a16="http://schemas.microsoft.com/office/drawing/2014/main" id="{00000000-0008-0000-0000-00007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31865" name="Option Button 121" hidden="1">
              <a:extLst>
                <a:ext uri="{63B3BB69-23CF-44E3-9099-C40C66FF867C}">
                  <a14:compatExt spid="_x0000_s31865"/>
                </a:ext>
                <a:ext uri="{FF2B5EF4-FFF2-40B4-BE49-F238E27FC236}">
                  <a16:creationId xmlns:a16="http://schemas.microsoft.com/office/drawing/2014/main" id="{00000000-0008-0000-00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31866" name="Option Button 122" hidden="1">
              <a:extLst>
                <a:ext uri="{63B3BB69-23CF-44E3-9099-C40C66FF867C}">
                  <a14:compatExt spid="_x0000_s31866"/>
                </a:ext>
                <a:ext uri="{FF2B5EF4-FFF2-40B4-BE49-F238E27FC236}">
                  <a16:creationId xmlns:a16="http://schemas.microsoft.com/office/drawing/2014/main" id="{00000000-0008-0000-00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31867" name="Group Box 123" hidden="1">
              <a:extLst>
                <a:ext uri="{63B3BB69-23CF-44E3-9099-C40C66FF867C}">
                  <a14:compatExt spid="_x0000_s31867"/>
                </a:ext>
                <a:ext uri="{FF2B5EF4-FFF2-40B4-BE49-F238E27FC236}">
                  <a16:creationId xmlns:a16="http://schemas.microsoft.com/office/drawing/2014/main" id="{00000000-0008-0000-0000-00007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31868" name="Option Button 124" hidden="1">
              <a:extLst>
                <a:ext uri="{63B3BB69-23CF-44E3-9099-C40C66FF867C}">
                  <a14:compatExt spid="_x0000_s31868"/>
                </a:ext>
                <a:ext uri="{FF2B5EF4-FFF2-40B4-BE49-F238E27FC236}">
                  <a16:creationId xmlns:a16="http://schemas.microsoft.com/office/drawing/2014/main" id="{00000000-0008-0000-00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31869" name="Option Button 125" hidden="1">
              <a:extLst>
                <a:ext uri="{63B3BB69-23CF-44E3-9099-C40C66FF867C}">
                  <a14:compatExt spid="_x0000_s31869"/>
                </a:ext>
                <a:ext uri="{FF2B5EF4-FFF2-40B4-BE49-F238E27FC236}">
                  <a16:creationId xmlns:a16="http://schemas.microsoft.com/office/drawing/2014/main" id="{00000000-0008-0000-00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31870" name="Group Box 126" hidden="1">
              <a:extLst>
                <a:ext uri="{63B3BB69-23CF-44E3-9099-C40C66FF867C}">
                  <a14:compatExt spid="_x0000_s31870"/>
                </a:ext>
                <a:ext uri="{FF2B5EF4-FFF2-40B4-BE49-F238E27FC236}">
                  <a16:creationId xmlns:a16="http://schemas.microsoft.com/office/drawing/2014/main" id="{00000000-0008-0000-0000-00007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31871" name="Option Button 127" hidden="1">
              <a:extLst>
                <a:ext uri="{63B3BB69-23CF-44E3-9099-C40C66FF867C}">
                  <a14:compatExt spid="_x0000_s31871"/>
                </a:ext>
                <a:ext uri="{FF2B5EF4-FFF2-40B4-BE49-F238E27FC236}">
                  <a16:creationId xmlns:a16="http://schemas.microsoft.com/office/drawing/2014/main" id="{00000000-0008-0000-00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31872" name="Option Button 128" hidden="1">
              <a:extLst>
                <a:ext uri="{63B3BB69-23CF-44E3-9099-C40C66FF867C}">
                  <a14:compatExt spid="_x0000_s31872"/>
                </a:ext>
                <a:ext uri="{FF2B5EF4-FFF2-40B4-BE49-F238E27FC236}">
                  <a16:creationId xmlns:a16="http://schemas.microsoft.com/office/drawing/2014/main" id="{00000000-0008-0000-00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31873" name="Group Box 129" hidden="1">
              <a:extLst>
                <a:ext uri="{63B3BB69-23CF-44E3-9099-C40C66FF867C}">
                  <a14:compatExt spid="_x0000_s31873"/>
                </a:ext>
                <a:ext uri="{FF2B5EF4-FFF2-40B4-BE49-F238E27FC236}">
                  <a16:creationId xmlns:a16="http://schemas.microsoft.com/office/drawing/2014/main" id="{00000000-0008-0000-0000-00008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31874" name="Option Button 130" hidden="1">
              <a:extLst>
                <a:ext uri="{63B3BB69-23CF-44E3-9099-C40C66FF867C}">
                  <a14:compatExt spid="_x0000_s31874"/>
                </a:ext>
                <a:ext uri="{FF2B5EF4-FFF2-40B4-BE49-F238E27FC236}">
                  <a16:creationId xmlns:a16="http://schemas.microsoft.com/office/drawing/2014/main" id="{00000000-0008-0000-00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31875" name="Option Button 131" hidden="1">
              <a:extLst>
                <a:ext uri="{63B3BB69-23CF-44E3-9099-C40C66FF867C}">
                  <a14:compatExt spid="_x0000_s31875"/>
                </a:ext>
                <a:ext uri="{FF2B5EF4-FFF2-40B4-BE49-F238E27FC236}">
                  <a16:creationId xmlns:a16="http://schemas.microsoft.com/office/drawing/2014/main" id="{00000000-0008-0000-00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31876" name="Group Box 132" hidden="1">
              <a:extLst>
                <a:ext uri="{63B3BB69-23CF-44E3-9099-C40C66FF867C}">
                  <a14:compatExt spid="_x0000_s31876"/>
                </a:ext>
                <a:ext uri="{FF2B5EF4-FFF2-40B4-BE49-F238E27FC236}">
                  <a16:creationId xmlns:a16="http://schemas.microsoft.com/office/drawing/2014/main" id="{00000000-0008-0000-0000-00008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31877" name="Option Button 133" hidden="1">
              <a:extLst>
                <a:ext uri="{63B3BB69-23CF-44E3-9099-C40C66FF867C}">
                  <a14:compatExt spid="_x0000_s31877"/>
                </a:ext>
                <a:ext uri="{FF2B5EF4-FFF2-40B4-BE49-F238E27FC236}">
                  <a16:creationId xmlns:a16="http://schemas.microsoft.com/office/drawing/2014/main" id="{00000000-0008-0000-00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31878" name="Option Button 134" hidden="1">
              <a:extLst>
                <a:ext uri="{63B3BB69-23CF-44E3-9099-C40C66FF867C}">
                  <a14:compatExt spid="_x0000_s31878"/>
                </a:ext>
                <a:ext uri="{FF2B5EF4-FFF2-40B4-BE49-F238E27FC236}">
                  <a16:creationId xmlns:a16="http://schemas.microsoft.com/office/drawing/2014/main" id="{00000000-0008-0000-00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31879" name="Group Box 135" hidden="1">
              <a:extLst>
                <a:ext uri="{63B3BB69-23CF-44E3-9099-C40C66FF867C}">
                  <a14:compatExt spid="_x0000_s31879"/>
                </a:ext>
                <a:ext uri="{FF2B5EF4-FFF2-40B4-BE49-F238E27FC236}">
                  <a16:creationId xmlns:a16="http://schemas.microsoft.com/office/drawing/2014/main" id="{00000000-0008-0000-0000-00008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31880" name="Option Button 136" hidden="1">
              <a:extLst>
                <a:ext uri="{63B3BB69-23CF-44E3-9099-C40C66FF867C}">
                  <a14:compatExt spid="_x0000_s31880"/>
                </a:ext>
                <a:ext uri="{FF2B5EF4-FFF2-40B4-BE49-F238E27FC236}">
                  <a16:creationId xmlns:a16="http://schemas.microsoft.com/office/drawing/2014/main" id="{00000000-0008-0000-00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0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31882" name="Group Box 138" hidden="1">
              <a:extLst>
                <a:ext uri="{63B3BB69-23CF-44E3-9099-C40C66FF867C}">
                  <a14:compatExt spid="_x0000_s31882"/>
                </a:ext>
                <a:ext uri="{FF2B5EF4-FFF2-40B4-BE49-F238E27FC236}">
                  <a16:creationId xmlns:a16="http://schemas.microsoft.com/office/drawing/2014/main" id="{00000000-0008-0000-0000-00008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0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31884" name="Option Button 140" hidden="1">
              <a:extLst>
                <a:ext uri="{63B3BB69-23CF-44E3-9099-C40C66FF867C}">
                  <a14:compatExt spid="_x0000_s31884"/>
                </a:ext>
                <a:ext uri="{FF2B5EF4-FFF2-40B4-BE49-F238E27FC236}">
                  <a16:creationId xmlns:a16="http://schemas.microsoft.com/office/drawing/2014/main" id="{00000000-0008-0000-00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31885" name="Group Box 141" hidden="1">
              <a:extLst>
                <a:ext uri="{63B3BB69-23CF-44E3-9099-C40C66FF867C}">
                  <a14:compatExt spid="_x0000_s31885"/>
                </a:ext>
                <a:ext uri="{FF2B5EF4-FFF2-40B4-BE49-F238E27FC236}">
                  <a16:creationId xmlns:a16="http://schemas.microsoft.com/office/drawing/2014/main" id="{00000000-0008-0000-0000-00008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0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0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31888" name="Option Button 144" hidden="1">
              <a:extLst>
                <a:ext uri="{63B3BB69-23CF-44E3-9099-C40C66FF867C}">
                  <a14:compatExt spid="_x0000_s31888"/>
                </a:ext>
                <a:ext uri="{FF2B5EF4-FFF2-40B4-BE49-F238E27FC236}">
                  <a16:creationId xmlns:a16="http://schemas.microsoft.com/office/drawing/2014/main" id="{00000000-0008-0000-00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31889" name="Option Button 145" hidden="1">
              <a:extLst>
                <a:ext uri="{63B3BB69-23CF-44E3-9099-C40C66FF867C}">
                  <a14:compatExt spid="_x0000_s31889"/>
                </a:ext>
                <a:ext uri="{FF2B5EF4-FFF2-40B4-BE49-F238E27FC236}">
                  <a16:creationId xmlns:a16="http://schemas.microsoft.com/office/drawing/2014/main" id="{00000000-0008-0000-00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31890" name="Option Button 146" hidden="1">
              <a:extLst>
                <a:ext uri="{63B3BB69-23CF-44E3-9099-C40C66FF867C}">
                  <a14:compatExt spid="_x0000_s31890"/>
                </a:ext>
                <a:ext uri="{FF2B5EF4-FFF2-40B4-BE49-F238E27FC236}">
                  <a16:creationId xmlns:a16="http://schemas.microsoft.com/office/drawing/2014/main" id="{00000000-0008-0000-00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31891" name="Group Box 147" hidden="1">
              <a:extLst>
                <a:ext uri="{63B3BB69-23CF-44E3-9099-C40C66FF867C}">
                  <a14:compatExt spid="_x0000_s31891"/>
                </a:ext>
                <a:ext uri="{FF2B5EF4-FFF2-40B4-BE49-F238E27FC236}">
                  <a16:creationId xmlns:a16="http://schemas.microsoft.com/office/drawing/2014/main" id="{00000000-0008-0000-0000-00009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31892" name="Option Button 148" hidden="1">
              <a:extLst>
                <a:ext uri="{63B3BB69-23CF-44E3-9099-C40C66FF867C}">
                  <a14:compatExt spid="_x0000_s31892"/>
                </a:ext>
                <a:ext uri="{FF2B5EF4-FFF2-40B4-BE49-F238E27FC236}">
                  <a16:creationId xmlns:a16="http://schemas.microsoft.com/office/drawing/2014/main" id="{00000000-0008-0000-00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31893" name="Option Button 149" hidden="1">
              <a:extLst>
                <a:ext uri="{63B3BB69-23CF-44E3-9099-C40C66FF867C}">
                  <a14:compatExt spid="_x0000_s31893"/>
                </a:ext>
                <a:ext uri="{FF2B5EF4-FFF2-40B4-BE49-F238E27FC236}">
                  <a16:creationId xmlns:a16="http://schemas.microsoft.com/office/drawing/2014/main" id="{00000000-0008-0000-00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31894" name="Group Box 150" hidden="1">
              <a:extLst>
                <a:ext uri="{63B3BB69-23CF-44E3-9099-C40C66FF867C}">
                  <a14:compatExt spid="_x0000_s31894"/>
                </a:ext>
                <a:ext uri="{FF2B5EF4-FFF2-40B4-BE49-F238E27FC236}">
                  <a16:creationId xmlns:a16="http://schemas.microsoft.com/office/drawing/2014/main" id="{00000000-0008-0000-0000-00009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31895" name="Option Button 151" hidden="1">
              <a:extLst>
                <a:ext uri="{63B3BB69-23CF-44E3-9099-C40C66FF867C}">
                  <a14:compatExt spid="_x0000_s31895"/>
                </a:ext>
                <a:ext uri="{FF2B5EF4-FFF2-40B4-BE49-F238E27FC236}">
                  <a16:creationId xmlns:a16="http://schemas.microsoft.com/office/drawing/2014/main" id="{00000000-0008-0000-00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31896" name="Option Button 152" hidden="1">
              <a:extLst>
                <a:ext uri="{63B3BB69-23CF-44E3-9099-C40C66FF867C}">
                  <a14:compatExt spid="_x0000_s31896"/>
                </a:ext>
                <a:ext uri="{FF2B5EF4-FFF2-40B4-BE49-F238E27FC236}">
                  <a16:creationId xmlns:a16="http://schemas.microsoft.com/office/drawing/2014/main" id="{00000000-0008-0000-00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31897" name="Option Button 153" hidden="1">
              <a:extLst>
                <a:ext uri="{63B3BB69-23CF-44E3-9099-C40C66FF867C}">
                  <a14:compatExt spid="_x0000_s31897"/>
                </a:ext>
                <a:ext uri="{FF2B5EF4-FFF2-40B4-BE49-F238E27FC236}">
                  <a16:creationId xmlns:a16="http://schemas.microsoft.com/office/drawing/2014/main" id="{00000000-0008-0000-00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31898" name="Option Button 154" hidden="1">
              <a:extLst>
                <a:ext uri="{63B3BB69-23CF-44E3-9099-C40C66FF867C}">
                  <a14:compatExt spid="_x0000_s31898"/>
                </a:ext>
                <a:ext uri="{FF2B5EF4-FFF2-40B4-BE49-F238E27FC236}">
                  <a16:creationId xmlns:a16="http://schemas.microsoft.com/office/drawing/2014/main" id="{00000000-0008-0000-00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31899" name="Group Box 155" hidden="1">
              <a:extLst>
                <a:ext uri="{63B3BB69-23CF-44E3-9099-C40C66FF867C}">
                  <a14:compatExt spid="_x0000_s31899"/>
                </a:ext>
                <a:ext uri="{FF2B5EF4-FFF2-40B4-BE49-F238E27FC236}">
                  <a16:creationId xmlns:a16="http://schemas.microsoft.com/office/drawing/2014/main" id="{00000000-0008-0000-0000-00009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31900" name="Option Button 156" hidden="1">
              <a:extLst>
                <a:ext uri="{63B3BB69-23CF-44E3-9099-C40C66FF867C}">
                  <a14:compatExt spid="_x0000_s31900"/>
                </a:ext>
                <a:ext uri="{FF2B5EF4-FFF2-40B4-BE49-F238E27FC236}">
                  <a16:creationId xmlns:a16="http://schemas.microsoft.com/office/drawing/2014/main" id="{00000000-0008-0000-00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31901" name="Option Button 157" hidden="1">
              <a:extLst>
                <a:ext uri="{63B3BB69-23CF-44E3-9099-C40C66FF867C}">
                  <a14:compatExt spid="_x0000_s31901"/>
                </a:ext>
                <a:ext uri="{FF2B5EF4-FFF2-40B4-BE49-F238E27FC236}">
                  <a16:creationId xmlns:a16="http://schemas.microsoft.com/office/drawing/2014/main" id="{00000000-0008-0000-00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31902" name="Group Box 158" hidden="1">
              <a:extLst>
                <a:ext uri="{63B3BB69-23CF-44E3-9099-C40C66FF867C}">
                  <a14:compatExt spid="_x0000_s31902"/>
                </a:ext>
                <a:ext uri="{FF2B5EF4-FFF2-40B4-BE49-F238E27FC236}">
                  <a16:creationId xmlns:a16="http://schemas.microsoft.com/office/drawing/2014/main" id="{00000000-0008-0000-0000-00009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31903" name="Option Button 159" hidden="1">
              <a:extLst>
                <a:ext uri="{63B3BB69-23CF-44E3-9099-C40C66FF867C}">
                  <a14:compatExt spid="_x0000_s31903"/>
                </a:ext>
                <a:ext uri="{FF2B5EF4-FFF2-40B4-BE49-F238E27FC236}">
                  <a16:creationId xmlns:a16="http://schemas.microsoft.com/office/drawing/2014/main" id="{00000000-0008-0000-00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31904" name="Option Button 160" hidden="1">
              <a:extLst>
                <a:ext uri="{63B3BB69-23CF-44E3-9099-C40C66FF867C}">
                  <a14:compatExt spid="_x0000_s31904"/>
                </a:ext>
                <a:ext uri="{FF2B5EF4-FFF2-40B4-BE49-F238E27FC236}">
                  <a16:creationId xmlns:a16="http://schemas.microsoft.com/office/drawing/2014/main" id="{00000000-0008-0000-00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31907" name="Group Box 163" hidden="1">
              <a:extLst>
                <a:ext uri="{63B3BB69-23CF-44E3-9099-C40C66FF867C}">
                  <a14:compatExt spid="_x0000_s31907"/>
                </a:ext>
                <a:ext uri="{FF2B5EF4-FFF2-40B4-BE49-F238E27FC236}">
                  <a16:creationId xmlns:a16="http://schemas.microsoft.com/office/drawing/2014/main" id="{00000000-0008-0000-0000-0000A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31905" name="Option Button 161" hidden="1">
              <a:extLst>
                <a:ext uri="{63B3BB69-23CF-44E3-9099-C40C66FF867C}">
                  <a14:compatExt spid="_x0000_s31905"/>
                </a:ext>
                <a:ext uri="{FF2B5EF4-FFF2-40B4-BE49-F238E27FC236}">
                  <a16:creationId xmlns:a16="http://schemas.microsoft.com/office/drawing/2014/main" id="{00000000-0008-0000-00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31908" name="Group Box 164" hidden="1">
              <a:extLst>
                <a:ext uri="{63B3BB69-23CF-44E3-9099-C40C66FF867C}">
                  <a14:compatExt spid="_x0000_s31908"/>
                </a:ext>
                <a:ext uri="{FF2B5EF4-FFF2-40B4-BE49-F238E27FC236}">
                  <a16:creationId xmlns:a16="http://schemas.microsoft.com/office/drawing/2014/main" id="{00000000-0008-0000-0000-0000A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31909" name="Option Button 165" hidden="1">
              <a:extLst>
                <a:ext uri="{63B3BB69-23CF-44E3-9099-C40C66FF867C}">
                  <a14:compatExt spid="_x0000_s31909"/>
                </a:ext>
                <a:ext uri="{FF2B5EF4-FFF2-40B4-BE49-F238E27FC236}">
                  <a16:creationId xmlns:a16="http://schemas.microsoft.com/office/drawing/2014/main" id="{00000000-0008-0000-00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31910" name="Option Button 166" hidden="1">
              <a:extLst>
                <a:ext uri="{63B3BB69-23CF-44E3-9099-C40C66FF867C}">
                  <a14:compatExt spid="_x0000_s31910"/>
                </a:ext>
                <a:ext uri="{FF2B5EF4-FFF2-40B4-BE49-F238E27FC236}">
                  <a16:creationId xmlns:a16="http://schemas.microsoft.com/office/drawing/2014/main" id="{00000000-0008-0000-00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31911" name="Option Button 167" hidden="1">
              <a:extLst>
                <a:ext uri="{63B3BB69-23CF-44E3-9099-C40C66FF867C}">
                  <a14:compatExt spid="_x0000_s31911"/>
                </a:ext>
                <a:ext uri="{FF2B5EF4-FFF2-40B4-BE49-F238E27FC236}">
                  <a16:creationId xmlns:a16="http://schemas.microsoft.com/office/drawing/2014/main" id="{00000000-0008-0000-00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31912" name="Group Box 168" hidden="1">
              <a:extLst>
                <a:ext uri="{63B3BB69-23CF-44E3-9099-C40C66FF867C}">
                  <a14:compatExt spid="_x0000_s31912"/>
                </a:ext>
                <a:ext uri="{FF2B5EF4-FFF2-40B4-BE49-F238E27FC236}">
                  <a16:creationId xmlns:a16="http://schemas.microsoft.com/office/drawing/2014/main" id="{00000000-0008-0000-0000-0000A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31913" name="Option Button 169" hidden="1">
              <a:extLst>
                <a:ext uri="{63B3BB69-23CF-44E3-9099-C40C66FF867C}">
                  <a14:compatExt spid="_x0000_s31913"/>
                </a:ext>
                <a:ext uri="{FF2B5EF4-FFF2-40B4-BE49-F238E27FC236}">
                  <a16:creationId xmlns:a16="http://schemas.microsoft.com/office/drawing/2014/main" id="{00000000-0008-0000-00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31914" name="Option Button 170" hidden="1">
              <a:extLst>
                <a:ext uri="{63B3BB69-23CF-44E3-9099-C40C66FF867C}">
                  <a14:compatExt spid="_x0000_s31914"/>
                </a:ext>
                <a:ext uri="{FF2B5EF4-FFF2-40B4-BE49-F238E27FC236}">
                  <a16:creationId xmlns:a16="http://schemas.microsoft.com/office/drawing/2014/main" id="{00000000-0008-0000-00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31915" name="Group Box 171" hidden="1">
              <a:extLst>
                <a:ext uri="{63B3BB69-23CF-44E3-9099-C40C66FF867C}">
                  <a14:compatExt spid="_x0000_s31915"/>
                </a:ext>
                <a:ext uri="{FF2B5EF4-FFF2-40B4-BE49-F238E27FC236}">
                  <a16:creationId xmlns:a16="http://schemas.microsoft.com/office/drawing/2014/main" id="{00000000-0008-0000-0000-0000A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31916" name="Option Button 172" hidden="1">
              <a:extLst>
                <a:ext uri="{63B3BB69-23CF-44E3-9099-C40C66FF867C}">
                  <a14:compatExt spid="_x0000_s31916"/>
                </a:ext>
                <a:ext uri="{FF2B5EF4-FFF2-40B4-BE49-F238E27FC236}">
                  <a16:creationId xmlns:a16="http://schemas.microsoft.com/office/drawing/2014/main" id="{00000000-0008-0000-00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31917" name="Option Button 173" hidden="1">
              <a:extLst>
                <a:ext uri="{63B3BB69-23CF-44E3-9099-C40C66FF867C}">
                  <a14:compatExt spid="_x0000_s31917"/>
                </a:ext>
                <a:ext uri="{FF2B5EF4-FFF2-40B4-BE49-F238E27FC236}">
                  <a16:creationId xmlns:a16="http://schemas.microsoft.com/office/drawing/2014/main" id="{00000000-0008-0000-00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31918" name="Group Box 174" hidden="1">
              <a:extLst>
                <a:ext uri="{63B3BB69-23CF-44E3-9099-C40C66FF867C}">
                  <a14:compatExt spid="_x0000_s31918"/>
                </a:ext>
                <a:ext uri="{FF2B5EF4-FFF2-40B4-BE49-F238E27FC236}">
                  <a16:creationId xmlns:a16="http://schemas.microsoft.com/office/drawing/2014/main" id="{00000000-0008-0000-0000-0000A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31919" name="Option Button 175" hidden="1">
              <a:extLst>
                <a:ext uri="{63B3BB69-23CF-44E3-9099-C40C66FF867C}">
                  <a14:compatExt spid="_x0000_s31919"/>
                </a:ext>
                <a:ext uri="{FF2B5EF4-FFF2-40B4-BE49-F238E27FC236}">
                  <a16:creationId xmlns:a16="http://schemas.microsoft.com/office/drawing/2014/main" id="{00000000-0008-0000-00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31920" name="Option Button 176" hidden="1">
              <a:extLst>
                <a:ext uri="{63B3BB69-23CF-44E3-9099-C40C66FF867C}">
                  <a14:compatExt spid="_x0000_s31920"/>
                </a:ext>
                <a:ext uri="{FF2B5EF4-FFF2-40B4-BE49-F238E27FC236}">
                  <a16:creationId xmlns:a16="http://schemas.microsoft.com/office/drawing/2014/main" id="{00000000-0008-0000-00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31921" name="Group Box 177" hidden="1">
              <a:extLst>
                <a:ext uri="{63B3BB69-23CF-44E3-9099-C40C66FF867C}">
                  <a14:compatExt spid="_x0000_s31921"/>
                </a:ext>
                <a:ext uri="{FF2B5EF4-FFF2-40B4-BE49-F238E27FC236}">
                  <a16:creationId xmlns:a16="http://schemas.microsoft.com/office/drawing/2014/main" id="{00000000-0008-0000-0000-0000B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31922" name="Option Button 178" hidden="1">
              <a:extLst>
                <a:ext uri="{63B3BB69-23CF-44E3-9099-C40C66FF867C}">
                  <a14:compatExt spid="_x0000_s31922"/>
                </a:ext>
                <a:ext uri="{FF2B5EF4-FFF2-40B4-BE49-F238E27FC236}">
                  <a16:creationId xmlns:a16="http://schemas.microsoft.com/office/drawing/2014/main" id="{00000000-0008-0000-00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31923" name="Option Button 179" hidden="1">
              <a:extLst>
                <a:ext uri="{63B3BB69-23CF-44E3-9099-C40C66FF867C}">
                  <a14:compatExt spid="_x0000_s31923"/>
                </a:ext>
                <a:ext uri="{FF2B5EF4-FFF2-40B4-BE49-F238E27FC236}">
                  <a16:creationId xmlns:a16="http://schemas.microsoft.com/office/drawing/2014/main" id="{00000000-0008-0000-00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31924" name="Group Box 180" hidden="1">
              <a:extLst>
                <a:ext uri="{63B3BB69-23CF-44E3-9099-C40C66FF867C}">
                  <a14:compatExt spid="_x0000_s31924"/>
                </a:ext>
                <a:ext uri="{FF2B5EF4-FFF2-40B4-BE49-F238E27FC236}">
                  <a16:creationId xmlns:a16="http://schemas.microsoft.com/office/drawing/2014/main" id="{00000000-0008-0000-0000-0000B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31925" name="Option Button 181" hidden="1">
              <a:extLst>
                <a:ext uri="{63B3BB69-23CF-44E3-9099-C40C66FF867C}">
                  <a14:compatExt spid="_x0000_s31925"/>
                </a:ext>
                <a:ext uri="{FF2B5EF4-FFF2-40B4-BE49-F238E27FC236}">
                  <a16:creationId xmlns:a16="http://schemas.microsoft.com/office/drawing/2014/main" id="{00000000-0008-0000-00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31926" name="Option Button 182" hidden="1">
              <a:extLst>
                <a:ext uri="{63B3BB69-23CF-44E3-9099-C40C66FF867C}">
                  <a14:compatExt spid="_x0000_s31926"/>
                </a:ext>
                <a:ext uri="{FF2B5EF4-FFF2-40B4-BE49-F238E27FC236}">
                  <a16:creationId xmlns:a16="http://schemas.microsoft.com/office/drawing/2014/main" id="{00000000-0008-0000-00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31927" name="Group Box 183" hidden="1">
              <a:extLst>
                <a:ext uri="{63B3BB69-23CF-44E3-9099-C40C66FF867C}">
                  <a14:compatExt spid="_x0000_s31927"/>
                </a:ext>
                <a:ext uri="{FF2B5EF4-FFF2-40B4-BE49-F238E27FC236}">
                  <a16:creationId xmlns:a16="http://schemas.microsoft.com/office/drawing/2014/main" id="{00000000-0008-0000-0000-0000B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31928" name="Option Button 184" hidden="1">
              <a:extLst>
                <a:ext uri="{63B3BB69-23CF-44E3-9099-C40C66FF867C}">
                  <a14:compatExt spid="_x0000_s31928"/>
                </a:ext>
                <a:ext uri="{FF2B5EF4-FFF2-40B4-BE49-F238E27FC236}">
                  <a16:creationId xmlns:a16="http://schemas.microsoft.com/office/drawing/2014/main" id="{00000000-0008-0000-00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31929" name="Option Button 185" hidden="1">
              <a:extLst>
                <a:ext uri="{63B3BB69-23CF-44E3-9099-C40C66FF867C}">
                  <a14:compatExt spid="_x0000_s31929"/>
                </a:ext>
                <a:ext uri="{FF2B5EF4-FFF2-40B4-BE49-F238E27FC236}">
                  <a16:creationId xmlns:a16="http://schemas.microsoft.com/office/drawing/2014/main" id="{00000000-0008-0000-00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31930" name="Group Box 186" hidden="1">
              <a:extLst>
                <a:ext uri="{63B3BB69-23CF-44E3-9099-C40C66FF867C}">
                  <a14:compatExt spid="_x0000_s31930"/>
                </a:ext>
                <a:ext uri="{FF2B5EF4-FFF2-40B4-BE49-F238E27FC236}">
                  <a16:creationId xmlns:a16="http://schemas.microsoft.com/office/drawing/2014/main" id="{00000000-0008-0000-0000-0000B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31931" name="Option Button 187" hidden="1">
              <a:extLst>
                <a:ext uri="{63B3BB69-23CF-44E3-9099-C40C66FF867C}">
                  <a14:compatExt spid="_x0000_s31931"/>
                </a:ext>
                <a:ext uri="{FF2B5EF4-FFF2-40B4-BE49-F238E27FC236}">
                  <a16:creationId xmlns:a16="http://schemas.microsoft.com/office/drawing/2014/main" id="{00000000-0008-0000-00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31932" name="Option Button 188" hidden="1">
              <a:extLst>
                <a:ext uri="{63B3BB69-23CF-44E3-9099-C40C66FF867C}">
                  <a14:compatExt spid="_x0000_s31932"/>
                </a:ext>
                <a:ext uri="{FF2B5EF4-FFF2-40B4-BE49-F238E27FC236}">
                  <a16:creationId xmlns:a16="http://schemas.microsoft.com/office/drawing/2014/main" id="{00000000-0008-0000-00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31933" name="Group Box 189" hidden="1">
              <a:extLst>
                <a:ext uri="{63B3BB69-23CF-44E3-9099-C40C66FF867C}">
                  <a14:compatExt spid="_x0000_s31933"/>
                </a:ext>
                <a:ext uri="{FF2B5EF4-FFF2-40B4-BE49-F238E27FC236}">
                  <a16:creationId xmlns:a16="http://schemas.microsoft.com/office/drawing/2014/main" id="{00000000-0008-0000-0000-0000B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31934" name="Option Button 190" hidden="1">
              <a:extLst>
                <a:ext uri="{63B3BB69-23CF-44E3-9099-C40C66FF867C}">
                  <a14:compatExt spid="_x0000_s31934"/>
                </a:ext>
                <a:ext uri="{FF2B5EF4-FFF2-40B4-BE49-F238E27FC236}">
                  <a16:creationId xmlns:a16="http://schemas.microsoft.com/office/drawing/2014/main" id="{00000000-0008-0000-00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31935" name="Option Button 191" hidden="1">
              <a:extLst>
                <a:ext uri="{63B3BB69-23CF-44E3-9099-C40C66FF867C}">
                  <a14:compatExt spid="_x0000_s31935"/>
                </a:ext>
                <a:ext uri="{FF2B5EF4-FFF2-40B4-BE49-F238E27FC236}">
                  <a16:creationId xmlns:a16="http://schemas.microsoft.com/office/drawing/2014/main" id="{00000000-0008-0000-00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31936" name="Group Box 192" hidden="1">
              <a:extLst>
                <a:ext uri="{63B3BB69-23CF-44E3-9099-C40C66FF867C}">
                  <a14:compatExt spid="_x0000_s31936"/>
                </a:ext>
                <a:ext uri="{FF2B5EF4-FFF2-40B4-BE49-F238E27FC236}">
                  <a16:creationId xmlns:a16="http://schemas.microsoft.com/office/drawing/2014/main" id="{00000000-0008-0000-0000-0000C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31937" name="Option Button 193" hidden="1">
              <a:extLst>
                <a:ext uri="{63B3BB69-23CF-44E3-9099-C40C66FF867C}">
                  <a14:compatExt spid="_x0000_s31937"/>
                </a:ext>
                <a:ext uri="{FF2B5EF4-FFF2-40B4-BE49-F238E27FC236}">
                  <a16:creationId xmlns:a16="http://schemas.microsoft.com/office/drawing/2014/main" id="{00000000-0008-0000-00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31938" name="Option Button 194" hidden="1">
              <a:extLst>
                <a:ext uri="{63B3BB69-23CF-44E3-9099-C40C66FF867C}">
                  <a14:compatExt spid="_x0000_s31938"/>
                </a:ext>
                <a:ext uri="{FF2B5EF4-FFF2-40B4-BE49-F238E27FC236}">
                  <a16:creationId xmlns:a16="http://schemas.microsoft.com/office/drawing/2014/main" id="{00000000-0008-0000-00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31939" name="Group Box 195" hidden="1">
              <a:extLst>
                <a:ext uri="{63B3BB69-23CF-44E3-9099-C40C66FF867C}">
                  <a14:compatExt spid="_x0000_s31939"/>
                </a:ext>
                <a:ext uri="{FF2B5EF4-FFF2-40B4-BE49-F238E27FC236}">
                  <a16:creationId xmlns:a16="http://schemas.microsoft.com/office/drawing/2014/main" id="{00000000-0008-0000-0000-0000C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31940" name="Option Button 196" hidden="1">
              <a:extLst>
                <a:ext uri="{63B3BB69-23CF-44E3-9099-C40C66FF867C}">
                  <a14:compatExt spid="_x0000_s31940"/>
                </a:ext>
                <a:ext uri="{FF2B5EF4-FFF2-40B4-BE49-F238E27FC236}">
                  <a16:creationId xmlns:a16="http://schemas.microsoft.com/office/drawing/2014/main" id="{00000000-0008-0000-00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31941" name="Option Button 197" hidden="1">
              <a:extLst>
                <a:ext uri="{63B3BB69-23CF-44E3-9099-C40C66FF867C}">
                  <a14:compatExt spid="_x0000_s31941"/>
                </a:ext>
                <a:ext uri="{FF2B5EF4-FFF2-40B4-BE49-F238E27FC236}">
                  <a16:creationId xmlns:a16="http://schemas.microsoft.com/office/drawing/2014/main" id="{00000000-0008-0000-00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31942" name="Group Box 198" hidden="1">
              <a:extLst>
                <a:ext uri="{63B3BB69-23CF-44E3-9099-C40C66FF867C}">
                  <a14:compatExt spid="_x0000_s31942"/>
                </a:ext>
                <a:ext uri="{FF2B5EF4-FFF2-40B4-BE49-F238E27FC236}">
                  <a16:creationId xmlns:a16="http://schemas.microsoft.com/office/drawing/2014/main" id="{00000000-0008-0000-0000-0000C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31943" name="Option Button 199" hidden="1">
              <a:extLst>
                <a:ext uri="{63B3BB69-23CF-44E3-9099-C40C66FF867C}">
                  <a14:compatExt spid="_x0000_s31943"/>
                </a:ext>
                <a:ext uri="{FF2B5EF4-FFF2-40B4-BE49-F238E27FC236}">
                  <a16:creationId xmlns:a16="http://schemas.microsoft.com/office/drawing/2014/main" id="{00000000-0008-0000-00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31944" name="Option Button 200" hidden="1">
              <a:extLst>
                <a:ext uri="{63B3BB69-23CF-44E3-9099-C40C66FF867C}">
                  <a14:compatExt spid="_x0000_s31944"/>
                </a:ext>
                <a:ext uri="{FF2B5EF4-FFF2-40B4-BE49-F238E27FC236}">
                  <a16:creationId xmlns:a16="http://schemas.microsoft.com/office/drawing/2014/main" id="{00000000-0008-0000-00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31840" name="Group Box 96" hidden="1">
              <a:extLst>
                <a:ext uri="{63B3BB69-23CF-44E3-9099-C40C66FF867C}">
                  <a14:compatExt spid="_x0000_s31840"/>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31945" name="Option Button 201" hidden="1">
              <a:extLst>
                <a:ext uri="{63B3BB69-23CF-44E3-9099-C40C66FF867C}">
                  <a14:compatExt spid="_x0000_s31945"/>
                </a:ext>
                <a:ext uri="{FF2B5EF4-FFF2-40B4-BE49-F238E27FC236}">
                  <a16:creationId xmlns:a16="http://schemas.microsoft.com/office/drawing/2014/main" id="{00000000-0008-0000-00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2" name="テキスト ボックス 51">
          <a:extLst>
            <a:ext uri="{FF2B5EF4-FFF2-40B4-BE49-F238E27FC236}">
              <a16:creationId xmlns:a16="http://schemas.microsoft.com/office/drawing/2014/main" id="{29505268-D7D1-E4C2-FCB7-83F1EEA8ACD3}"/>
            </a:ext>
          </a:extLst>
        </xdr:cNvPr>
        <xdr:cNvSpPr txBox="1"/>
      </xdr:nvSpPr>
      <xdr:spPr>
        <a:xfrm>
          <a:off x="2080846" y="1664677"/>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3" name="テキスト ボックス 52">
          <a:extLst>
            <a:ext uri="{FF2B5EF4-FFF2-40B4-BE49-F238E27FC236}">
              <a16:creationId xmlns:a16="http://schemas.microsoft.com/office/drawing/2014/main" id="{C609089B-5CEB-43E6-A786-AEE2A7B54AE1}"/>
            </a:ext>
          </a:extLst>
        </xdr:cNvPr>
        <xdr:cNvSpPr txBox="1"/>
      </xdr:nvSpPr>
      <xdr:spPr>
        <a:xfrm>
          <a:off x="3370385" y="1676399"/>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4" name="テキスト ボックス 53">
          <a:extLst>
            <a:ext uri="{FF2B5EF4-FFF2-40B4-BE49-F238E27FC236}">
              <a16:creationId xmlns:a16="http://schemas.microsoft.com/office/drawing/2014/main" id="{E261CFAC-C3AD-4312-97D2-C7A9EA3D341F}"/>
            </a:ext>
          </a:extLst>
        </xdr:cNvPr>
        <xdr:cNvSpPr txBox="1"/>
      </xdr:nvSpPr>
      <xdr:spPr>
        <a:xfrm>
          <a:off x="4706815" y="1670538"/>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5" name="テキスト ボックス 54">
          <a:extLst>
            <a:ext uri="{FF2B5EF4-FFF2-40B4-BE49-F238E27FC236}">
              <a16:creationId xmlns:a16="http://schemas.microsoft.com/office/drawing/2014/main" id="{14FF9E05-BE60-6E94-0784-5F16E15C4560}"/>
            </a:ext>
          </a:extLst>
        </xdr:cNvPr>
        <xdr:cNvSpPr txBox="1"/>
      </xdr:nvSpPr>
      <xdr:spPr>
        <a:xfrm>
          <a:off x="7180384" y="4167553"/>
          <a:ext cx="1025769" cy="269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0" name="テキスト ボックス 49">
          <a:extLst>
            <a:ext uri="{FF2B5EF4-FFF2-40B4-BE49-F238E27FC236}">
              <a16:creationId xmlns:a16="http://schemas.microsoft.com/office/drawing/2014/main" id="{AB04138C-5233-5954-07FA-ABE251FB4303}"/>
            </a:ext>
          </a:extLst>
        </xdr:cNvPr>
        <xdr:cNvSpPr txBox="1"/>
      </xdr:nvSpPr>
      <xdr:spPr>
        <a:xfrm>
          <a:off x="3764280" y="8138160"/>
          <a:ext cx="103632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1483995</xdr:colOff>
      <xdr:row>17</xdr:row>
      <xdr:rowOff>840105</xdr:rowOff>
    </xdr:to>
    <xdr:sp macro="" textlink="">
      <xdr:nvSpPr>
        <xdr:cNvPr id="56" name="テキスト ボックス 55">
          <a:extLst>
            <a:ext uri="{FF2B5EF4-FFF2-40B4-BE49-F238E27FC236}">
              <a16:creationId xmlns:a16="http://schemas.microsoft.com/office/drawing/2014/main" id="{B4E053CD-D0D9-33C0-B6DD-89B08A3136B2}"/>
            </a:ext>
          </a:extLst>
        </xdr:cNvPr>
        <xdr:cNvSpPr txBox="1"/>
      </xdr:nvSpPr>
      <xdr:spPr>
        <a:xfrm>
          <a:off x="7631430" y="5932170"/>
          <a:ext cx="24536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（整数で記入、小数第１位四捨五入）</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sheetPr codeName="Sheet1"/>
  <dimension ref="A1:X116"/>
  <sheetViews>
    <sheetView showGridLines="0" tabSelected="1" view="pageBreakPreview" zoomScale="90" zoomScaleNormal="120" zoomScaleSheetLayoutView="90" workbookViewId="0">
      <selection activeCell="E6" sqref="E6:F6"/>
    </sheetView>
  </sheetViews>
  <sheetFormatPr defaultColWidth="9" defaultRowHeight="13.5" outlineLevelCol="1" x14ac:dyDescent="0.15"/>
  <cols>
    <col min="1" max="1" width="3.625" customWidth="1"/>
    <col min="2" max="2" width="3.125" customWidth="1"/>
    <col min="3" max="3" width="12.5" customWidth="1"/>
    <col min="4" max="4" width="3.125" customWidth="1"/>
    <col min="5" max="5" width="12.5" customWidth="1"/>
    <col min="6" max="9" width="19.5" customWidth="1"/>
    <col min="10" max="10" width="21" customWidth="1"/>
    <col min="11" max="12" width="4.375" customWidth="1"/>
    <col min="13" max="13" width="41.25" style="49" customWidth="1"/>
    <col min="14" max="14" width="10.5" customWidth="1"/>
    <col min="15" max="19" width="9" customWidth="1" outlineLevel="1"/>
  </cols>
  <sheetData>
    <row r="1" spans="1:24" s="2" customFormat="1" ht="18" customHeight="1" x14ac:dyDescent="0.15">
      <c r="A1" s="2" t="s">
        <v>0</v>
      </c>
      <c r="J1" s="3" t="s">
        <v>158</v>
      </c>
      <c r="M1" s="72"/>
      <c r="U1" s="3"/>
    </row>
    <row r="2" spans="1:24" s="2" customFormat="1" ht="17.25" customHeight="1" x14ac:dyDescent="0.15">
      <c r="A2" s="125" t="s">
        <v>1</v>
      </c>
      <c r="B2" s="125"/>
      <c r="C2" s="125"/>
      <c r="D2" s="125"/>
      <c r="E2" s="125"/>
      <c r="F2" s="125"/>
      <c r="G2" s="125"/>
      <c r="H2" s="125"/>
      <c r="I2" s="125"/>
      <c r="J2" s="125"/>
      <c r="K2" s="125"/>
      <c r="L2" s="4"/>
      <c r="M2" s="73"/>
      <c r="N2" s="4"/>
      <c r="O2" s="4"/>
      <c r="P2" s="4"/>
      <c r="Q2" s="4"/>
      <c r="R2" s="4"/>
      <c r="S2" s="4"/>
      <c r="T2" s="4"/>
      <c r="U2" s="4"/>
      <c r="V2" s="4"/>
      <c r="W2" s="4"/>
      <c r="X2" s="4"/>
    </row>
    <row r="3" spans="1:24" s="2" customFormat="1" ht="4.5" customHeight="1" x14ac:dyDescent="0.15">
      <c r="B3" s="57"/>
      <c r="C3" s="57"/>
      <c r="D3" s="57"/>
      <c r="E3" s="57"/>
      <c r="F3" s="57"/>
      <c r="G3" s="57"/>
      <c r="H3" s="57"/>
      <c r="I3" s="57"/>
      <c r="J3" s="57"/>
      <c r="K3" s="57"/>
      <c r="L3" s="57"/>
      <c r="M3" s="74"/>
      <c r="N3" s="57"/>
      <c r="O3" s="57"/>
      <c r="P3" s="57"/>
      <c r="Q3" s="57"/>
      <c r="R3" s="57"/>
      <c r="S3" s="57"/>
      <c r="T3" s="57"/>
      <c r="U3" s="57"/>
      <c r="V3" s="57"/>
      <c r="W3" s="57"/>
      <c r="X3" s="57"/>
    </row>
    <row r="4" spans="1:24" s="2" customFormat="1" ht="23.1" customHeight="1" x14ac:dyDescent="0.15">
      <c r="D4" s="5"/>
      <c r="E4" s="5"/>
      <c r="H4" s="119" t="s">
        <v>2</v>
      </c>
      <c r="I4" s="82"/>
      <c r="J4" s="82"/>
      <c r="M4" s="75" t="str">
        <f>IF(I4="","都道府県名を入力してください",TRUE)</f>
        <v>都道府県名を入力してください</v>
      </c>
    </row>
    <row r="5" spans="1:24" s="2" customFormat="1" ht="5.25" customHeight="1" thickBot="1" x14ac:dyDescent="0.2">
      <c r="I5" s="6"/>
      <c r="J5" s="6"/>
      <c r="M5" s="75"/>
    </row>
    <row r="6" spans="1:24" ht="23.1" customHeight="1" x14ac:dyDescent="0.15">
      <c r="B6" s="126" t="s">
        <v>3</v>
      </c>
      <c r="C6" s="127"/>
      <c r="D6" s="7"/>
      <c r="E6" s="128"/>
      <c r="F6" s="128"/>
      <c r="G6" s="129" t="s">
        <v>4</v>
      </c>
      <c r="H6" s="129"/>
      <c r="I6" s="129"/>
      <c r="J6" s="130"/>
      <c r="M6" s="76" t="str">
        <f>IF(LEN(E6)=7,TRUE,"薬局コードを正しく入力してください")</f>
        <v>薬局コードを正しく入力してください</v>
      </c>
    </row>
    <row r="7" spans="1:24" ht="23.1" customHeight="1" x14ac:dyDescent="0.15">
      <c r="B7" s="131" t="s">
        <v>5</v>
      </c>
      <c r="C7" s="132"/>
      <c r="D7" s="8"/>
      <c r="E7" s="133"/>
      <c r="F7" s="133"/>
      <c r="G7" s="133"/>
      <c r="H7" s="83"/>
      <c r="I7" s="84" t="s">
        <v>6</v>
      </c>
      <c r="J7" s="85" t="s">
        <v>7</v>
      </c>
      <c r="L7" s="83">
        <v>0</v>
      </c>
      <c r="M7" s="76" t="str">
        <f>IF($E$7="","保険薬局名を入力してください",TRUE)</f>
        <v>保険薬局名を入力してください</v>
      </c>
    </row>
    <row r="8" spans="1:24" ht="18.75" customHeight="1" x14ac:dyDescent="0.15">
      <c r="B8" s="151" t="s">
        <v>8</v>
      </c>
      <c r="C8" s="152"/>
      <c r="D8" s="155" t="s">
        <v>9</v>
      </c>
      <c r="E8" s="156"/>
      <c r="F8" s="156"/>
      <c r="G8" s="156"/>
      <c r="H8" s="157" t="s">
        <v>10</v>
      </c>
      <c r="I8" s="157"/>
      <c r="J8" s="158"/>
      <c r="K8" s="16" t="s">
        <v>11</v>
      </c>
      <c r="L8" s="83"/>
      <c r="M8" s="75" t="str">
        <f>IF($L$7=0,"個人立、法人立の区分を選択してください。","TRUE")</f>
        <v>個人立、法人立の区分を選択してください。</v>
      </c>
      <c r="N8" s="2"/>
    </row>
    <row r="9" spans="1:24" ht="17.25" customHeight="1" x14ac:dyDescent="0.15">
      <c r="B9" s="153"/>
      <c r="C9" s="154"/>
      <c r="D9" s="134"/>
      <c r="E9" s="135"/>
      <c r="F9" s="86"/>
      <c r="G9" s="86"/>
      <c r="H9" s="159"/>
      <c r="I9" s="159"/>
      <c r="J9" s="160"/>
      <c r="M9" s="75" t="str">
        <f>IF($L$8=0,"指定年月日の年号を選択してください",TRUE)</f>
        <v>指定年月日の年号を選択してください</v>
      </c>
      <c r="N9" s="2"/>
      <c r="Q9" t="str">
        <f>IF($D9="","FALSE","TRUE")</f>
        <v>FALSE</v>
      </c>
      <c r="R9" t="str">
        <f>IF($F9="","FALSE","TRUE")</f>
        <v>FALSE</v>
      </c>
      <c r="S9" t="str">
        <f>IF($G9="","FALSE","TRUE")</f>
        <v>FALSE</v>
      </c>
    </row>
    <row r="10" spans="1:24" ht="27.75" customHeight="1" x14ac:dyDescent="0.15">
      <c r="B10" s="161" t="s">
        <v>12</v>
      </c>
      <c r="C10" s="162"/>
      <c r="D10" s="162"/>
      <c r="E10" s="162"/>
      <c r="F10" s="163"/>
      <c r="G10" s="164" t="s">
        <v>13</v>
      </c>
      <c r="H10" s="165"/>
      <c r="I10" s="144" t="s">
        <v>14</v>
      </c>
      <c r="J10" s="166"/>
      <c r="L10" s="83"/>
      <c r="M10" s="75" t="str">
        <f>IF(L10="","選択してください",TRUE)</f>
        <v>選択してください</v>
      </c>
      <c r="N10" s="2"/>
    </row>
    <row r="11" spans="1:24" ht="27.75" customHeight="1" thickBot="1" x14ac:dyDescent="0.2">
      <c r="B11" s="139" t="s">
        <v>15</v>
      </c>
      <c r="C11" s="140"/>
      <c r="D11" s="141" t="s">
        <v>16</v>
      </c>
      <c r="E11" s="142"/>
      <c r="F11" s="87"/>
      <c r="G11" s="143" t="s">
        <v>166</v>
      </c>
      <c r="H11" s="144"/>
      <c r="I11" s="144"/>
      <c r="J11" s="89"/>
      <c r="K11" t="s">
        <v>17</v>
      </c>
      <c r="L11" s="52" t="s">
        <v>18</v>
      </c>
      <c r="M11" s="76" t="str">
        <f>IF(F11&gt;0,IF(J11&gt;F11,"常勤換算の数値が実人員より大きいため修正してください",TRUE),"保険薬剤師の実人員数を入力してください")</f>
        <v>保険薬剤師の実人員数を入力してください</v>
      </c>
      <c r="N11" s="71" t="s">
        <v>19</v>
      </c>
      <c r="O11" s="122" t="str">
        <f>IF(J11="","常勤換算の人数が記載漏れです",IF(F11&lt;J11,"常勤換算の人数が実人員よりも大きいため修正して下さい",TRUE))</f>
        <v>常勤換算の人数が記載漏れです</v>
      </c>
      <c r="P11" s="123"/>
      <c r="Q11" s="123"/>
      <c r="R11" s="123"/>
      <c r="S11" s="123"/>
      <c r="T11" s="124"/>
    </row>
    <row r="12" spans="1:24" ht="27.75" customHeight="1" thickBot="1" x14ac:dyDescent="0.2">
      <c r="B12" s="145" t="s">
        <v>20</v>
      </c>
      <c r="C12" s="146"/>
      <c r="D12" s="147" t="s">
        <v>21</v>
      </c>
      <c r="E12" s="148"/>
      <c r="F12" s="88"/>
      <c r="G12" s="149" t="s">
        <v>166</v>
      </c>
      <c r="H12" s="150"/>
      <c r="I12" s="150"/>
      <c r="J12" s="89"/>
      <c r="L12" s="52" t="s">
        <v>18</v>
      </c>
      <c r="M12" s="76" t="str">
        <f>IF(F12&gt;0,IF(J12&gt;F12,"常勤換算の数値が実人員より大きいため修正してください",TRUE),"保険薬剤師の実人員数を入力してください")</f>
        <v>保険薬剤師の実人員数を入力してください</v>
      </c>
      <c r="N12" s="71" t="s">
        <v>19</v>
      </c>
      <c r="O12" s="122" t="str">
        <f>IF(J12="","常勤換算の人数が記載漏れです",IF(F12&lt;J12,"常勤換算の人数が実人員よりも大きいため修正して下さい",TRUE))</f>
        <v>常勤換算の人数が記載漏れです</v>
      </c>
      <c r="P12" s="123"/>
      <c r="Q12" s="123"/>
      <c r="R12" s="123"/>
      <c r="S12" s="123"/>
      <c r="T12" s="124"/>
    </row>
    <row r="13" spans="1:24" ht="6.75" customHeight="1" thickBot="1" x14ac:dyDescent="0.2">
      <c r="B13" s="9"/>
      <c r="C13" s="9"/>
      <c r="D13" s="9"/>
      <c r="E13" s="9"/>
      <c r="F13" s="9"/>
      <c r="G13" s="9"/>
      <c r="H13" s="10"/>
      <c r="I13" s="10"/>
      <c r="J13" s="10"/>
    </row>
    <row r="14" spans="1:24" ht="26.25" customHeight="1" x14ac:dyDescent="0.15">
      <c r="B14" s="167" t="s">
        <v>22</v>
      </c>
      <c r="C14" s="168"/>
      <c r="D14" s="168"/>
      <c r="E14" s="168"/>
      <c r="F14" s="168"/>
      <c r="G14" s="168"/>
      <c r="H14" s="168"/>
      <c r="I14" s="168"/>
      <c r="J14" s="169"/>
    </row>
    <row r="15" spans="1:24" ht="28.5" customHeight="1" x14ac:dyDescent="0.15">
      <c r="B15" s="170" t="s">
        <v>23</v>
      </c>
      <c r="C15" s="171"/>
      <c r="D15" s="172" t="s">
        <v>24</v>
      </c>
      <c r="E15" s="171"/>
      <c r="F15" s="51" t="s">
        <v>25</v>
      </c>
      <c r="G15" s="50" t="s">
        <v>26</v>
      </c>
      <c r="H15" s="50" t="s">
        <v>27</v>
      </c>
      <c r="I15" s="50" t="s">
        <v>28</v>
      </c>
      <c r="J15" s="54" t="s">
        <v>29</v>
      </c>
      <c r="L15" s="83"/>
      <c r="M15" s="77" t="str">
        <f>IF(L15=0,"調剤基本料の届出区分を選択してください",TRUE)</f>
        <v>調剤基本料の届出区分を選択してください</v>
      </c>
      <c r="N15" s="70"/>
      <c r="O15" s="62"/>
    </row>
    <row r="16" spans="1:24" ht="63.75" customHeight="1" x14ac:dyDescent="0.15">
      <c r="B16" s="173"/>
      <c r="C16" s="175" t="s">
        <v>30</v>
      </c>
      <c r="D16" s="175"/>
      <c r="E16" s="175"/>
      <c r="F16" s="176"/>
      <c r="G16" s="179" t="s">
        <v>31</v>
      </c>
      <c r="H16" s="180"/>
      <c r="I16" s="137"/>
      <c r="J16" s="181"/>
      <c r="K16" t="s">
        <v>11</v>
      </c>
      <c r="L16" s="52"/>
      <c r="M16" s="76" t="str">
        <f>IF(I16="","処方箋受付回数の合計を入力してください",TRUE)</f>
        <v>処方箋受付回数の合計を入力してください</v>
      </c>
      <c r="O16" s="52"/>
      <c r="P16" s="43"/>
    </row>
    <row r="17" spans="1:20" ht="63.75" customHeight="1" x14ac:dyDescent="0.15">
      <c r="B17" s="174"/>
      <c r="C17" s="177"/>
      <c r="D17" s="177"/>
      <c r="E17" s="177"/>
      <c r="F17" s="178"/>
      <c r="G17" s="179" t="s">
        <v>32</v>
      </c>
      <c r="H17" s="182"/>
      <c r="I17" s="183" t="s">
        <v>148</v>
      </c>
      <c r="J17" s="184"/>
      <c r="K17" t="s">
        <v>11</v>
      </c>
      <c r="M17" s="78" t="s">
        <v>33</v>
      </c>
      <c r="N17" s="67"/>
      <c r="O17" s="52"/>
      <c r="P17" s="69"/>
      <c r="Q17" s="69"/>
      <c r="R17" s="69"/>
    </row>
    <row r="18" spans="1:20" ht="66.95" customHeight="1" x14ac:dyDescent="0.15">
      <c r="B18" s="56"/>
      <c r="C18" s="187" t="s">
        <v>34</v>
      </c>
      <c r="D18" s="187"/>
      <c r="E18" s="187"/>
      <c r="F18" s="188"/>
      <c r="G18" s="195" t="s">
        <v>147</v>
      </c>
      <c r="H18" s="196"/>
      <c r="I18" s="197" t="s">
        <v>11</v>
      </c>
      <c r="J18" s="198"/>
      <c r="K18" t="s">
        <v>11</v>
      </c>
      <c r="M18" s="76"/>
      <c r="O18" s="21"/>
      <c r="P18" s="63"/>
      <c r="Q18" s="63"/>
      <c r="R18" s="63"/>
      <c r="T18" t="s">
        <v>11</v>
      </c>
    </row>
    <row r="19" spans="1:20" ht="30" customHeight="1" x14ac:dyDescent="0.15">
      <c r="B19" s="11"/>
      <c r="C19" s="175" t="s">
        <v>167</v>
      </c>
      <c r="D19" s="175"/>
      <c r="E19" s="175"/>
      <c r="F19" s="176"/>
      <c r="G19" s="179" t="s">
        <v>35</v>
      </c>
      <c r="H19" s="182"/>
      <c r="I19" s="185"/>
      <c r="J19" s="186"/>
      <c r="M19" s="76" t="str">
        <f>IF(I19="","数値を入力してください",IF(I19&gt;100,"値が大きすぎます",TRUE))</f>
        <v>数値を入力してください</v>
      </c>
    </row>
    <row r="20" spans="1:20" ht="30" customHeight="1" x14ac:dyDescent="0.15">
      <c r="B20" s="12"/>
      <c r="C20" s="199"/>
      <c r="D20" s="199"/>
      <c r="E20" s="199"/>
      <c r="F20" s="200"/>
      <c r="G20" s="179" t="s">
        <v>36</v>
      </c>
      <c r="H20" s="182"/>
      <c r="I20" s="185"/>
      <c r="J20" s="186"/>
      <c r="K20" t="s">
        <v>11</v>
      </c>
      <c r="M20" s="76" t="str">
        <f>IF(I20="","数値を入力してください",IF(I20&gt;100,"値が大きすぎます",IF(I20&gt;I19,"第１位の医療機関に係る集中率より大きい数値です",TRUE)))</f>
        <v>数値を入力してください</v>
      </c>
    </row>
    <row r="21" spans="1:20" ht="30" customHeight="1" x14ac:dyDescent="0.15">
      <c r="B21" s="60"/>
      <c r="C21" s="177"/>
      <c r="D21" s="177"/>
      <c r="E21" s="177"/>
      <c r="F21" s="178"/>
      <c r="G21" s="179" t="s">
        <v>37</v>
      </c>
      <c r="H21" s="182"/>
      <c r="I21" s="185"/>
      <c r="J21" s="186"/>
      <c r="M21" s="76"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68"/>
      <c r="O21" s="68" t="str">
        <f>IF(I19+I20+I21&gt;100,"集中率の合計が100%を超えています","TRUE")</f>
        <v>TRUE</v>
      </c>
    </row>
    <row r="22" spans="1:20" ht="25.5" customHeight="1" x14ac:dyDescent="0.15">
      <c r="B22" s="11"/>
      <c r="C22" s="187" t="s">
        <v>38</v>
      </c>
      <c r="D22" s="187"/>
      <c r="E22" s="187"/>
      <c r="F22" s="188"/>
      <c r="G22" s="189" t="s">
        <v>39</v>
      </c>
      <c r="H22" s="190"/>
      <c r="I22" s="191" t="s">
        <v>40</v>
      </c>
      <c r="J22" s="192"/>
      <c r="L22" s="83"/>
    </row>
    <row r="23" spans="1:20" ht="37.5" customHeight="1" x14ac:dyDescent="0.15">
      <c r="B23" s="12"/>
      <c r="C23" s="13"/>
      <c r="D23" s="187" t="s">
        <v>41</v>
      </c>
      <c r="E23" s="187"/>
      <c r="F23" s="188"/>
      <c r="G23" s="193"/>
      <c r="H23" s="194"/>
      <c r="I23" s="194"/>
      <c r="J23" s="181"/>
      <c r="M23" s="77" t="b">
        <f>IF($L$22=1,IF($G23="","グループ名を入力してください",TRUE),TRUE)</f>
        <v>1</v>
      </c>
      <c r="N23" s="70"/>
    </row>
    <row r="24" spans="1:20" ht="30" customHeight="1" x14ac:dyDescent="0.15">
      <c r="B24" s="201"/>
      <c r="C24" s="203" t="s">
        <v>42</v>
      </c>
      <c r="D24" s="187" t="s">
        <v>43</v>
      </c>
      <c r="E24" s="187"/>
      <c r="F24" s="188"/>
      <c r="G24" s="193"/>
      <c r="H24" s="194"/>
      <c r="I24" s="194"/>
      <c r="J24" s="181"/>
      <c r="M24" s="77" t="b">
        <f>IF($L$22=1,IF($G24="","同一グループ内の保険薬局の数を入力してください",TRUE),TRUE)</f>
        <v>1</v>
      </c>
      <c r="N24" s="70"/>
    </row>
    <row r="25" spans="1:20" ht="30" customHeight="1" x14ac:dyDescent="0.15">
      <c r="B25" s="201"/>
      <c r="C25" s="203"/>
      <c r="D25" s="187" t="s">
        <v>44</v>
      </c>
      <c r="E25" s="187"/>
      <c r="F25" s="188"/>
      <c r="G25" s="136"/>
      <c r="H25" s="137"/>
      <c r="I25" s="137"/>
      <c r="J25" s="138"/>
      <c r="M25" s="77" t="b">
        <f>IF($L$22=1,IF($G25="","グループ内の1月あたりの処方箋受付回数の合計を入力してください",TRUE),TRUE)</f>
        <v>1</v>
      </c>
      <c r="N25" s="70"/>
    </row>
    <row r="26" spans="1:20" ht="52.5" customHeight="1" x14ac:dyDescent="0.15">
      <c r="B26" s="202"/>
      <c r="C26" s="204"/>
      <c r="D26" s="187" t="s">
        <v>45</v>
      </c>
      <c r="E26" s="187"/>
      <c r="F26" s="188"/>
      <c r="G26" s="91" t="s">
        <v>46</v>
      </c>
      <c r="H26" s="331"/>
      <c r="I26" s="332"/>
      <c r="J26" s="90" t="s">
        <v>47</v>
      </c>
      <c r="K26" s="16" t="s">
        <v>17</v>
      </c>
      <c r="L26" s="83"/>
      <c r="M26" s="77" t="str" cm="1">
        <f t="array" ref="M26">_xlfn.IFS(L26=1,IF(H26="","処方箋受付合計回数を入力してください",TRUE),L26=2,TRUE,L26="","選択してください")</f>
        <v>選択してください</v>
      </c>
      <c r="N26" s="70"/>
    </row>
    <row r="27" spans="1:20" ht="30.75" customHeight="1" x14ac:dyDescent="0.15">
      <c r="A27" s="14"/>
      <c r="B27" s="11"/>
      <c r="C27" s="187" t="s">
        <v>48</v>
      </c>
      <c r="D27" s="187"/>
      <c r="E27" s="187"/>
      <c r="F27" s="187"/>
      <c r="G27" s="188"/>
      <c r="H27" s="92" t="s">
        <v>49</v>
      </c>
      <c r="I27" s="93"/>
      <c r="J27" s="94" t="s">
        <v>50</v>
      </c>
      <c r="K27" s="83"/>
      <c r="L27" s="83"/>
      <c r="M27" s="77" t="str">
        <f>IF(L27="","選択してください",TRUE)</f>
        <v>選択してください</v>
      </c>
      <c r="N27" s="70"/>
    </row>
    <row r="28" spans="1:20" ht="30" customHeight="1" x14ac:dyDescent="0.15">
      <c r="B28" s="15"/>
      <c r="C28" s="208" t="s">
        <v>51</v>
      </c>
      <c r="D28" s="207" t="s">
        <v>52</v>
      </c>
      <c r="E28" s="187"/>
      <c r="F28" s="187"/>
      <c r="G28" s="188"/>
      <c r="H28" s="209" t="s">
        <v>11</v>
      </c>
      <c r="I28" s="210"/>
      <c r="J28" s="211"/>
      <c r="K28" s="83" t="b">
        <v>0</v>
      </c>
      <c r="L28" s="83" t="b">
        <v>0</v>
      </c>
      <c r="M28" s="77" t="b">
        <f>IF(AND(L27=2,K28=FALSE,L28=FALSE),TRUE,IF(AND(L27=1,K28=FALSE,L28=FALSE),"保険医療機関の種別を選択してください",TRUE))</f>
        <v>1</v>
      </c>
      <c r="N28" s="70"/>
    </row>
    <row r="29" spans="1:20" ht="30" customHeight="1" x14ac:dyDescent="0.15">
      <c r="B29" s="15"/>
      <c r="C29" s="203"/>
      <c r="D29" s="207" t="s">
        <v>53</v>
      </c>
      <c r="E29" s="187"/>
      <c r="F29" s="187"/>
      <c r="G29" s="188"/>
      <c r="H29" s="222"/>
      <c r="I29" s="223"/>
      <c r="J29" s="224"/>
      <c r="M29" s="76" t="str">
        <f>IF(L27=2,"入力不要です",IF(H29="","保険医療機関の名称を入力してください",TRUE))</f>
        <v>保険医療機関の名称を入力してください</v>
      </c>
    </row>
    <row r="30" spans="1:20" ht="30" customHeight="1" x14ac:dyDescent="0.15">
      <c r="B30" s="15"/>
      <c r="C30" s="203"/>
      <c r="D30" s="207" t="s">
        <v>54</v>
      </c>
      <c r="E30" s="187"/>
      <c r="F30" s="187"/>
      <c r="G30" s="176"/>
      <c r="H30" s="222"/>
      <c r="I30" s="223"/>
      <c r="J30" s="224"/>
      <c r="M30" s="77" t="str">
        <f>IF(L27=2,"入力不要です",IF(H30="","処方箋集中率を入力してください",TRUE))</f>
        <v>処方箋集中率を入力してください</v>
      </c>
      <c r="N30" s="70"/>
    </row>
    <row r="31" spans="1:20" ht="69.95" customHeight="1" x14ac:dyDescent="0.15">
      <c r="B31" s="15"/>
      <c r="C31" s="203"/>
      <c r="D31" s="212" t="s">
        <v>55</v>
      </c>
      <c r="E31" s="175"/>
      <c r="F31" s="175"/>
      <c r="G31" s="214" t="s">
        <v>56</v>
      </c>
      <c r="H31" s="216" t="s">
        <v>57</v>
      </c>
      <c r="I31" s="217"/>
      <c r="J31" s="220" t="s">
        <v>58</v>
      </c>
      <c r="L31" s="83"/>
      <c r="M31" s="77" t="str">
        <f>IF(L27=2,"選択不要です",IF(L31="","選択してください",TRUE))</f>
        <v>選択してください</v>
      </c>
      <c r="N31" s="70"/>
    </row>
    <row r="32" spans="1:20" ht="6" customHeight="1" x14ac:dyDescent="0.15">
      <c r="B32" s="15"/>
      <c r="C32" s="203"/>
      <c r="D32" s="213"/>
      <c r="E32" s="199"/>
      <c r="F32" s="199"/>
      <c r="G32" s="215"/>
      <c r="H32" s="218"/>
      <c r="I32" s="219"/>
      <c r="J32" s="221"/>
      <c r="K32" s="16"/>
      <c r="M32" s="76"/>
    </row>
    <row r="33" spans="1:13" ht="30" customHeight="1" x14ac:dyDescent="0.15">
      <c r="B33" s="15"/>
      <c r="C33" s="203"/>
      <c r="D33" s="205"/>
      <c r="E33" s="207" t="s">
        <v>59</v>
      </c>
      <c r="F33" s="187"/>
      <c r="G33" s="187"/>
      <c r="H33" s="188"/>
      <c r="I33" s="95" t="s">
        <v>60</v>
      </c>
      <c r="J33" s="96" t="s">
        <v>61</v>
      </c>
      <c r="K33" s="83"/>
      <c r="L33" s="83"/>
      <c r="M33" s="76" t="str">
        <f>IF($L$27=2,"選択不要です",IF($L$31=1,"選択不要です",IF(L33="","選択してください",TRUE)))</f>
        <v>選択してください</v>
      </c>
    </row>
    <row r="34" spans="1:13" ht="30" customHeight="1" x14ac:dyDescent="0.15">
      <c r="B34" s="15"/>
      <c r="C34" s="203"/>
      <c r="D34" s="205"/>
      <c r="E34" s="207" t="s">
        <v>62</v>
      </c>
      <c r="F34" s="187"/>
      <c r="G34" s="187"/>
      <c r="H34" s="188"/>
      <c r="I34" s="86" t="s">
        <v>60</v>
      </c>
      <c r="J34" s="96" t="s">
        <v>61</v>
      </c>
      <c r="K34" s="83"/>
      <c r="L34" s="83"/>
      <c r="M34" s="76" t="str">
        <f t="shared" ref="M34:M37" si="0">IF($L$27=2,"選択不要です",IF($L$31=1,"選択不要です",IF(L34="","選択してください",TRUE)))</f>
        <v>選択してください</v>
      </c>
    </row>
    <row r="35" spans="1:13" ht="30" customHeight="1" x14ac:dyDescent="0.15">
      <c r="B35" s="15"/>
      <c r="C35" s="203"/>
      <c r="D35" s="205"/>
      <c r="E35" s="207" t="s">
        <v>63</v>
      </c>
      <c r="F35" s="187"/>
      <c r="G35" s="187"/>
      <c r="H35" s="188"/>
      <c r="I35" s="86" t="s">
        <v>60</v>
      </c>
      <c r="J35" s="96" t="s">
        <v>61</v>
      </c>
      <c r="K35" s="83"/>
      <c r="L35" s="83"/>
      <c r="M35" s="76" t="str">
        <f t="shared" si="0"/>
        <v>選択してください</v>
      </c>
    </row>
    <row r="36" spans="1:13" ht="30" customHeight="1" x14ac:dyDescent="0.15">
      <c r="B36" s="15"/>
      <c r="C36" s="203"/>
      <c r="D36" s="205"/>
      <c r="E36" s="207" t="s">
        <v>64</v>
      </c>
      <c r="F36" s="187"/>
      <c r="G36" s="187"/>
      <c r="H36" s="188"/>
      <c r="I36" s="86" t="s">
        <v>60</v>
      </c>
      <c r="J36" s="96" t="s">
        <v>61</v>
      </c>
      <c r="K36" s="83"/>
      <c r="L36" s="83"/>
      <c r="M36" s="76" t="str">
        <f t="shared" si="0"/>
        <v>選択してください</v>
      </c>
    </row>
    <row r="37" spans="1:13" ht="30" customHeight="1" x14ac:dyDescent="0.15">
      <c r="B37" s="17"/>
      <c r="C37" s="204"/>
      <c r="D37" s="206"/>
      <c r="E37" s="207" t="s">
        <v>65</v>
      </c>
      <c r="F37" s="187"/>
      <c r="G37" s="187"/>
      <c r="H37" s="188"/>
      <c r="I37" s="86" t="s">
        <v>60</v>
      </c>
      <c r="J37" s="96" t="s">
        <v>61</v>
      </c>
      <c r="K37" s="83"/>
      <c r="L37" s="83"/>
      <c r="M37" s="76" t="str">
        <f t="shared" si="0"/>
        <v>選択してください</v>
      </c>
    </row>
    <row r="38" spans="1:13" ht="18" customHeight="1" x14ac:dyDescent="0.15">
      <c r="A38" s="14"/>
      <c r="B38" s="11"/>
      <c r="C38" s="175" t="s">
        <v>66</v>
      </c>
      <c r="D38" s="175"/>
      <c r="E38" s="175"/>
      <c r="F38" s="175"/>
      <c r="G38" s="175"/>
      <c r="H38" s="175"/>
      <c r="I38" s="175"/>
      <c r="J38" s="238"/>
      <c r="K38" s="16"/>
    </row>
    <row r="39" spans="1:13" ht="50.1" customHeight="1" x14ac:dyDescent="0.15">
      <c r="B39" s="18"/>
      <c r="C39" s="239" t="s">
        <v>67</v>
      </c>
      <c r="D39" s="239"/>
      <c r="E39" s="239"/>
      <c r="F39" s="239"/>
      <c r="G39" s="239"/>
      <c r="H39" s="239"/>
      <c r="I39" s="239"/>
      <c r="J39" s="240"/>
    </row>
    <row r="40" spans="1:13" ht="30" customHeight="1" x14ac:dyDescent="0.15">
      <c r="B40" s="19"/>
      <c r="C40" s="241" t="s">
        <v>68</v>
      </c>
      <c r="D40" s="241"/>
      <c r="E40" s="241"/>
      <c r="F40" s="242"/>
      <c r="G40" s="243" t="s">
        <v>69</v>
      </c>
      <c r="H40" s="244"/>
      <c r="I40" s="245" t="s">
        <v>14</v>
      </c>
      <c r="J40" s="246"/>
      <c r="K40" s="83"/>
      <c r="L40" s="83"/>
      <c r="M40" s="76" t="str">
        <f>IF(L40="","選択してください",TRUE)</f>
        <v>選択してください</v>
      </c>
    </row>
    <row r="41" spans="1:13" ht="30" customHeight="1" x14ac:dyDescent="0.15">
      <c r="B41" s="19"/>
      <c r="C41" s="241" t="s">
        <v>70</v>
      </c>
      <c r="D41" s="241"/>
      <c r="E41" s="241"/>
      <c r="F41" s="242"/>
      <c r="G41" s="247" t="s">
        <v>71</v>
      </c>
      <c r="H41" s="248"/>
      <c r="I41" s="249" t="s">
        <v>72</v>
      </c>
      <c r="J41" s="250"/>
      <c r="K41" s="83"/>
      <c r="L41" s="83"/>
      <c r="M41" s="76" t="str">
        <f>IF(L41="","選択してください",TRUE)</f>
        <v>選択してください</v>
      </c>
    </row>
    <row r="42" spans="1:13" ht="30" customHeight="1" thickBot="1" x14ac:dyDescent="0.2">
      <c r="B42" s="20"/>
      <c r="C42" s="225" t="s">
        <v>73</v>
      </c>
      <c r="D42" s="225"/>
      <c r="E42" s="225"/>
      <c r="F42" s="226"/>
      <c r="G42" s="227" t="s">
        <v>69</v>
      </c>
      <c r="H42" s="228"/>
      <c r="I42" s="228" t="s">
        <v>14</v>
      </c>
      <c r="J42" s="229"/>
      <c r="K42" s="83"/>
      <c r="L42" s="83"/>
      <c r="M42" s="76" t="str">
        <f>IF(L42="","選択してください",TRUE)</f>
        <v>選択してください</v>
      </c>
    </row>
    <row r="43" spans="1:13" ht="9.75" customHeight="1" x14ac:dyDescent="0.15">
      <c r="C43" s="21"/>
      <c r="D43" s="21"/>
      <c r="E43" s="21"/>
      <c r="F43" s="21"/>
      <c r="G43" s="22"/>
      <c r="H43" s="23"/>
      <c r="I43" s="23"/>
      <c r="J43" s="23"/>
    </row>
    <row r="44" spans="1:13" s="2" customFormat="1" ht="18.75" customHeight="1" x14ac:dyDescent="0.15">
      <c r="B44" s="230" t="s">
        <v>74</v>
      </c>
      <c r="C44" s="230"/>
      <c r="D44" s="231">
        <f>E6</f>
        <v>0</v>
      </c>
      <c r="E44" s="231"/>
      <c r="F44" s="97"/>
      <c r="H44" s="24"/>
      <c r="M44" s="72"/>
    </row>
    <row r="45" spans="1:13" s="2" customFormat="1" ht="10.5" customHeight="1" thickBot="1" x14ac:dyDescent="0.2">
      <c r="G45" s="25"/>
      <c r="H45" s="25"/>
      <c r="I45" s="26"/>
      <c r="J45" s="26"/>
      <c r="M45" s="72"/>
    </row>
    <row r="46" spans="1:13" ht="36.75" customHeight="1" x14ac:dyDescent="0.15">
      <c r="B46" s="232" t="s">
        <v>75</v>
      </c>
      <c r="C46" s="233"/>
      <c r="D46" s="233"/>
      <c r="E46" s="233"/>
      <c r="F46" s="234"/>
      <c r="G46" s="235" t="s">
        <v>76</v>
      </c>
      <c r="H46" s="236"/>
      <c r="I46" s="236" t="s">
        <v>77</v>
      </c>
      <c r="J46" s="237"/>
      <c r="K46" s="83"/>
      <c r="L46" s="83"/>
      <c r="M46" s="76" t="str">
        <f>IF(L46="","選択してください",TRUE)</f>
        <v>選択してください</v>
      </c>
    </row>
    <row r="47" spans="1:13" ht="36.75" customHeight="1" thickBot="1" x14ac:dyDescent="0.2">
      <c r="B47" s="1"/>
      <c r="C47" s="260" t="s">
        <v>160</v>
      </c>
      <c r="D47" s="260"/>
      <c r="E47" s="260"/>
      <c r="F47" s="261"/>
      <c r="G47" s="262" t="s">
        <v>78</v>
      </c>
      <c r="H47" s="263"/>
      <c r="I47" s="264" t="s">
        <v>79</v>
      </c>
      <c r="J47" s="265"/>
      <c r="K47" s="83" t="s">
        <v>80</v>
      </c>
      <c r="L47" s="83"/>
      <c r="M47" s="76" t="str">
        <f>IF(L47="","選択してください",TRUE)</f>
        <v>選択してください</v>
      </c>
    </row>
    <row r="48" spans="1:13" ht="30" customHeight="1" x14ac:dyDescent="0.15">
      <c r="B48" s="27" t="s">
        <v>81</v>
      </c>
      <c r="C48" s="28"/>
      <c r="D48" s="28"/>
      <c r="E48" s="29"/>
      <c r="F48" s="30"/>
      <c r="G48" s="31"/>
      <c r="H48" s="32"/>
      <c r="I48" s="32"/>
      <c r="J48" s="33"/>
    </row>
    <row r="49" spans="2:17" ht="31.5" customHeight="1" x14ac:dyDescent="0.15">
      <c r="B49" s="266" t="s">
        <v>82</v>
      </c>
      <c r="C49" s="267"/>
      <c r="D49" s="268" t="s">
        <v>83</v>
      </c>
      <c r="E49" s="267"/>
      <c r="F49" s="84" t="s">
        <v>84</v>
      </c>
      <c r="G49" s="98" t="s">
        <v>85</v>
      </c>
      <c r="H49" s="84" t="s">
        <v>86</v>
      </c>
      <c r="I49" s="269"/>
      <c r="J49" s="270"/>
      <c r="K49" s="83"/>
      <c r="L49" s="83"/>
      <c r="M49" s="77" t="str">
        <f>IF(L49="","選択してください",TRUE)</f>
        <v>選択してください</v>
      </c>
      <c r="N49" s="70"/>
    </row>
    <row r="50" spans="2:17" ht="31.5" customHeight="1" x14ac:dyDescent="0.15">
      <c r="B50" s="34"/>
      <c r="C50" s="175" t="s">
        <v>87</v>
      </c>
      <c r="D50" s="175"/>
      <c r="E50" s="175"/>
      <c r="F50" s="176"/>
      <c r="G50" s="251"/>
      <c r="H50" s="251"/>
      <c r="I50" s="252"/>
      <c r="J50" s="253"/>
      <c r="L50" t="s">
        <v>11</v>
      </c>
      <c r="M50" s="77" t="str">
        <f>IF(G50="","備蓄医療用医薬品数を入力してください",TRUE)</f>
        <v>備蓄医療用医薬品数を入力してください</v>
      </c>
      <c r="N50" s="70"/>
    </row>
    <row r="51" spans="2:17" ht="31.5" customHeight="1" thickBot="1" x14ac:dyDescent="0.2">
      <c r="B51" s="1"/>
      <c r="C51" s="254" t="s">
        <v>88</v>
      </c>
      <c r="D51" s="254"/>
      <c r="E51" s="254"/>
      <c r="F51" s="255"/>
      <c r="G51" s="256"/>
      <c r="H51" s="257"/>
      <c r="I51" s="258"/>
      <c r="J51" s="259"/>
      <c r="M51" s="77" t="str">
        <f>IF(G51="","要指導医薬品及び一般用医薬品の合計品目数",TRUE)</f>
        <v>要指導医薬品及び一般用医薬品の合計品目数</v>
      </c>
      <c r="N51" s="70"/>
    </row>
    <row r="52" spans="2:17" ht="31.5" customHeight="1" thickBot="1" x14ac:dyDescent="0.2">
      <c r="B52" s="27" t="s">
        <v>89</v>
      </c>
      <c r="C52" s="35"/>
      <c r="D52" s="36"/>
      <c r="E52" s="36"/>
      <c r="F52" s="37"/>
      <c r="G52" s="279" t="s">
        <v>90</v>
      </c>
      <c r="H52" s="280"/>
      <c r="I52" s="280" t="s">
        <v>91</v>
      </c>
      <c r="J52" s="281"/>
      <c r="K52" s="83"/>
      <c r="L52" s="83"/>
      <c r="M52" s="77" t="str">
        <f>IF(L52="","選択してください",TRUE)</f>
        <v>選択してください</v>
      </c>
      <c r="N52" s="70"/>
    </row>
    <row r="53" spans="2:17" ht="30.75" customHeight="1" x14ac:dyDescent="0.15">
      <c r="B53" s="282" t="s">
        <v>161</v>
      </c>
      <c r="C53" s="283"/>
      <c r="D53" s="283"/>
      <c r="E53" s="283"/>
      <c r="F53" s="284"/>
      <c r="G53" s="99" t="s">
        <v>92</v>
      </c>
      <c r="H53" s="100" t="s">
        <v>93</v>
      </c>
      <c r="I53" s="100" t="s">
        <v>94</v>
      </c>
      <c r="J53" s="101" t="s">
        <v>95</v>
      </c>
      <c r="K53" s="83"/>
      <c r="L53" s="83"/>
      <c r="M53" s="77" t="str">
        <f t="shared" ref="M53:M58" si="1">IF(L53="","選択してください",TRUE)</f>
        <v>選択してください</v>
      </c>
      <c r="N53" s="70"/>
    </row>
    <row r="54" spans="2:17" ht="32.1" customHeight="1" x14ac:dyDescent="0.15">
      <c r="B54" s="38"/>
      <c r="C54" s="187" t="s">
        <v>96</v>
      </c>
      <c r="D54" s="187"/>
      <c r="E54" s="187"/>
      <c r="F54" s="187"/>
      <c r="G54" s="285" t="s">
        <v>97</v>
      </c>
      <c r="H54" s="286"/>
      <c r="I54" s="287" t="s">
        <v>61</v>
      </c>
      <c r="J54" s="288"/>
      <c r="L54" s="83"/>
      <c r="M54" s="77" t="str">
        <f t="shared" si="1"/>
        <v>選択してください</v>
      </c>
      <c r="N54" s="70"/>
    </row>
    <row r="55" spans="2:17" ht="35.25" customHeight="1" x14ac:dyDescent="0.15">
      <c r="B55" s="38"/>
      <c r="C55" s="271" t="s">
        <v>98</v>
      </c>
      <c r="D55" s="272"/>
      <c r="E55" s="137"/>
      <c r="F55" s="273"/>
      <c r="G55" s="39" t="s">
        <v>99</v>
      </c>
      <c r="H55" s="102"/>
      <c r="I55" s="274"/>
      <c r="J55" s="275"/>
      <c r="K55" t="b">
        <f>IF($E$55="",FALSE,TRUE)</f>
        <v>0</v>
      </c>
      <c r="L55" t="b">
        <f>IF($H$55="",FALSE,TRUE)</f>
        <v>0</v>
      </c>
      <c r="M55" s="77"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x14ac:dyDescent="0.15">
      <c r="B56" s="1"/>
      <c r="C56" s="187" t="s">
        <v>100</v>
      </c>
      <c r="D56" s="187"/>
      <c r="E56" s="187"/>
      <c r="F56" s="187"/>
      <c r="G56" s="276" t="s">
        <v>97</v>
      </c>
      <c r="H56" s="277"/>
      <c r="I56" s="277" t="s">
        <v>61</v>
      </c>
      <c r="J56" s="278"/>
      <c r="K56" s="83"/>
      <c r="L56" s="83">
        <v>0</v>
      </c>
      <c r="M56" s="77" t="b">
        <f>IF($L$54=1,"選択不要です",IF(L56="","選択してください",TRUE))</f>
        <v>1</v>
      </c>
      <c r="N56" s="70"/>
    </row>
    <row r="57" spans="2:17" ht="52.5" customHeight="1" thickBot="1" x14ac:dyDescent="0.2">
      <c r="B57" s="59"/>
      <c r="C57" s="254" t="s">
        <v>101</v>
      </c>
      <c r="D57" s="254"/>
      <c r="E57" s="254"/>
      <c r="F57" s="255"/>
      <c r="G57" s="302" t="s">
        <v>97</v>
      </c>
      <c r="H57" s="303"/>
      <c r="I57" s="304" t="s">
        <v>102</v>
      </c>
      <c r="J57" s="305"/>
      <c r="K57" s="83"/>
      <c r="L57" s="83">
        <v>0</v>
      </c>
      <c r="M57" s="77" t="b">
        <f>IF($L$54=1,"選択不要です",IF(L57="","選択してください",TRUE))</f>
        <v>1</v>
      </c>
      <c r="N57" s="70"/>
    </row>
    <row r="58" spans="2:17" ht="43.5" customHeight="1" x14ac:dyDescent="0.15">
      <c r="B58" s="306" t="s">
        <v>162</v>
      </c>
      <c r="C58" s="307"/>
      <c r="D58" s="307"/>
      <c r="E58" s="307"/>
      <c r="F58" s="308"/>
      <c r="G58" s="103" t="s">
        <v>103</v>
      </c>
      <c r="H58" s="100" t="s">
        <v>104</v>
      </c>
      <c r="I58" s="104" t="s">
        <v>91</v>
      </c>
      <c r="J58" s="105"/>
      <c r="K58" s="83"/>
      <c r="L58" s="83"/>
      <c r="M58" s="77" t="str">
        <f t="shared" si="1"/>
        <v>選択してください</v>
      </c>
      <c r="N58" s="70"/>
      <c r="O58" s="49"/>
      <c r="P58" s="49"/>
      <c r="Q58" s="49"/>
    </row>
    <row r="59" spans="2:17" ht="43.5" customHeight="1" x14ac:dyDescent="0.15">
      <c r="B59" s="309" t="s">
        <v>105</v>
      </c>
      <c r="C59" s="310"/>
      <c r="D59" s="310"/>
      <c r="E59" s="310"/>
      <c r="F59" s="311"/>
      <c r="G59" s="312" t="s">
        <v>106</v>
      </c>
      <c r="H59" s="287"/>
      <c r="I59" s="286" t="s">
        <v>107</v>
      </c>
      <c r="J59" s="278"/>
      <c r="K59" s="106"/>
      <c r="L59" s="106"/>
      <c r="M59" s="77" t="b">
        <f>IF(AND(L58=2,K59=FALSE,L59=FALSE),"適合する施設要件にチェックを入れてください",TRUE)</f>
        <v>1</v>
      </c>
      <c r="N59" s="70"/>
    </row>
    <row r="60" spans="2:17" ht="43.5" customHeight="1" x14ac:dyDescent="0.15">
      <c r="B60" s="289" t="s">
        <v>108</v>
      </c>
      <c r="C60" s="290"/>
      <c r="D60" s="290"/>
      <c r="E60" s="290"/>
      <c r="F60" s="291"/>
      <c r="G60" s="193"/>
      <c r="H60" s="313"/>
      <c r="I60" s="292"/>
      <c r="J60" s="293"/>
      <c r="K60" s="83"/>
      <c r="L60" s="83"/>
      <c r="M60" s="77" t="str">
        <f>IF(G60="","医療用麻薬の備蓄品目数を入力してください",TRUE)</f>
        <v>医療用麻薬の備蓄品目数を入力してください</v>
      </c>
      <c r="N60" s="70"/>
    </row>
    <row r="61" spans="2:17" ht="35.1" customHeight="1" x14ac:dyDescent="0.15">
      <c r="B61" s="294" t="s">
        <v>164</v>
      </c>
      <c r="C61" s="295"/>
      <c r="D61" s="295"/>
      <c r="E61" s="295"/>
      <c r="F61" s="296"/>
      <c r="G61" s="64" t="s">
        <v>109</v>
      </c>
      <c r="H61" s="187" t="s">
        <v>110</v>
      </c>
      <c r="I61" s="188"/>
      <c r="J61" s="107"/>
      <c r="M61" s="77" t="str">
        <f>IF(J61="","算定回数を入力してください",TRUE)</f>
        <v>算定回数を入力してください</v>
      </c>
      <c r="N61" s="70"/>
    </row>
    <row r="62" spans="2:17" ht="35.1" customHeight="1" x14ac:dyDescent="0.15">
      <c r="B62" s="297"/>
      <c r="C62" s="239"/>
      <c r="D62" s="239"/>
      <c r="E62" s="239"/>
      <c r="F62" s="298"/>
      <c r="G62" s="55" t="s">
        <v>111</v>
      </c>
      <c r="H62" s="199" t="s">
        <v>112</v>
      </c>
      <c r="I62" s="200"/>
      <c r="J62" s="108"/>
      <c r="M62" s="77" t="str">
        <f>IF(J62="","実施患者数を入力してください",TRUE)</f>
        <v>実施患者数を入力してください</v>
      </c>
      <c r="N62" s="70"/>
    </row>
    <row r="63" spans="2:17" ht="35.1" customHeight="1" x14ac:dyDescent="0.15">
      <c r="B63" s="289" t="s">
        <v>113</v>
      </c>
      <c r="C63" s="290"/>
      <c r="D63" s="290"/>
      <c r="E63" s="290"/>
      <c r="F63" s="291"/>
      <c r="G63" s="64" t="s">
        <v>109</v>
      </c>
      <c r="H63" s="187" t="s">
        <v>114</v>
      </c>
      <c r="I63" s="188"/>
      <c r="J63" s="109"/>
      <c r="M63" s="77" t="str">
        <f t="shared" ref="M63" si="2">IF(J63="","算定回数を入力してください",TRUE)</f>
        <v>算定回数を入力してください</v>
      </c>
      <c r="N63" s="70"/>
    </row>
    <row r="64" spans="2:17" ht="35.1" customHeight="1" thickBot="1" x14ac:dyDescent="0.2">
      <c r="B64" s="299"/>
      <c r="C64" s="300"/>
      <c r="D64" s="300"/>
      <c r="E64" s="300"/>
      <c r="F64" s="301"/>
      <c r="G64" s="40" t="s">
        <v>115</v>
      </c>
      <c r="H64" s="260" t="s">
        <v>112</v>
      </c>
      <c r="I64" s="261"/>
      <c r="J64" s="110"/>
      <c r="M64" s="77" t="str">
        <f>IF(J64="","実施患者数を入力してください",TRUE)</f>
        <v>実施患者数を入力してください</v>
      </c>
      <c r="N64" s="70"/>
    </row>
    <row r="65" spans="1:24" ht="30" customHeight="1" x14ac:dyDescent="0.15">
      <c r="B65" s="314" t="s">
        <v>116</v>
      </c>
      <c r="C65" s="315"/>
      <c r="D65" s="315"/>
      <c r="E65" s="315"/>
      <c r="F65" s="316"/>
      <c r="G65" s="317" t="s">
        <v>90</v>
      </c>
      <c r="H65" s="318"/>
      <c r="I65" s="318" t="s">
        <v>91</v>
      </c>
      <c r="J65" s="323"/>
      <c r="K65" s="83"/>
      <c r="L65" s="83"/>
      <c r="M65" s="77" t="str">
        <f>IF(L65="","選択してください","TRUE")</f>
        <v>選択してください</v>
      </c>
      <c r="N65" s="70"/>
    </row>
    <row r="66" spans="1:24" ht="35.1" customHeight="1" thickBot="1" x14ac:dyDescent="0.2">
      <c r="B66" s="38"/>
      <c r="C66" s="187" t="s">
        <v>117</v>
      </c>
      <c r="D66" s="187"/>
      <c r="E66" s="187"/>
      <c r="F66" s="188"/>
      <c r="G66" s="285" t="s">
        <v>39</v>
      </c>
      <c r="H66" s="286"/>
      <c r="I66" s="286" t="s">
        <v>50</v>
      </c>
      <c r="J66" s="278"/>
      <c r="K66" s="111" t="str">
        <f>IF((AND(L65=1,L66=2)),"エラー","")</f>
        <v/>
      </c>
      <c r="L66" s="83"/>
      <c r="M66" s="79" t="str">
        <f>IF(K66="エラー","「加算の届出状況を再確認してください。」",IF(L66="","選択してください","TRUE"))</f>
        <v>選択してください</v>
      </c>
      <c r="N66" s="70"/>
    </row>
    <row r="67" spans="1:24" ht="30" customHeight="1" x14ac:dyDescent="0.15">
      <c r="B67" s="314" t="s">
        <v>118</v>
      </c>
      <c r="C67" s="315"/>
      <c r="D67" s="315"/>
      <c r="E67" s="315"/>
      <c r="F67" s="316"/>
      <c r="G67" s="317" t="s">
        <v>119</v>
      </c>
      <c r="H67" s="318"/>
      <c r="I67" s="319" t="s">
        <v>91</v>
      </c>
      <c r="J67" s="320"/>
      <c r="K67" s="83" t="s">
        <v>80</v>
      </c>
      <c r="L67" s="83"/>
      <c r="M67" s="77" t="str">
        <f>IF(L67="","選択してください","")</f>
        <v>選択してください</v>
      </c>
      <c r="N67" s="70"/>
    </row>
    <row r="68" spans="1:24" ht="24.95" customHeight="1" x14ac:dyDescent="0.15">
      <c r="B68" s="41"/>
      <c r="C68" s="177" t="s">
        <v>120</v>
      </c>
      <c r="D68" s="321"/>
      <c r="E68" s="321"/>
      <c r="F68" s="322"/>
      <c r="G68" s="276" t="s">
        <v>121</v>
      </c>
      <c r="H68" s="277"/>
      <c r="I68" s="286" t="s">
        <v>122</v>
      </c>
      <c r="J68" s="278"/>
      <c r="K68" s="83"/>
      <c r="L68" s="83"/>
      <c r="M68" s="77" t="str">
        <f t="shared" ref="M68" si="3">IF(L68="","選択してください",TRUE)</f>
        <v>選択してください</v>
      </c>
      <c r="N68" s="70"/>
    </row>
    <row r="69" spans="1:24" ht="24.95" customHeight="1" thickBot="1" x14ac:dyDescent="0.2">
      <c r="B69" s="42"/>
      <c r="C69" s="260" t="s">
        <v>123</v>
      </c>
      <c r="D69" s="325"/>
      <c r="E69" s="325"/>
      <c r="F69" s="326"/>
      <c r="G69" s="116" t="s">
        <v>124</v>
      </c>
      <c r="H69" s="116" t="s">
        <v>125</v>
      </c>
      <c r="I69" s="117" t="s">
        <v>126</v>
      </c>
      <c r="J69" s="118"/>
      <c r="K69" s="83"/>
      <c r="L69" s="83"/>
      <c r="M69" s="115" t="str">
        <f>IF(AND(P69=FALSE,Q69=FALSE,R69=FALSE),"無菌製剤処理を行うための設備にチェックを入れてください",TRUE)</f>
        <v>無菌製剤処理を行うための設備にチェックを入れてください</v>
      </c>
      <c r="N69" s="70"/>
      <c r="P69" s="83" t="b">
        <v>0</v>
      </c>
      <c r="Q69" s="83" t="b">
        <v>0</v>
      </c>
      <c r="R69" s="83" t="b">
        <v>0</v>
      </c>
    </row>
    <row r="70" spans="1:24" ht="30" customHeight="1" x14ac:dyDescent="0.15">
      <c r="B70" s="27" t="s">
        <v>127</v>
      </c>
      <c r="C70" s="32"/>
      <c r="D70" s="32"/>
      <c r="E70" s="32"/>
      <c r="F70" s="32"/>
      <c r="G70" s="32"/>
      <c r="H70" s="30"/>
      <c r="I70" s="32"/>
      <c r="J70" s="33"/>
      <c r="M70" s="80"/>
      <c r="N70" s="70"/>
      <c r="P70" t="s">
        <v>11</v>
      </c>
    </row>
    <row r="71" spans="1:24" ht="35.1" customHeight="1" x14ac:dyDescent="0.15">
      <c r="B71" s="1"/>
      <c r="C71" s="327" t="s">
        <v>128</v>
      </c>
      <c r="D71" s="327"/>
      <c r="E71" s="327"/>
      <c r="F71" s="328"/>
      <c r="G71" s="276" t="s">
        <v>90</v>
      </c>
      <c r="H71" s="277"/>
      <c r="I71" s="329" t="s">
        <v>91</v>
      </c>
      <c r="J71" s="330"/>
      <c r="K71" s="83"/>
      <c r="L71" s="83"/>
      <c r="M71" s="77" t="str">
        <f>IF(L71="","選択してください",TRUE)</f>
        <v>選択してください</v>
      </c>
      <c r="N71" s="70"/>
    </row>
    <row r="72" spans="1:24" ht="35.1" customHeight="1" x14ac:dyDescent="0.15">
      <c r="B72" s="38"/>
      <c r="C72" s="187" t="s">
        <v>129</v>
      </c>
      <c r="D72" s="187"/>
      <c r="E72" s="187"/>
      <c r="F72" s="187"/>
      <c r="G72" s="285" t="s">
        <v>97</v>
      </c>
      <c r="H72" s="286"/>
      <c r="I72" s="287" t="s">
        <v>61</v>
      </c>
      <c r="J72" s="288"/>
      <c r="K72" s="83"/>
      <c r="L72" s="83"/>
      <c r="M72" s="77" t="str">
        <f t="shared" ref="M72" si="4">IF(L72="","選択してください",TRUE)</f>
        <v>選択してください</v>
      </c>
      <c r="N72" s="70"/>
    </row>
    <row r="73" spans="1:24" ht="35.1" customHeight="1" x14ac:dyDescent="0.15">
      <c r="B73" s="60"/>
      <c r="C73" s="187" t="s">
        <v>130</v>
      </c>
      <c r="D73" s="187"/>
      <c r="E73" s="187"/>
      <c r="F73" s="188"/>
      <c r="G73" s="286" t="s">
        <v>131</v>
      </c>
      <c r="H73" s="286"/>
      <c r="I73" s="287" t="s">
        <v>61</v>
      </c>
      <c r="J73" s="288"/>
      <c r="K73" s="83"/>
      <c r="L73" s="83"/>
      <c r="M73" s="77" t="str">
        <f>IF(L72=1,"選択不要です",IF(L73="","選択してください",TRUE))</f>
        <v>選択してください</v>
      </c>
      <c r="N73" s="70"/>
    </row>
    <row r="74" spans="1:24" ht="42.75" customHeight="1" thickBot="1" x14ac:dyDescent="0.2">
      <c r="B74" s="38"/>
      <c r="C74" s="187" t="s">
        <v>132</v>
      </c>
      <c r="D74" s="187"/>
      <c r="E74" s="187"/>
      <c r="F74" s="66" t="s">
        <v>133</v>
      </c>
      <c r="G74" s="112"/>
      <c r="H74" s="65" t="s">
        <v>134</v>
      </c>
      <c r="I74" s="120"/>
      <c r="J74" s="53"/>
      <c r="M74" s="77"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x14ac:dyDescent="0.15">
      <c r="B75" s="58" t="s">
        <v>135</v>
      </c>
      <c r="C75" s="324" t="s">
        <v>136</v>
      </c>
      <c r="D75" s="324"/>
      <c r="E75" s="324"/>
      <c r="F75" s="324"/>
      <c r="G75" s="317" t="s">
        <v>137</v>
      </c>
      <c r="H75" s="318"/>
      <c r="I75" s="318" t="s">
        <v>138</v>
      </c>
      <c r="J75" s="323"/>
      <c r="K75" s="83" t="s">
        <v>80</v>
      </c>
      <c r="L75" s="83"/>
      <c r="M75" s="77" t="str">
        <f>IF(L75="","選択してください",TRUE)</f>
        <v>選択してください</v>
      </c>
      <c r="N75" s="70"/>
      <c r="O75" s="43"/>
    </row>
    <row r="76" spans="1:24" ht="35.1" customHeight="1" x14ac:dyDescent="0.15">
      <c r="B76" s="333" t="s">
        <v>139</v>
      </c>
      <c r="C76" s="175"/>
      <c r="D76" s="175"/>
      <c r="E76" s="334"/>
      <c r="F76" s="337" t="s">
        <v>163</v>
      </c>
      <c r="G76" s="310"/>
      <c r="H76" s="310"/>
      <c r="I76" s="311"/>
      <c r="J76" s="113"/>
      <c r="K76" t="s">
        <v>80</v>
      </c>
      <c r="M76" s="77" t="str" cm="1">
        <f t="array" ref="M76">_xlfn.IFS(L75=2,"入力不要です",L75=1,IF(J76="","全保険薬剤師の数を入力してください",TRUE),L75="","")</f>
        <v/>
      </c>
      <c r="N76" s="70"/>
    </row>
    <row r="77" spans="1:24" ht="35.1" customHeight="1" thickBot="1" x14ac:dyDescent="0.2">
      <c r="B77" s="335"/>
      <c r="C77" s="260"/>
      <c r="D77" s="260"/>
      <c r="E77" s="336"/>
      <c r="F77" s="338" t="s">
        <v>140</v>
      </c>
      <c r="G77" s="225"/>
      <c r="H77" s="225"/>
      <c r="I77" s="226"/>
      <c r="J77" s="114"/>
      <c r="M77" s="77"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x14ac:dyDescent="0.15">
      <c r="A78" s="44"/>
      <c r="B78" s="44" t="s">
        <v>141</v>
      </c>
      <c r="C78" s="44"/>
      <c r="D78" s="44"/>
      <c r="E78" s="44"/>
      <c r="F78" s="44"/>
      <c r="G78" s="44"/>
      <c r="H78" s="44"/>
      <c r="I78" s="44"/>
      <c r="J78" s="44"/>
      <c r="K78" s="44"/>
    </row>
    <row r="79" spans="1:24" ht="30" customHeight="1" x14ac:dyDescent="0.15">
      <c r="A79" s="45">
        <v>1</v>
      </c>
      <c r="B79" s="121" t="s">
        <v>149</v>
      </c>
      <c r="C79" s="121"/>
      <c r="D79" s="121"/>
      <c r="E79" s="121"/>
      <c r="F79" s="121"/>
      <c r="G79" s="121"/>
      <c r="H79" s="121"/>
      <c r="I79" s="121"/>
      <c r="J79" s="121"/>
      <c r="K79" s="46"/>
      <c r="L79" s="2"/>
      <c r="M79" s="72"/>
      <c r="N79" s="2"/>
      <c r="O79" s="2"/>
      <c r="P79" s="2"/>
      <c r="Q79" s="2"/>
      <c r="R79" s="2"/>
      <c r="S79" s="2"/>
      <c r="T79" s="2"/>
      <c r="U79" s="2"/>
      <c r="V79" s="2"/>
      <c r="W79" s="2"/>
      <c r="X79" s="2"/>
    </row>
    <row r="80" spans="1:24" ht="15" customHeight="1" x14ac:dyDescent="0.15">
      <c r="A80" s="45">
        <v>2</v>
      </c>
      <c r="B80" s="339" t="s">
        <v>142</v>
      </c>
      <c r="C80" s="339"/>
      <c r="D80" s="339"/>
      <c r="E80" s="339"/>
      <c r="F80" s="339"/>
      <c r="G80" s="339"/>
      <c r="H80" s="339"/>
      <c r="I80" s="339"/>
      <c r="J80" s="339"/>
    </row>
    <row r="81" spans="1:14" ht="15" customHeight="1" x14ac:dyDescent="0.15">
      <c r="A81" s="45">
        <v>3</v>
      </c>
      <c r="B81" s="340" t="s">
        <v>150</v>
      </c>
      <c r="C81" s="340"/>
      <c r="D81" s="340"/>
      <c r="E81" s="340"/>
      <c r="F81" s="340"/>
      <c r="G81" s="340"/>
      <c r="H81" s="340"/>
      <c r="I81" s="340"/>
      <c r="J81" s="340"/>
      <c r="K81" s="45"/>
    </row>
    <row r="82" spans="1:14" ht="15" customHeight="1" x14ac:dyDescent="0.15">
      <c r="A82" s="45">
        <v>4</v>
      </c>
      <c r="B82" s="121" t="s">
        <v>143</v>
      </c>
      <c r="C82" s="121"/>
      <c r="D82" s="121"/>
      <c r="E82" s="121"/>
      <c r="F82" s="121"/>
      <c r="G82" s="121"/>
      <c r="H82" s="121"/>
      <c r="I82" s="121"/>
      <c r="J82" s="121"/>
      <c r="K82" s="47"/>
      <c r="L82" s="2"/>
      <c r="M82" s="72"/>
      <c r="N82" s="2"/>
    </row>
    <row r="83" spans="1:14" ht="50.25" customHeight="1" x14ac:dyDescent="0.15">
      <c r="A83" s="45">
        <v>5</v>
      </c>
      <c r="B83" s="121" t="s">
        <v>159</v>
      </c>
      <c r="C83" s="121"/>
      <c r="D83" s="121"/>
      <c r="E83" s="121"/>
      <c r="F83" s="121"/>
      <c r="G83" s="121"/>
      <c r="H83" s="121"/>
      <c r="I83" s="121"/>
      <c r="J83" s="121"/>
      <c r="K83" s="45" t="s">
        <v>80</v>
      </c>
    </row>
    <row r="84" spans="1:14" ht="66" customHeight="1" x14ac:dyDescent="0.15">
      <c r="A84" s="45">
        <v>6</v>
      </c>
      <c r="B84" s="121" t="s">
        <v>168</v>
      </c>
      <c r="C84" s="121"/>
      <c r="D84" s="121"/>
      <c r="E84" s="121"/>
      <c r="F84" s="121"/>
      <c r="G84" s="121"/>
      <c r="H84" s="121"/>
      <c r="I84" s="121"/>
      <c r="J84" s="121"/>
      <c r="K84" s="61" t="s">
        <v>80</v>
      </c>
    </row>
    <row r="85" spans="1:14" ht="30" customHeight="1" x14ac:dyDescent="0.15">
      <c r="A85" s="45">
        <v>7</v>
      </c>
      <c r="B85" s="121" t="s">
        <v>151</v>
      </c>
      <c r="C85" s="121"/>
      <c r="D85" s="121"/>
      <c r="E85" s="121"/>
      <c r="F85" s="121"/>
      <c r="G85" s="121"/>
      <c r="H85" s="121"/>
      <c r="I85" s="121"/>
      <c r="J85" s="121"/>
      <c r="K85" s="47"/>
      <c r="L85" s="2"/>
      <c r="M85" s="72"/>
      <c r="N85" s="2"/>
    </row>
    <row r="86" spans="1:14" ht="22.5" customHeight="1" x14ac:dyDescent="0.15">
      <c r="A86" s="45">
        <v>8</v>
      </c>
      <c r="B86" s="121" t="s">
        <v>146</v>
      </c>
      <c r="C86" s="121"/>
      <c r="D86" s="121"/>
      <c r="E86" s="121"/>
      <c r="F86" s="121"/>
      <c r="G86" s="121"/>
      <c r="H86" s="121"/>
      <c r="I86" s="121"/>
      <c r="J86" s="121"/>
      <c r="K86" s="47"/>
      <c r="L86" s="2"/>
      <c r="M86" s="72"/>
      <c r="N86" s="2"/>
    </row>
    <row r="87" spans="1:14" ht="15" customHeight="1" x14ac:dyDescent="0.15">
      <c r="A87" s="45">
        <v>9</v>
      </c>
      <c r="B87" s="121" t="s">
        <v>152</v>
      </c>
      <c r="C87" s="121"/>
      <c r="D87" s="121"/>
      <c r="E87" s="121"/>
      <c r="F87" s="121"/>
      <c r="G87" s="121"/>
      <c r="H87" s="121"/>
      <c r="I87" s="121"/>
      <c r="J87" s="121"/>
      <c r="K87" s="47"/>
      <c r="L87" s="2"/>
      <c r="M87" s="72"/>
      <c r="N87" s="2"/>
    </row>
    <row r="88" spans="1:14" ht="30" customHeight="1" x14ac:dyDescent="0.15">
      <c r="A88" s="45">
        <v>10</v>
      </c>
      <c r="B88" s="121" t="s">
        <v>144</v>
      </c>
      <c r="C88" s="121"/>
      <c r="D88" s="121"/>
      <c r="E88" s="121"/>
      <c r="F88" s="121"/>
      <c r="G88" s="121"/>
      <c r="H88" s="121"/>
      <c r="I88" s="121"/>
      <c r="J88" s="121"/>
      <c r="K88" s="48"/>
    </row>
    <row r="89" spans="1:14" ht="101.25" customHeight="1" x14ac:dyDescent="0.15">
      <c r="A89" s="45">
        <v>11</v>
      </c>
      <c r="B89" s="121" t="s">
        <v>153</v>
      </c>
      <c r="C89" s="121"/>
      <c r="D89" s="121"/>
      <c r="E89" s="121"/>
      <c r="F89" s="121"/>
      <c r="G89" s="121"/>
      <c r="H89" s="121"/>
      <c r="I89" s="121"/>
      <c r="J89" s="121"/>
      <c r="K89" s="2" t="s">
        <v>80</v>
      </c>
      <c r="M89" s="72"/>
      <c r="N89" s="2"/>
    </row>
    <row r="90" spans="1:14" ht="69.95" customHeight="1" x14ac:dyDescent="0.15">
      <c r="A90" s="81"/>
      <c r="B90" s="121" t="s">
        <v>145</v>
      </c>
      <c r="C90" s="121"/>
      <c r="D90" s="121"/>
      <c r="E90" s="121"/>
      <c r="F90" s="121"/>
      <c r="G90" s="121"/>
      <c r="H90" s="121"/>
      <c r="I90" s="121"/>
      <c r="J90" s="121"/>
      <c r="K90" s="47"/>
      <c r="L90" s="2"/>
      <c r="M90" s="72"/>
      <c r="N90" s="2"/>
    </row>
    <row r="91" spans="1:14" ht="44.25" customHeight="1" x14ac:dyDescent="0.15">
      <c r="A91" s="45">
        <v>12</v>
      </c>
      <c r="B91" s="121" t="s">
        <v>154</v>
      </c>
      <c r="C91" s="121"/>
      <c r="D91" s="121"/>
      <c r="E91" s="121"/>
      <c r="F91" s="121"/>
      <c r="G91" s="121"/>
      <c r="H91" s="121"/>
      <c r="I91" s="121"/>
      <c r="J91" s="121"/>
      <c r="K91" s="47"/>
      <c r="L91" s="2"/>
      <c r="M91" s="72"/>
      <c r="N91" s="2"/>
    </row>
    <row r="92" spans="1:14" ht="69.95" customHeight="1" x14ac:dyDescent="0.15">
      <c r="A92" s="45">
        <v>13</v>
      </c>
      <c r="B92" s="121" t="s">
        <v>155</v>
      </c>
      <c r="C92" s="121"/>
      <c r="D92" s="121"/>
      <c r="E92" s="121"/>
      <c r="F92" s="121"/>
      <c r="G92" s="121"/>
      <c r="H92" s="121"/>
      <c r="I92" s="121"/>
      <c r="J92" s="121"/>
      <c r="K92" s="47"/>
      <c r="L92" s="2"/>
      <c r="M92" s="72"/>
      <c r="N92" s="2"/>
    </row>
    <row r="93" spans="1:14" ht="26.25" customHeight="1" x14ac:dyDescent="0.15">
      <c r="A93" s="45">
        <v>14</v>
      </c>
      <c r="B93" s="121" t="s">
        <v>156</v>
      </c>
      <c r="C93" s="121"/>
      <c r="D93" s="121"/>
      <c r="E93" s="121"/>
      <c r="F93" s="121"/>
      <c r="G93" s="121"/>
      <c r="H93" s="121"/>
      <c r="I93" s="121"/>
      <c r="J93" s="121"/>
      <c r="K93" s="47"/>
      <c r="L93" s="2"/>
      <c r="M93" s="72"/>
      <c r="N93" s="2"/>
    </row>
    <row r="94" spans="1:14" ht="30" customHeight="1" x14ac:dyDescent="0.15">
      <c r="A94" s="45">
        <v>15</v>
      </c>
      <c r="B94" s="121" t="s">
        <v>157</v>
      </c>
      <c r="C94" s="121"/>
      <c r="D94" s="121"/>
      <c r="E94" s="121"/>
      <c r="F94" s="121"/>
      <c r="G94" s="121"/>
      <c r="H94" s="121"/>
      <c r="I94" s="121"/>
      <c r="J94" s="121"/>
      <c r="K94" s="49"/>
    </row>
    <row r="95" spans="1:14" ht="150" customHeight="1" x14ac:dyDescent="0.15">
      <c r="A95" s="45">
        <v>16</v>
      </c>
      <c r="B95" s="121" t="s">
        <v>165</v>
      </c>
      <c r="C95" s="121"/>
      <c r="D95" s="121"/>
      <c r="E95" s="121"/>
      <c r="F95" s="121"/>
      <c r="G95" s="121"/>
      <c r="H95" s="121"/>
      <c r="I95" s="121"/>
      <c r="J95" s="121"/>
      <c r="K95" s="49"/>
      <c r="L95" t="s">
        <v>11</v>
      </c>
    </row>
    <row r="96" spans="1:14" ht="139.5" customHeight="1" x14ac:dyDescent="0.15">
      <c r="A96" s="45">
        <v>17</v>
      </c>
      <c r="B96" s="121" t="s">
        <v>169</v>
      </c>
      <c r="C96" s="121"/>
      <c r="D96" s="121"/>
      <c r="E96" s="121"/>
      <c r="F96" s="121"/>
      <c r="G96" s="121"/>
      <c r="H96" s="121"/>
      <c r="I96" s="121"/>
      <c r="J96" s="121"/>
      <c r="K96" s="45"/>
    </row>
    <row r="97" spans="9:13" s="2" customFormat="1" ht="10.5" customHeight="1" x14ac:dyDescent="0.15">
      <c r="I97" s="6"/>
      <c r="J97" s="6"/>
      <c r="M97" s="72"/>
    </row>
    <row r="116" ht="12.75" customHeight="1" x14ac:dyDescent="0.15"/>
  </sheetData>
  <sheetProtection algorithmName="SHA-512" hashValue="k/9OV36qBTJ5whdz9tr+bt9PLUxzmWBZHc47/ElTZfSqCKYV/vbWJjjzVbCCerwmChEkQHoTGURjPGy+Y9PQ9A==" saltValue="I14wzxiQvEQLa+/35QKE8A==" spinCount="100000" sheet="1" selectLockedCells="1"/>
  <mergeCells count="174">
    <mergeCell ref="B93:J93"/>
    <mergeCell ref="B95:J95"/>
    <mergeCell ref="B96:J96"/>
    <mergeCell ref="H26:I26"/>
    <mergeCell ref="B89:J89"/>
    <mergeCell ref="B90:J90"/>
    <mergeCell ref="B91:J91"/>
    <mergeCell ref="B92:J92"/>
    <mergeCell ref="B94:J94"/>
    <mergeCell ref="B82:J82"/>
    <mergeCell ref="B83:J83"/>
    <mergeCell ref="B84:J84"/>
    <mergeCell ref="B85:J85"/>
    <mergeCell ref="B87:J87"/>
    <mergeCell ref="B88:J88"/>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B59:F59"/>
    <mergeCell ref="G59:H59"/>
    <mergeCell ref="I59:J59"/>
    <mergeCell ref="G60:H60"/>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C38:J38"/>
    <mergeCell ref="C39:J39"/>
    <mergeCell ref="C40:F40"/>
    <mergeCell ref="G40:H40"/>
    <mergeCell ref="I40:J40"/>
    <mergeCell ref="C41:F41"/>
    <mergeCell ref="G41:H41"/>
    <mergeCell ref="I41:J41"/>
    <mergeCell ref="B24:B26"/>
    <mergeCell ref="C24:C26"/>
    <mergeCell ref="D24:F24"/>
    <mergeCell ref="D25:F25"/>
    <mergeCell ref="D26:F26"/>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H29:J29"/>
    <mergeCell ref="H30:J30"/>
    <mergeCell ref="G24:J24"/>
    <mergeCell ref="C22:F22"/>
    <mergeCell ref="G22:H22"/>
    <mergeCell ref="I22:J22"/>
    <mergeCell ref="D23:F23"/>
    <mergeCell ref="G23:J23"/>
    <mergeCell ref="C18:F18"/>
    <mergeCell ref="G18:H18"/>
    <mergeCell ref="I18:J18"/>
    <mergeCell ref="C19:F21"/>
    <mergeCell ref="G19:H19"/>
    <mergeCell ref="I19:J19"/>
    <mergeCell ref="G20:H20"/>
    <mergeCell ref="I20:J20"/>
    <mergeCell ref="G21:H21"/>
    <mergeCell ref="B15:C15"/>
    <mergeCell ref="D15:E15"/>
    <mergeCell ref="B16:B17"/>
    <mergeCell ref="C16:F17"/>
    <mergeCell ref="G16:H16"/>
    <mergeCell ref="I16:J16"/>
    <mergeCell ref="G17:H17"/>
    <mergeCell ref="I17:J17"/>
    <mergeCell ref="I21:J21"/>
    <mergeCell ref="B86:J86"/>
    <mergeCell ref="O11:T11"/>
    <mergeCell ref="O12:T12"/>
    <mergeCell ref="A2:K2"/>
    <mergeCell ref="B6:C6"/>
    <mergeCell ref="E6:F6"/>
    <mergeCell ref="G6:J6"/>
    <mergeCell ref="B7:C7"/>
    <mergeCell ref="E7:G7"/>
    <mergeCell ref="D9:E9"/>
    <mergeCell ref="G25:J25"/>
    <mergeCell ref="B11:C11"/>
    <mergeCell ref="D11:E11"/>
    <mergeCell ref="G11:I11"/>
    <mergeCell ref="B12:C12"/>
    <mergeCell ref="D12:E12"/>
    <mergeCell ref="G12:I12"/>
    <mergeCell ref="B8:C9"/>
    <mergeCell ref="D8:G8"/>
    <mergeCell ref="H8:J9"/>
    <mergeCell ref="B10:F10"/>
    <mergeCell ref="G10:H10"/>
    <mergeCell ref="I10:J10"/>
    <mergeCell ref="B14:J14"/>
  </mergeCells>
  <phoneticPr fontId="1"/>
  <conditionalFormatting sqref="G24:G25">
    <cfRule type="cellIs" dxfId="15" priority="16" operator="lessThan">
      <formula>0</formula>
    </cfRule>
  </conditionalFormatting>
  <conditionalFormatting sqref="D44">
    <cfRule type="expression" dxfId="14" priority="15">
      <formula>0</formula>
    </cfRule>
  </conditionalFormatting>
  <conditionalFormatting sqref="G74">
    <cfRule type="cellIs" dxfId="13" priority="13" operator="lessThan">
      <formula>0</formula>
    </cfRule>
    <cfRule type="cellIs" dxfId="12" priority="14" operator="greaterThan">
      <formula>100</formula>
    </cfRule>
  </conditionalFormatting>
  <conditionalFormatting sqref="G23:J23 G26:J26 G24:G25">
    <cfRule type="expression" dxfId="11" priority="12">
      <formula>$L$22=2</formula>
    </cfRule>
  </conditionalFormatting>
  <conditionalFormatting sqref="I33:J37">
    <cfRule type="expression" dxfId="10" priority="11">
      <formula>$L$31=1</formula>
    </cfRule>
  </conditionalFormatting>
  <conditionalFormatting sqref="H55 E55:F55 G56:J57">
    <cfRule type="expression" dxfId="9" priority="10">
      <formula>$L$54=1</formula>
    </cfRule>
  </conditionalFormatting>
  <conditionalFormatting sqref="G59:J59">
    <cfRule type="expression" dxfId="8" priority="8">
      <formula>$L$58=3</formula>
    </cfRule>
    <cfRule type="expression" dxfId="7" priority="9">
      <formula>$L$58=1</formula>
    </cfRule>
  </conditionalFormatting>
  <conditionalFormatting sqref="G68:J69">
    <cfRule type="expression" dxfId="6" priority="7">
      <formula>$L$67=2</formula>
    </cfRule>
  </conditionalFormatting>
  <conditionalFormatting sqref="G69:J69">
    <cfRule type="expression" dxfId="5" priority="6">
      <formula>$L$68=2</formula>
    </cfRule>
  </conditionalFormatting>
  <conditionalFormatting sqref="G73:J73 F74:I74">
    <cfRule type="expression" dxfId="4" priority="5">
      <formula>$L$72=1</formula>
    </cfRule>
  </conditionalFormatting>
  <conditionalFormatting sqref="J76:J77">
    <cfRule type="expression" dxfId="3" priority="4">
      <formula>$L$75=2</formula>
    </cfRule>
  </conditionalFormatting>
  <conditionalFormatting sqref="H28:J28 I33:J37 G31:J32 H29:H30">
    <cfRule type="expression" dxfId="2" priority="3">
      <formula>$L$27=2</formula>
    </cfRule>
  </conditionalFormatting>
  <conditionalFormatting sqref="G74 I74">
    <cfRule type="expression" dxfId="1" priority="2">
      <formula>$L$73=1</formula>
    </cfRule>
  </conditionalFormatting>
  <conditionalFormatting sqref="I74">
    <cfRule type="expression" dxfId="0" priority="1">
      <formula>$G$74&gt;=50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5" firstPageNumber="2" orientation="portrait" useFirstPageNumber="1" r:id="rId1"/>
  <headerFooter>
    <oddFooter>&amp;R&amp;P</oddFooter>
  </headerFooter>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81" r:id="rId4"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31782" r:id="rId5"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804" r:id="rId6"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7"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31816" r:id="rId8"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31817" r:id="rId9"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10"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31831" r:id="rId11" name="Option Button 87">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31832" r:id="rId12" name="Option Button 88">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3" r:id="rId13" name="Group Box 89">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4" r:id="rId14" name="Option Button 90">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31835" r:id="rId15" name="Option Button 91">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31836" r:id="rId16" name="Option Button 92">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31837" r:id="rId17" name="Group Box 93">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31840" r:id="rId18" name="Group Box 96">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31841" r:id="rId19" name="Option Button 97">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31842" r:id="rId20" name="Option Button 98">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31843" r:id="rId21" name="Option Button 99">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31844" r:id="rId22" name="Option Button 100">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31845" r:id="rId23" name="Option Button 101">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31846" r:id="rId24" name="Option Button 102">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31847" r:id="rId25" name="Option Button 103">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31848" r:id="rId26" name="Group Box 104">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31849" r:id="rId27" name="Option Button 105">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31850" r:id="rId28" name="Option Button 106">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31851" r:id="rId29" name="Group Box 107">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31852" r:id="rId30" name="Option Button 108">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31853" r:id="rId31" name="Option Button 109">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31854" r:id="rId32" name="Group Box 110">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31855" r:id="rId33" name="Option Button 111">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31856" r:id="rId34" name="Option Button 112">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31857" r:id="rId35" name="Group Box 113">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31858" r:id="rId36" name="Option Button 114">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31859" r:id="rId37" name="Option Button 115">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31860" r:id="rId38" name="Option Button 116">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31861" r:id="rId39" name="Group Box 117">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31862" r:id="rId40" name="Option Button 118">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31863" r:id="rId41" name="Option Button 119">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31864" r:id="rId42" name="Group Box 120">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31865" r:id="rId43" name="Option Button 121">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31866" r:id="rId44" name="Option Button 122">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31867" r:id="rId45" name="Group Box 123">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31868" r:id="rId46" name="Option Button 124">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31869" r:id="rId47" name="Option Button 125">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31870" r:id="rId48" name="Group Box 126">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31871" r:id="rId49" name="Option Button 127">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31872" r:id="rId50" name="Option Button 128">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31873" r:id="rId51" name="Group Box 129">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31874" r:id="rId52" name="Option Button 130">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31875" r:id="rId53" name="Option Button 131">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31876" r:id="rId54" name="Group Box 132">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31877" r:id="rId55" name="Option Button 133">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31878" r:id="rId56" name="Option Button 134">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31879" r:id="rId57" name="Group Box 135">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31880" r:id="rId58" name="Option Button 136">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31881" r:id="rId59" name="Option Button 137">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31882" r:id="rId60" name="Group Box 138">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31883" r:id="rId61" name="Option Button 139">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31884" r:id="rId62" name="Option Button 140">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31885" r:id="rId63" name="Group Box 141">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31886" r:id="rId64" name="Option Button 142">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31887" r:id="rId65" name="Option Button 143">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31888" r:id="rId66" name="Option Button 144">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31889" r:id="rId67" name="Option Button 145">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31890" r:id="rId68" name="Option Button 146">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31891" r:id="rId69" name="Group Box 147">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31892" r:id="rId70" name="Option Button 148">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31893" r:id="rId71" name="Option Button 149">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31894" r:id="rId72" name="Group Box 150">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31895" r:id="rId73" name="Option Button 151">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31896" r:id="rId74" name="Option Button 152">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31897" r:id="rId75" name="Option Button 153">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31898" r:id="rId76" name="Option Button 154">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31899" r:id="rId77" name="Group Box 155">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31900" r:id="rId78" name="Option Button 156">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31901" r:id="rId79" name="Option Button 157">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31902" r:id="rId80" name="Group Box 158">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31903" r:id="rId81" name="Option Button 159">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31904" r:id="rId82" name="Option Button 160">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31905" r:id="rId83" name="Option Button 161">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31907" r:id="rId84" name="Group Box 163">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31908" r:id="rId85" name="Group Box 164">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31909" r:id="rId86" name="Option Button 165">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31910" r:id="rId87" name="Option Button 166">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31911" r:id="rId88" name="Option Button 167">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31912" r:id="rId89" name="Group Box 168">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31913" r:id="rId90" name="Option Button 169">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31914" r:id="rId91" name="Option Button 170">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31915" r:id="rId92" name="Group Box 171">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31916" r:id="rId93" name="Option Button 172">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31917" r:id="rId94" name="Option Button 173">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31918" r:id="rId95" name="Group Box 174">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31919" r:id="rId96" name="Option Button 175">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31920" r:id="rId97" name="Option Button 176">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31921" r:id="rId98" name="Group Box 177">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31922" r:id="rId99" name="Option Button 178">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31923" r:id="rId100" name="Option Button 179">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31924" r:id="rId101" name="Group Box 180">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31925" r:id="rId102" name="Option Button 181">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31926" r:id="rId103" name="Option Button 182">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31927" r:id="rId104" name="Group Box 183">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31928" r:id="rId105" name="Option Button 184">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31929" r:id="rId106" name="Option Button 185">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31930" r:id="rId107" name="Group Box 186">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31931" r:id="rId108" name="Option Button 187">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31932" r:id="rId109" name="Option Button 188">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31933" r:id="rId110" name="Group Box 189">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31934" r:id="rId111" name="Option Button 190">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31935" r:id="rId112" name="Option Button 191">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31936" r:id="rId113" name="Group Box 192">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31937" r:id="rId114" name="Option Button 193">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31938" r:id="rId115" name="Option Button 194">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31939" r:id="rId116" name="Group Box 195">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31940" r:id="rId117" name="Option Button 196">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31941" r:id="rId118" name="Option Button 197">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31942" r:id="rId119" name="Group Box 198">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31943" r:id="rId120" name="Option Button 199">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31944" r:id="rId121" name="Option Button 200">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31945" r:id="rId122" name="Option Button 201">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d29548d3-ddda-4524-80a7-32741925a0da">
      <Terms xmlns="http://schemas.microsoft.com/office/infopath/2007/PartnerControls"/>
    </lcf76f155ced4ddcb4097134ff3c332f>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577A28F-4239-4BCE-8301-B850525DA734}"/>
</file>

<file path=customXml/itemProps2.xml><?xml version="1.0" encoding="utf-8"?>
<ds:datastoreItem xmlns:ds="http://schemas.openxmlformats.org/officeDocument/2006/customXml" ds:itemID="{9522DB44-964F-4FD0-A68F-8EB4C5C36CCE}"/>
</file>

<file path=customXml/itemProps3.xml><?xml version="1.0" encoding="utf-8"?>
<ds:datastoreItem xmlns:ds="http://schemas.openxmlformats.org/officeDocument/2006/customXml" ds:itemID="{E5F36D3C-5AA3-4E83-B9C7-413BB28689D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