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30E45A88-BCBD-4E85-8D56-EE3FC4CEC35C}" xr6:coauthVersionLast="47" xr6:coauthVersionMax="47" xr10:uidLastSave="{00000000-0000-0000-0000-000000000000}"/>
  <workbookProtection workbookAlgorithmName="SHA-512" workbookHashValue="8ZL46t1/SmYGxPy60ckZWP/UEy/Y7XLMZVsTuH2YINcT+d0cVT/E9mEtwNJ4jqvFwq2YZxK933JSC3C+63TCEg==" workbookSaltValue="AtYhw+di3ADseL0QGhHBYw==" workbookSpinCount="100000" lockStructure="1"/>
  <bookViews>
    <workbookView xWindow="28680" yWindow="-12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様式98_賃金改善実績報告書（表紙）" sheetId="19" r:id="rId5"/>
    <sheet name="別添_計画書（病院及び有床診療所）" sheetId="9" r:id="rId6"/>
    <sheet name="（別添）_計画書（無床診療所及びⅡを算定する有床診療所）" sheetId="11" r:id="rId7"/>
    <sheet name="（別添）_計画書（歯科診療所及びⅡを算定する有床診療所）" sheetId="18" r:id="rId8"/>
    <sheet name="（別添）_実績報告書（病院及び有床診療所）" sheetId="3" r:id="rId9"/>
    <sheet name="（別添）_実績報告書（無床診療所及びⅡを算定する有床診療所）" sheetId="12" r:id="rId10"/>
    <sheet name="（別添）_実績報告書（歯科診療所及びⅡを算定する有床診療所）" sheetId="15" r:id="rId11"/>
    <sheet name="（参考）賃金引き上げ計画書作成のための計算シート" sheetId="13" r:id="rId12"/>
    <sheet name="医療機関集計用シート（横）" sheetId="21" state="hidden"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1">'（参考）賃金引き上げ計画書作成のための計算シート'!$A$1:$AG$104</definedName>
    <definedName name="_xlnm.Print_Area" localSheetId="7">'（別添）_計画書（歯科診療所及びⅡを算定する有床診療所）'!$A$1:$AG$169</definedName>
    <definedName name="_xlnm.Print_Area" localSheetId="6">'（別添）_計画書（無床診療所及びⅡを算定する有床診療所）'!$A$1:$AG$170</definedName>
    <definedName name="_xlnm.Print_Area" localSheetId="10">'（別添）_実績報告書（歯科診療所及びⅡを算定する有床診療所）'!$A$1:$AG$150</definedName>
    <definedName name="_xlnm.Print_Area" localSheetId="8">'（別添）_実績報告書（病院及び有床診療所）'!$A$1:$AG$155</definedName>
    <definedName name="_xlnm.Print_Area" localSheetId="9">'（別添）_実績報告書（無床診療所及びⅡを算定する有床診療所）'!$A$1:$AG$150</definedName>
    <definedName name="_xlnm.Print_Area" localSheetId="5">'別添_計画書（病院及び有床診療所）'!$A$1:$AH$167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4">#REF!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[4]加算率一覧!$A$4:$A$25</definedName>
    <definedName name="種類">[5]サービス種類一覧!$A$4:$A$20</definedName>
    <definedName name="特定" localSheetId="0">#REF!</definedName>
    <definedName name="特定" localSheetId="4">#REF!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A2" i="21" l="1"/>
  <c r="H6" i="13" l="1"/>
  <c r="H5" i="13"/>
  <c r="M56" i="4"/>
  <c r="CX2" i="21"/>
  <c r="CW2" i="21"/>
  <c r="CV2" i="21"/>
  <c r="CU2" i="21"/>
  <c r="BG2" i="21"/>
  <c r="BF2" i="21"/>
  <c r="BE2" i="21"/>
  <c r="BD2" i="21"/>
  <c r="H6" i="6" l="1"/>
  <c r="H5" i="6"/>
  <c r="K2" i="21" s="1"/>
  <c r="AH44" i="11"/>
  <c r="AU44" i="11" s="1"/>
  <c r="J2" i="21"/>
  <c r="I2" i="21"/>
  <c r="H2" i="21"/>
  <c r="G2" i="21"/>
  <c r="F2" i="21"/>
  <c r="E2" i="21"/>
  <c r="D2" i="21"/>
  <c r="C2" i="21"/>
  <c r="B2" i="21"/>
  <c r="O16" i="22"/>
  <c r="B16" i="22" s="1"/>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L2" i="21" l="1"/>
  <c r="H6" i="7"/>
  <c r="HV2" i="21"/>
  <c r="AB115" i="12"/>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I69" i="4"/>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HT2" i="21" s="1"/>
  <c r="X5" i="15"/>
  <c r="YA2" i="21" s="1"/>
  <c r="AK88" i="7"/>
  <c r="K4" i="8"/>
  <c r="K5" i="8"/>
  <c r="K8" i="8"/>
  <c r="K9" i="8"/>
  <c r="K10" i="8"/>
  <c r="K7" i="8"/>
  <c r="K6" i="8"/>
  <c r="G9" i="8"/>
  <c r="G8" i="8"/>
  <c r="G4" i="8"/>
  <c r="G7" i="8"/>
  <c r="G6" i="8"/>
  <c r="H6" i="8"/>
  <c r="H9" i="8"/>
  <c r="H4" i="8"/>
  <c r="H5" i="8"/>
  <c r="H7" i="8"/>
  <c r="H8" i="8"/>
  <c r="LL2" i="21" l="1"/>
  <c r="AI44" i="18"/>
  <c r="AB45" i="18"/>
  <c r="LO2" i="21" s="1"/>
  <c r="J87" i="7"/>
  <c r="J88" i="7"/>
  <c r="AB45" i="11"/>
  <c r="HW2" i="21" s="1"/>
  <c r="I7" i="8"/>
  <c r="J7" i="8" s="1"/>
  <c r="I4" i="8"/>
  <c r="J4" i="8" s="1"/>
  <c r="I9" i="8"/>
  <c r="J9" i="8" s="1"/>
  <c r="I8" i="8"/>
  <c r="J8" i="8" s="1"/>
  <c r="I5" i="8"/>
  <c r="J5" i="8" s="1"/>
  <c r="I6" i="8"/>
  <c r="J6" i="8" s="1"/>
  <c r="AO44" i="18" l="1"/>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38" i="9"/>
  <c r="DX2" i="21" s="1"/>
  <c r="AB45" i="3"/>
  <c r="QD2" i="21" s="1"/>
  <c r="QA2" i="21"/>
  <c r="AK37" i="9" l="1"/>
  <c r="DW2" i="21"/>
  <c r="AB50" i="3"/>
  <c r="QI2" i="21" s="1"/>
  <c r="AB41" i="9"/>
  <c r="EA2" i="21" s="1"/>
</calcChain>
</file>

<file path=xl/sharedStrings.xml><?xml version="1.0" encoding="utf-8"?>
<sst xmlns="http://schemas.openxmlformats.org/spreadsheetml/2006/main" count="3296" uniqueCount="1587">
  <si>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</si>
  <si>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</si>
  <si>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</si>
  <si>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</si>
  <si>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</si>
  <si>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</si>
  <si>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</si>
  <si>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</si>
  <si>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</si>
  <si>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</si>
  <si>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</si>
  <si>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</si>
  <si>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</si>
  <si>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</si>
  <si>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</si>
  <si>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</si>
  <si>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</si>
  <si>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</si>
  <si>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</si>
  <si>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</si>
  <si>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</si>
  <si>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</si>
  <si>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</si>
  <si>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</si>
  <si>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</si>
  <si>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</si>
  <si>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</si>
  <si>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</si>
  <si>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</si>
  <si>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</si>
  <si>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</si>
  <si>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</si>
  <si>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</si>
  <si>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</si>
  <si>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</si>
  <si>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</si>
  <si>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</si>
  <si>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</si>
  <si>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</si>
  <si>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</si>
  <si>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</si>
  <si>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</si>
  <si>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</si>
  <si>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</si>
  <si>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</si>
  <si>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</si>
  <si>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</si>
  <si>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</si>
  <si>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</si>
  <si>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</si>
  <si>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</si>
  <si>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</si>
  <si>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</si>
  <si>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</si>
  <si>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</si>
  <si>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</si>
  <si>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</si>
  <si>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</si>
  <si>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</si>
  <si>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</si>
  <si>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</si>
  <si>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</si>
  <si>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</si>
  <si>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</si>
  <si>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</si>
  <si>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</si>
  <si>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</si>
  <si>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</si>
  <si>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</si>
  <si>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</si>
  <si>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</si>
  <si>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</si>
  <si>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</si>
  <si>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</si>
  <si>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</si>
  <si>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</si>
  <si>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</si>
  <si>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</si>
  <si>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</si>
  <si>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</si>
  <si>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</si>
  <si>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</si>
  <si>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</si>
  <si>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</si>
  <si>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</si>
  <si>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</si>
  <si>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</si>
  <si>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</si>
  <si>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</si>
  <si>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</si>
  <si>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</si>
  <si>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</si>
  <si>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</si>
  <si>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</si>
  <si>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</si>
  <si>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</si>
  <si>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</si>
  <si>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</si>
  <si>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</si>
  <si>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</si>
  <si>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</si>
  <si>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</si>
  <si>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</si>
  <si>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</si>
  <si>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</si>
  <si>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</si>
  <si>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</si>
  <si>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</si>
  <si>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</si>
  <si>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</si>
  <si>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</si>
  <si>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</si>
  <si>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</si>
  <si>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</si>
  <si>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</si>
  <si>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</si>
  <si>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</si>
  <si>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</si>
  <si>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</si>
  <si>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</si>
  <si>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</si>
  <si>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</si>
  <si>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</si>
  <si>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</si>
  <si>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</si>
  <si>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</si>
  <si>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</si>
  <si>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</si>
  <si>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</si>
  <si>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</si>
  <si>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</si>
  <si>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</si>
  <si>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</si>
  <si>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</si>
  <si>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</si>
  <si>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</si>
  <si>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</si>
  <si>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</si>
  <si>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</si>
  <si>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</si>
  <si>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</si>
  <si>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</si>
  <si>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</si>
  <si>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</si>
  <si>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</si>
  <si>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</si>
  <si>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</si>
  <si>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</si>
  <si>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</si>
  <si>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</si>
  <si>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</si>
  <si>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</si>
  <si>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</si>
  <si>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</si>
  <si>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</si>
  <si>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</si>
  <si>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</si>
  <si>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</si>
  <si>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</si>
  <si>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</si>
  <si>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</si>
  <si>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</si>
  <si>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</si>
  <si>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</si>
  <si>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</si>
  <si>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</si>
  <si>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</si>
  <si>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</si>
  <si>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</si>
  <si>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</si>
  <si>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</si>
  <si>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</si>
  <si>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</si>
  <si>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</si>
  <si>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</si>
  <si>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</si>
  <si>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</si>
  <si>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</si>
  <si>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</si>
  <si>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</si>
  <si>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</si>
  <si>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</si>
  <si>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</si>
  <si>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</si>
  <si>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</si>
  <si>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</si>
  <si>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</si>
  <si>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</si>
  <si>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</si>
  <si>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</si>
  <si>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</si>
  <si>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</si>
  <si>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</si>
  <si>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</si>
  <si>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</si>
  <si>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</si>
  <si>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</si>
  <si>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</si>
  <si>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</si>
  <si>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</si>
  <si>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</si>
  <si>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</si>
  <si>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</si>
  <si>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</si>
  <si>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</si>
  <si>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</si>
  <si>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</si>
  <si>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</si>
  <si>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</si>
  <si>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</si>
  <si>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</si>
  <si>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</si>
  <si>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</si>
  <si>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</si>
  <si>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</si>
  <si>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</si>
  <si>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</si>
  <si>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</si>
  <si>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</si>
  <si>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</si>
  <si>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</si>
  <si>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</si>
  <si>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</si>
  <si>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</si>
  <si>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</si>
  <si>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</si>
  <si>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</si>
  <si>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</si>
  <si>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</si>
  <si>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</si>
  <si>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</si>
  <si>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</si>
  <si>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</si>
  <si>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</si>
  <si>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</si>
  <si>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</si>
  <si>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</si>
  <si>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</si>
  <si>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</si>
  <si>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</si>
  <si>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</si>
  <si>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</si>
  <si>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</si>
  <si>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</si>
  <si>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</si>
  <si>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</si>
  <si>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</si>
  <si>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</si>
  <si>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</si>
  <si>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</si>
  <si>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</si>
  <si>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</si>
  <si>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</si>
  <si>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</si>
  <si>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</si>
  <si>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</si>
  <si>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</si>
  <si>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</si>
  <si>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</si>
  <si>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</si>
  <si>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</si>
  <si>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</si>
  <si>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</si>
  <si>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</si>
  <si>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</si>
  <si>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</si>
  <si>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</si>
  <si>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</si>
  <si>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</si>
  <si>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</si>
  <si>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</si>
  <si>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</si>
  <si>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</si>
  <si>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</si>
  <si>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</si>
  <si>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</si>
  <si>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</si>
  <si>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</si>
  <si>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</si>
  <si>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</si>
  <si>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</si>
  <si>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</si>
  <si>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</si>
  <si>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</si>
  <si>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</si>
  <si>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</si>
  <si>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</si>
  <si>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</si>
  <si>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</si>
  <si>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</si>
  <si>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</si>
  <si>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</si>
  <si>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</si>
  <si>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</si>
  <si>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</si>
  <si>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</si>
  <si>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</si>
  <si>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</si>
  <si>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</si>
  <si>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</si>
  <si>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</si>
  <si>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</si>
  <si>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</si>
  <si>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</si>
  <si>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</si>
  <si>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</si>
  <si>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</si>
  <si>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</si>
  <si>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</si>
  <si>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</si>
  <si>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</si>
  <si>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</si>
  <si>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</si>
  <si>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</si>
  <si>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</si>
  <si>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</si>
  <si>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</si>
  <si>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</si>
  <si>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</si>
  <si>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</si>
  <si>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</si>
  <si>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</si>
  <si>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</si>
  <si>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</si>
  <si>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</si>
  <si>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</si>
  <si>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</si>
  <si>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</si>
  <si>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</si>
  <si>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</si>
  <si>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</si>
  <si>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</si>
  <si>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</si>
  <si>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</si>
  <si>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</si>
  <si>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</si>
  <si>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</si>
  <si>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</si>
  <si>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</si>
  <si>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</si>
  <si>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</si>
  <si>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</si>
  <si>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</si>
  <si>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</si>
  <si>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</si>
  <si>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</si>
  <si>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</si>
  <si>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</si>
  <si>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</si>
  <si>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</si>
  <si>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</si>
  <si>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</si>
  <si>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</si>
  <si>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</si>
  <si>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</si>
  <si>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</si>
  <si>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</si>
  <si>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</si>
  <si>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</si>
  <si>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</si>
  <si>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</si>
  <si>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</si>
  <si>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</si>
  <si>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</si>
  <si>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</si>
  <si>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</si>
  <si>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</si>
  <si>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</si>
  <si>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</si>
  <si>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</si>
  <si>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</si>
  <si>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</si>
  <si>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</si>
  <si>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</si>
  <si>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</si>
  <si>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</si>
  <si>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</si>
  <si>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</si>
  <si>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</si>
  <si>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</si>
  <si>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</si>
  <si>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</si>
  <si>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</si>
  <si>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</si>
  <si>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</si>
  <si>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</si>
  <si>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</si>
  <si>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</si>
  <si>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</si>
  <si>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</si>
  <si>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</si>
  <si>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</si>
  <si>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</si>
  <si>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</si>
  <si>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</si>
  <si>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</si>
  <si>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</si>
  <si>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</si>
  <si>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</si>
  <si>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</si>
  <si>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</si>
  <si>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</si>
  <si>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</si>
  <si>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</si>
  <si>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</si>
  <si>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</si>
  <si>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</si>
  <si>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</si>
  <si>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</si>
  <si>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</si>
  <si>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</si>
  <si>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</si>
  <si>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</si>
  <si>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</si>
  <si>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</si>
  <si>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</si>
  <si>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</si>
  <si>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</si>
  <si>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</si>
  <si>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</si>
  <si>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</si>
  <si>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</si>
  <si>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</si>
  <si>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</si>
  <si>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</si>
  <si>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</si>
  <si>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</si>
  <si>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</si>
  <si>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</si>
  <si>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</si>
  <si>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</si>
  <si>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</si>
  <si>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</si>
  <si>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</si>
  <si>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</si>
  <si>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</si>
  <si>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</si>
  <si>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</si>
  <si>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</si>
  <si>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</si>
  <si>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</si>
  <si>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</si>
  <si>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</si>
  <si>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</si>
  <si>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</si>
  <si>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</si>
  <si>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</si>
  <si>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</si>
  <si>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</si>
  <si>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</si>
  <si>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</si>
  <si>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</si>
  <si>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</si>
  <si>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</si>
  <si>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</si>
  <si>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</si>
  <si>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</si>
  <si>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</si>
  <si>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</si>
  <si>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</si>
  <si>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</si>
  <si>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</si>
  <si>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</si>
  <si>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</si>
  <si>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</si>
  <si>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</si>
  <si>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</si>
  <si>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</si>
  <si>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</si>
  <si>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</si>
  <si>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</si>
  <si>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</si>
  <si>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</si>
  <si>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</si>
  <si>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</si>
  <si>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</si>
  <si>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</si>
  <si>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</si>
  <si>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</si>
  <si>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</si>
  <si>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</si>
  <si>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</si>
  <si>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</si>
  <si>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</si>
  <si>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</si>
  <si>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</si>
  <si>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</si>
  <si>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</si>
  <si>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</si>
  <si>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</si>
  <si>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</si>
  <si>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</si>
  <si>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</si>
  <si>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</si>
  <si>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</si>
  <si>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</si>
  <si>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</si>
  <si>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</si>
  <si>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</si>
  <si>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</si>
  <si>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</si>
  <si>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</si>
  <si>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</si>
  <si>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</si>
  <si>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</si>
  <si>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</si>
  <si>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</si>
  <si>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</si>
  <si>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</si>
  <si>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</si>
  <si>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</si>
  <si>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</si>
  <si>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</si>
  <si>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</si>
  <si>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</si>
  <si>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</si>
  <si>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</si>
  <si>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</si>
  <si>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</si>
  <si>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</si>
  <si>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</si>
  <si>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</si>
  <si>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</si>
  <si>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</si>
  <si>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</si>
  <si>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</si>
  <si>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</si>
  <si>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</si>
  <si>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</si>
  <si>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</si>
  <si>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</si>
  <si>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</si>
  <si>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</si>
  <si>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</si>
  <si>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</si>
  <si>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</si>
  <si>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</si>
  <si>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</si>
  <si>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</si>
  <si>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</si>
  <si>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</si>
  <si>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</si>
  <si>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</si>
  <si>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</si>
  <si>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</si>
  <si>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</si>
  <si>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</si>
  <si>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</si>
  <si>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</si>
  <si>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</si>
  <si>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</si>
  <si>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</si>
  <si>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</si>
  <si>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</si>
  <si>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</si>
  <si>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</si>
  <si>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</si>
  <si>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</si>
  <si>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</si>
  <si>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</si>
  <si>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</si>
  <si>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</si>
  <si>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</si>
  <si>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</si>
  <si>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</si>
  <si>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</si>
  <si>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</si>
  <si>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</si>
  <si>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</si>
  <si>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</si>
  <si>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</si>
  <si>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</si>
  <si>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</si>
  <si>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</si>
  <si>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</si>
  <si>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</si>
  <si>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</si>
  <si>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</si>
  <si>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</si>
  <si>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</si>
  <si>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</si>
  <si>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</si>
  <si>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</si>
  <si>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</si>
  <si>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</si>
  <si>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</si>
  <si>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</si>
  <si>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</si>
  <si>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</si>
  <si>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</si>
  <si>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</si>
  <si>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</si>
  <si>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</si>
  <si>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</si>
  <si>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</si>
  <si>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</si>
  <si>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</si>
  <si>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</si>
  <si>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</si>
  <si>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</si>
  <si>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</si>
  <si>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</si>
  <si>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</si>
  <si>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</si>
  <si>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</si>
  <si>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</si>
  <si>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</si>
  <si>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</si>
  <si>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</si>
  <si>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</si>
  <si>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</si>
  <si>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</si>
  <si>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</si>
  <si>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</si>
  <si>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</si>
  <si>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</si>
  <si>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</si>
  <si>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</si>
  <si>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</si>
  <si>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</si>
  <si>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</si>
  <si>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</si>
  <si>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</si>
  <si>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</si>
  <si>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</si>
  <si>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</si>
  <si>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</si>
  <si>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</si>
  <si>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</si>
  <si>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</si>
  <si>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</si>
  <si>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</si>
  <si>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</si>
  <si>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</si>
  <si>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</si>
  <si>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</si>
  <si>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</si>
  <si>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</si>
  <si>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</si>
  <si>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</si>
  <si>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</si>
  <si>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</si>
  <si>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</si>
  <si>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</si>
  <si>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</si>
  <si>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</si>
  <si>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</si>
  <si>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</si>
  <si>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</si>
  <si>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</si>
  <si>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</si>
  <si>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</si>
  <si>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</si>
  <si>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</si>
  <si>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</si>
  <si>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</si>
  <si>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</si>
  <si>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</si>
  <si>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</si>
  <si>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</si>
  <si>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</si>
  <si>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</si>
  <si>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</si>
  <si>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</si>
  <si>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</si>
  <si>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</si>
  <si>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</si>
  <si>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</si>
  <si>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</si>
  <si>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</si>
  <si>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</si>
  <si>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</si>
  <si>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</si>
  <si>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</si>
  <si>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</si>
  <si>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</si>
  <si>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</si>
  <si>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</si>
  <si>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</si>
  <si>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</si>
  <si>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</si>
  <si>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</si>
  <si>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</si>
  <si>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</si>
  <si>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</si>
  <si>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</si>
  <si>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</si>
  <si>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</si>
  <si>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</si>
  <si>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</si>
  <si>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</si>
  <si>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</si>
  <si>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</si>
  <si>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</si>
  <si>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</si>
  <si>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</si>
  <si>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</si>
  <si>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</si>
  <si>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</si>
  <si>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</si>
  <si>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</si>
  <si>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</si>
  <si>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</si>
  <si>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</si>
  <si>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</si>
  <si>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</si>
  <si>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</si>
  <si>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</si>
  <si>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</si>
  <si>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</si>
  <si>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</si>
  <si>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</si>
  <si>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</si>
  <si>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</si>
  <si>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</si>
  <si>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</si>
  <si>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</si>
  <si>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</si>
  <si>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</si>
  <si>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</si>
  <si>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</si>
  <si>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</si>
  <si>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</si>
  <si>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</si>
  <si>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</si>
  <si>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</si>
  <si>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</si>
  <si>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</si>
  <si>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</si>
  <si>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</si>
  <si>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</si>
  <si>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</si>
  <si>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</si>
  <si>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</si>
  <si>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</si>
  <si>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</si>
  <si>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</si>
  <si>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</si>
  <si>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</si>
  <si>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</si>
  <si>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</si>
  <si>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</si>
  <si>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</si>
  <si>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</si>
  <si>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</si>
  <si>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</si>
  <si>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</si>
  <si>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</si>
  <si>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</si>
  <si>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</si>
  <si>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</si>
  <si>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</si>
  <si>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</si>
  <si>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</si>
  <si>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</si>
  <si>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</si>
  <si>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</si>
  <si>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</si>
  <si>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</si>
  <si>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</si>
  <si>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</si>
  <si>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</si>
  <si>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</si>
  <si>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</si>
  <si>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</si>
  <si>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</si>
  <si>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</si>
  <si>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</si>
  <si>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</si>
  <si>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</si>
  <si>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</si>
  <si>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</si>
  <si>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</si>
  <si>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</si>
  <si>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</si>
  <si>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</si>
  <si>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</si>
  <si>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</si>
  <si>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</si>
  <si>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</si>
  <si>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</si>
  <si>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</si>
  <si>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</si>
  <si>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</si>
  <si>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</si>
  <si>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</si>
  <si>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</si>
  <si>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</si>
  <si>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</si>
  <si>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</si>
  <si>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</si>
  <si>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</si>
  <si>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</si>
  <si>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</si>
  <si>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</si>
  <si>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</si>
  <si>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</si>
  <si>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</si>
  <si>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</si>
  <si>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</si>
  <si>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</si>
  <si>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</si>
  <si>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</si>
  <si>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</si>
  <si>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</si>
  <si>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</si>
  <si>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</si>
  <si>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</si>
  <si>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</si>
  <si>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</si>
  <si>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</si>
  <si>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</si>
  <si>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</si>
  <si>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</si>
  <si>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</si>
  <si>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</si>
  <si>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</si>
  <si>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</si>
  <si>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</si>
  <si>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</si>
  <si>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</si>
  <si>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</si>
  <si>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</si>
  <si>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</si>
  <si>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</si>
  <si>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</si>
  <si>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</si>
  <si>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</si>
  <si>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</si>
  <si>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</si>
  <si>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</si>
  <si>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</si>
  <si>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</si>
  <si>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</si>
  <si>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</si>
  <si>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</si>
  <si>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</si>
  <si>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</si>
  <si>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</si>
  <si>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</si>
  <si>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</si>
  <si>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</si>
  <si>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</si>
  <si>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</si>
  <si>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</si>
  <si>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</si>
  <si>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</si>
  <si>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</si>
  <si>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</si>
  <si>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</si>
  <si>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</si>
  <si>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</si>
  <si>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</si>
  <si>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</si>
  <si>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</si>
  <si>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</si>
  <si>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</si>
  <si>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</si>
  <si>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</si>
  <si>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</si>
  <si>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</si>
  <si>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</si>
  <si>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</si>
  <si>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</si>
  <si>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</si>
  <si>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</si>
  <si>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</si>
  <si>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</si>
  <si>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</si>
  <si>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</si>
  <si>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</si>
  <si>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</si>
  <si>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</si>
  <si>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</si>
  <si>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</si>
  <si>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</si>
  <si>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</si>
  <si>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</si>
  <si>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</si>
  <si>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</si>
  <si>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</si>
  <si>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</si>
  <si>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</si>
  <si>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</si>
  <si>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</si>
  <si>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</si>
  <si>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</si>
  <si>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</si>
  <si>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</si>
  <si>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</si>
  <si>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</si>
  <si>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</si>
  <si>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</si>
  <si>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</si>
  <si>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</si>
  <si>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</si>
  <si>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</si>
  <si>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</si>
  <si>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</si>
  <si>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</si>
  <si>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</si>
  <si>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</si>
  <si>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</si>
  <si>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</si>
  <si>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</si>
  <si>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</si>
  <si>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</si>
  <si>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</si>
  <si>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</si>
  <si>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</si>
  <si>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</si>
  <si>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</si>
  <si>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</si>
  <si>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</si>
  <si>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</si>
  <si>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</si>
  <si>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</si>
  <si>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</si>
  <si>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</si>
  <si>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</si>
  <si>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</si>
  <si>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</si>
  <si>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</si>
  <si>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</si>
  <si>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</si>
  <si>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</si>
  <si>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</si>
  <si>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</si>
  <si>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</si>
  <si>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</si>
  <si>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</si>
  <si>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</si>
  <si>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</si>
  <si>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</si>
  <si>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</si>
  <si>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</si>
  <si>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</si>
  <si>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</si>
  <si>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</si>
  <si>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</si>
  <si>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</si>
  <si>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</si>
  <si>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</si>
  <si>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</si>
  <si>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</si>
  <si>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</si>
  <si>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</si>
  <si>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</si>
  <si>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</si>
  <si>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</si>
  <si>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</si>
  <si>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</si>
  <si>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</si>
  <si>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</si>
  <si>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</si>
  <si>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</si>
  <si>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</si>
  <si>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</si>
  <si>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</si>
  <si>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</si>
  <si>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</si>
  <si>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</si>
  <si>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</si>
  <si>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</si>
  <si>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</si>
  <si>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</si>
  <si>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</si>
  <si>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</si>
  <si>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</si>
  <si>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</si>
  <si>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</si>
  <si>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</si>
  <si>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</si>
  <si>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</si>
  <si>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</si>
  <si>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</si>
  <si>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</si>
  <si>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</si>
  <si>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</si>
  <si>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</si>
  <si>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</si>
  <si>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</si>
  <si>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</si>
  <si>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</si>
  <si>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</si>
  <si>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</si>
  <si>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</si>
  <si>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</si>
  <si>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</si>
  <si>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</si>
  <si>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</si>
  <si>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</si>
  <si>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</si>
  <si>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</si>
  <si>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</si>
  <si>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</si>
  <si>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</si>
  <si>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</si>
  <si>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</si>
  <si>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</si>
  <si>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</si>
  <si>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</si>
  <si>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</si>
  <si>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</si>
  <si>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</si>
  <si>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</si>
  <si>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</si>
  <si>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</si>
  <si>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</si>
  <si>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</si>
  <si>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</si>
  <si>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</si>
  <si>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</si>
  <si>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</si>
  <si>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</si>
  <si>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</si>
  <si>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</si>
  <si>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</si>
  <si>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</si>
  <si>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</si>
  <si>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</si>
  <si>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</si>
  <si>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</si>
  <si>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</si>
  <si>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</si>
  <si>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</si>
  <si>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</si>
  <si>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</si>
  <si>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</si>
  <si>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</si>
  <si>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</si>
  <si>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</si>
  <si>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</si>
  <si>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</si>
  <si>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</si>
  <si>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</si>
  <si>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</si>
  <si>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</si>
  <si>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</si>
  <si>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</si>
  <si>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</si>
  <si>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</si>
  <si>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</si>
  <si>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</si>
  <si>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</si>
  <si>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</si>
  <si>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</si>
  <si>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</si>
  <si>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</si>
  <si>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</si>
  <si>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</si>
  <si>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</si>
  <si>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</si>
  <si>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</si>
  <si>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</si>
  <si>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</si>
  <si>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</si>
  <si>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</si>
  <si>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</si>
  <si>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</si>
  <si>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</si>
  <si>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</si>
  <si>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</si>
  <si>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</si>
  <si>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</si>
  <si>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</si>
  <si>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</si>
  <si>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</si>
  <si>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</si>
  <si>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</si>
  <si>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</si>
  <si>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</si>
  <si>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</si>
  <si>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</si>
  <si>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</si>
  <si>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</si>
  <si>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</si>
  <si>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</si>
  <si>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</si>
  <si>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</si>
  <si>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</si>
  <si>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</si>
  <si>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</si>
  <si>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</si>
  <si>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</si>
  <si>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</si>
  <si>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</si>
  <si>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</si>
  <si>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</si>
  <si>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</si>
  <si>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</si>
  <si>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</si>
  <si>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</si>
  <si>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</si>
  <si>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</si>
  <si>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</si>
  <si>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</si>
  <si>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</si>
  <si>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</si>
  <si>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</si>
  <si>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</si>
  <si>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</si>
  <si>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</si>
  <si>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</si>
  <si>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</si>
  <si>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</si>
  <si>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</si>
  <si>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</si>
  <si>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</si>
  <si>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</si>
  <si>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</si>
  <si>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</si>
  <si>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</si>
  <si>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</si>
  <si>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</si>
  <si>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</si>
  <si>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</si>
  <si>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</si>
  <si>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</si>
  <si>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</si>
  <si>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</si>
  <si>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</si>
  <si>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</si>
  <si>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</si>
  <si>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</si>
  <si>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</si>
  <si>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</si>
  <si>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</si>
  <si>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</si>
  <si>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</si>
  <si>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</si>
  <si>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</si>
  <si>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</si>
  <si>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</si>
  <si>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</si>
  <si>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</si>
  <si>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</si>
  <si>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</si>
  <si>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</si>
  <si>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</si>
  <si>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</si>
  <si>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</si>
  <si>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</si>
  <si>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</si>
  <si>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</si>
  <si>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</si>
  <si>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</si>
  <si>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</si>
  <si>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</si>
  <si>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</si>
  <si>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</si>
  <si>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</si>
  <si>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</si>
  <si>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</si>
  <si>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</si>
  <si>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</si>
  <si>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</si>
  <si>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</si>
  <si>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</si>
  <si>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</si>
  <si>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</si>
  <si>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</si>
  <si>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</si>
  <si>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</si>
  <si>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</si>
  <si>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</si>
  <si>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</si>
  <si>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</si>
  <si>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</si>
  <si>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</si>
  <si>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</si>
  <si>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</si>
  <si>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</si>
  <si>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</si>
  <si>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</si>
  <si>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</si>
  <si>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</si>
  <si>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</si>
  <si>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</si>
  <si>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</si>
  <si>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</si>
  <si>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</si>
  <si>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</si>
  <si>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</si>
  <si>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</si>
  <si>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</si>
  <si>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</si>
  <si>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</si>
  <si>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</si>
  <si>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</si>
  <si>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</si>
  <si>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</si>
  <si>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</si>
  <si>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</si>
  <si>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</si>
  <si>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</si>
  <si>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</si>
  <si>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</si>
  <si>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</si>
  <si>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</si>
  <si>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</si>
  <si>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</si>
  <si>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</si>
  <si>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</si>
  <si>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</si>
  <si>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</si>
  <si>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</si>
  <si>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</si>
  <si>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</si>
  <si>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</si>
  <si>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</si>
  <si>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</si>
  <si>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</si>
  <si>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</si>
  <si>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</si>
  <si>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</si>
  <si>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</si>
  <si>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</si>
  <si>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</si>
  <si>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</si>
  <si>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</si>
  <si>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</si>
  <si>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</si>
  <si>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</si>
  <si>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</si>
  <si>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</si>
  <si>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</si>
  <si>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</si>
  <si>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</si>
  <si>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</si>
  <si>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</si>
  <si>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</si>
  <si>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</si>
  <si>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</si>
  <si>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</si>
  <si>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</si>
  <si>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</si>
  <si>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</si>
  <si>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</si>
  <si>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</si>
  <si>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</si>
  <si>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</si>
  <si>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</si>
  <si>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</si>
  <si>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</si>
  <si>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</si>
  <si>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</si>
  <si>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</si>
  <si>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</si>
  <si>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</si>
  <si>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</si>
  <si>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</si>
  <si>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</si>
  <si>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</si>
  <si>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</si>
  <si>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</si>
  <si>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</si>
  <si>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</si>
  <si>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</si>
  <si>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</si>
  <si>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</si>
  <si>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</si>
  <si>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</si>
  <si>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</si>
  <si>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</si>
  <si>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</si>
  <si>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</si>
  <si>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</si>
  <si>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</si>
  <si>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</si>
  <si>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</si>
  <si>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</si>
  <si>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</si>
  <si>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</si>
  <si>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</si>
  <si>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</si>
  <si>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</si>
  <si>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</si>
  <si>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</si>
  <si>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</si>
  <si>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</si>
  <si>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</si>
  <si>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</si>
  <si>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</si>
  <si>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</si>
  <si>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</si>
  <si>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</si>
  <si>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</si>
  <si>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</si>
  <si>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</si>
  <si>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</si>
  <si>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</si>
  <si>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</si>
  <si>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</si>
  <si>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</si>
  <si>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</si>
  <si>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</si>
  <si>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</si>
  <si>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</si>
  <si>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</si>
  <si>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</si>
  <si>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</si>
  <si>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</si>
  <si>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</si>
  <si>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</si>
  <si>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</si>
  <si>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</si>
  <si>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</si>
  <si>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</si>
  <si>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</si>
  <si>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</si>
  <si>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</si>
  <si>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</si>
  <si>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</si>
  <si>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</si>
  <si>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</si>
  <si>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</si>
  <si>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</si>
  <si>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</si>
  <si>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</si>
  <si>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</si>
  <si>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</si>
  <si>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</si>
  <si>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</si>
  <si>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</si>
  <si>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</si>
  <si>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</si>
  <si>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</si>
  <si>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</si>
  <si>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</si>
  <si>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</si>
  <si>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</si>
  <si>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</si>
  <si>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</si>
  <si>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</si>
  <si>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</si>
  <si>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</si>
  <si>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</si>
  <si>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</si>
  <si>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</si>
  <si>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</si>
  <si>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</si>
  <si>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</si>
  <si>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</si>
  <si>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</si>
  <si>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</si>
  <si>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</si>
  <si>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</si>
  <si>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</si>
  <si>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</si>
  <si>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</si>
  <si>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</si>
  <si>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</si>
  <si>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</si>
  <si>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</si>
  <si>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</si>
  <si>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</si>
  <si>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</si>
  <si>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</si>
  <si>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</si>
  <si>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</si>
  <si>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</si>
  <si>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</si>
  <si>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</si>
  <si>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</si>
  <si>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</si>
  <si>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</si>
  <si>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</si>
  <si>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</si>
  <si>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</si>
  <si>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</si>
  <si>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</si>
  <si>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</si>
  <si>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</si>
  <si>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</si>
  <si>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</si>
  <si>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</si>
  <si>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</si>
  <si>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</si>
  <si>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</si>
  <si>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</si>
  <si>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</si>
  <si>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</si>
  <si>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</si>
  <si>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</si>
  <si>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</si>
  <si>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</si>
  <si>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</si>
  <si>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</si>
  <si>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</si>
  <si>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</si>
  <si>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</si>
  <si>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</si>
  <si>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</si>
  <si>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</si>
  <si>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</si>
  <si>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</si>
  <si>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</si>
  <si>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</si>
  <si>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</si>
  <si>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</si>
  <si>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</si>
  <si>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</si>
  <si>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</si>
  <si>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</si>
  <si>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</si>
  <si>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</si>
  <si>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</si>
  <si>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</si>
  <si>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</si>
  <si>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</si>
  <si>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</si>
  <si>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</si>
  <si>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</si>
  <si>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</si>
  <si>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</si>
  <si>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</si>
  <si>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</si>
  <si>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</si>
  <si>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</si>
  <si>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</si>
  <si>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</si>
  <si>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</si>
  <si>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</si>
  <si>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</si>
  <si>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</si>
  <si>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</si>
  <si>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</si>
  <si>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</si>
  <si>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</si>
  <si>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</si>
  <si>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</si>
  <si>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</si>
  <si>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</si>
  <si>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</si>
  <si>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</si>
  <si>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</si>
  <si>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</si>
  <si>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</si>
  <si>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</si>
  <si>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</si>
  <si>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</si>
  <si>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</si>
  <si>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</si>
  <si>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</si>
  <si>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</si>
  <si>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</si>
  <si>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</si>
  <si>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</si>
  <si>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</si>
  <si>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</si>
  <si>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</si>
  <si>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</si>
  <si>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</si>
  <si>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</si>
  <si>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</si>
  <si>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</si>
  <si>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</si>
  <si>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</si>
  <si>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</si>
  <si>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</si>
  <si>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</si>
  <si>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</si>
  <si>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</si>
  <si>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</si>
  <si>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</si>
  <si>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</si>
  <si>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</si>
  <si>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</si>
  <si>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</si>
  <si>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</si>
  <si>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</si>
  <si>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</si>
  <si>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</si>
  <si>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</si>
  <si>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</si>
  <si>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</si>
  <si>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</si>
  <si>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</si>
  <si>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</si>
  <si>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</si>
  <si>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</si>
  <si>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</si>
  <si>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</si>
  <si>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</si>
  <si>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</si>
  <si>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</si>
  <si>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</si>
  <si>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</si>
  <si>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</si>
  <si>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</si>
  <si>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</si>
  <si>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</si>
  <si>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</si>
  <si>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</si>
  <si>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</si>
  <si>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</si>
  <si>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</si>
  <si>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</si>
  <si>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</si>
  <si>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</si>
  <si>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</si>
  <si>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</si>
  <si>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</si>
  <si>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</si>
  <si>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</si>
  <si>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</si>
  <si>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</si>
  <si>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</si>
  <si>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</si>
  <si>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</si>
  <si>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</si>
  <si>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</si>
  <si>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</si>
  <si>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</si>
  <si>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</si>
  <si>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</si>
  <si>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</si>
  <si>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</si>
  <si>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</si>
  <si>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</si>
  <si>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</si>
  <si>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</si>
  <si>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</si>
  <si>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</si>
  <si>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</si>
  <si>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</si>
  <si>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</si>
  <si>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</si>
  <si>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</si>
  <si>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</si>
  <si>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</si>
  <si>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</si>
  <si>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</si>
  <si>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</si>
  <si>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</si>
  <si>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</si>
  <si>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</si>
  <si>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</si>
  <si>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</si>
  <si>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</si>
  <si>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</si>
  <si>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</si>
  <si>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</si>
  <si>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</si>
  <si>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</si>
  <si>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</si>
  <si>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</si>
  <si>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</si>
  <si>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</si>
  <si>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</si>
  <si>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</si>
  <si>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</si>
  <si>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</si>
  <si>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</si>
  <si>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</si>
  <si>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</si>
  <si>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</si>
  <si>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</si>
  <si>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</si>
  <si>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</si>
  <si>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</si>
  <si>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</si>
  <si>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</si>
  <si>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</si>
  <si>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</si>
  <si>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</si>
  <si>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</si>
  <si>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</si>
  <si>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</si>
  <si>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</si>
  <si>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</si>
  <si>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</si>
  <si>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</si>
  <si>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</si>
  <si>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</si>
  <si>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</si>
  <si>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</si>
  <si>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</si>
  <si>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</si>
  <si>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</si>
  <si>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</si>
  <si>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</si>
  <si>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様式更新日</t>
    <rPh sb="0" eb="2">
      <t>ヨウシキ</t>
    </rPh>
    <rPh sb="2" eb="5">
      <t>コウシンビ</t>
    </rPh>
    <phoneticPr fontId="1"/>
  </si>
  <si>
    <t>今回届出をする事項について、下記施設基準名の先頭に○を付してください。
また、(歯科)外来・在宅ベースアップ評価料(Ⅱ)及び入院ベースアップ評価料については、該当する区分を( )内に記入してください。</t>
    <phoneticPr fontId="1"/>
  </si>
  <si>
    <t>[　]外来・在宅ベースアップ評価料(Ⅰ)
[　]外来・在宅ベースアップ評価料(Ⅱ)(　　)
[　]歯科外来・在宅ベースアップ評価料(Ⅰ)
[　]歯科外来・在宅ベースアップ評価料(Ⅱ)( 　)
[　]入院ベースアップ評価料(　　)</t>
    <phoneticPr fontId="1"/>
  </si>
  <si>
    <t>九州厚生局長</t>
    <rPh sb="0" eb="2">
      <t>キュウシュウ</t>
    </rPh>
    <rPh sb="2" eb="4">
      <t>コウセイ</t>
    </rPh>
    <rPh sb="4" eb="5">
      <t>キョク</t>
    </rPh>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</si>
</sst>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11"/>
      <color theme="0"/>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9" fillId="0" borderId="0" xfId="1" applyFont="1" applyAlignment="1">
      <alignment horizontal="left" vertical="center"/>
    </xf>
    <xf numFmtId="0" fontId="44" fillId="0" borderId="0" xfId="0" applyFont="1" applyAlignment="1">
      <alignment vertical="center"/>
    </xf>
    <xf numFmtId="0" fontId="11" fillId="3" borderId="0" xfId="0" applyFont="1" applyFill="1" applyBorder="1" applyAlignment="1" applyProtection="1">
      <alignment horizontal="center" vertical="center" shrinkToFit="1"/>
      <protection locked="0"/>
    </xf>
    <xf numFmtId="0" fontId="11" fillId="3" borderId="38"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left" vertical="center" shrinkToFit="1"/>
      <protection locked="0"/>
    </xf>
    <xf numFmtId="0" fontId="11" fillId="3" borderId="0" xfId="0" applyFont="1" applyFill="1" applyAlignment="1" applyProtection="1">
      <alignment horizontal="justify" vertical="distributed" wrapText="1"/>
      <protection locked="0"/>
    </xf>
    <xf numFmtId="0" fontId="11" fillId="3" borderId="0" xfId="0" applyFont="1" applyFill="1" applyAlignment="1" applyProtection="1">
      <alignment horizontal="justify" vertical="distributed"/>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45" fillId="0" borderId="1" xfId="0" applyFont="1" applyBorder="1" applyAlignment="1">
      <alignment horizontal="left" vertical="center" wrapText="1"/>
    </xf>
    <xf numFmtId="0" fontId="45" fillId="0" borderId="1" xfId="0" applyFont="1" applyBorder="1" applyAlignment="1">
      <alignment horizontal="left" vertical="center"/>
    </xf>
    <xf numFmtId="0" fontId="45" fillId="0" borderId="59" xfId="0" applyFont="1" applyBorder="1" applyAlignment="1">
      <alignment horizontal="left" vertical="center"/>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shrinkToFit="1"/>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shrinkToFit="1"/>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7" fontId="9" fillId="4" borderId="3" xfId="2"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176" fontId="2" fillId="4" borderId="49" xfId="3" applyNumberFormat="1" applyFont="1" applyFill="1" applyBorder="1" applyAlignment="1">
      <alignment horizontal="right" vertical="center" shrinkToFit="1"/>
    </xf>
    <xf numFmtId="0" fontId="3" fillId="2" borderId="12" xfId="0" applyFont="1" applyFill="1" applyBorder="1" applyAlignment="1">
      <alignment horizontal="left" vertical="center"/>
    </xf>
    <xf numFmtId="38" fontId="2" fillId="3" borderId="3" xfId="3" applyFont="1" applyFill="1" applyBorder="1" applyAlignment="1" applyProtection="1">
      <alignment horizontal="right" vertical="center" shrinkToFit="1"/>
      <protection locked="0"/>
    </xf>
    <xf numFmtId="38" fontId="2" fillId="4" borderId="1" xfId="3" applyFont="1" applyFill="1" applyBorder="1" applyAlignment="1">
      <alignment horizontal="right" vertical="center" shrinkToFit="1"/>
    </xf>
    <xf numFmtId="0" fontId="2" fillId="3" borderId="0" xfId="0" applyFont="1" applyFill="1" applyBorder="1" applyAlignment="1" applyProtection="1">
      <alignment horizontal="left" vertical="top" wrapText="1"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38" fontId="2" fillId="4" borderId="1" xfId="3" applyFont="1" applyFill="1" applyBorder="1" applyAlignment="1">
      <alignment vertical="center" shrinkToFit="1"/>
    </xf>
    <xf numFmtId="38" fontId="2" fillId="3" borderId="3" xfId="3" applyFont="1" applyFill="1" applyBorder="1" applyAlignment="1" applyProtection="1">
      <alignmen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shrinkToFit="1"/>
    </xf>
    <xf numFmtId="38" fontId="2" fillId="3" borderId="0" xfId="3" applyFont="1" applyFill="1" applyAlignment="1" applyProtection="1">
      <alignment horizontal="right" vertical="center" shrinkToFit="1"/>
      <protection locked="0"/>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0" fontId="14" fillId="3" borderId="0" xfId="0" applyFont="1" applyFill="1" applyAlignment="1" applyProtection="1">
      <alignment horizontal="center" vertical="center" shrinkToFit="1"/>
      <protection locked="0"/>
    </xf>
    <xf numFmtId="0" fontId="2" fillId="3" borderId="0" xfId="0" applyFont="1" applyFill="1" applyAlignment="1" applyProtection="1">
      <alignment horizontal="left" vertical="top" wrapText="1"/>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shrinkToFit="1"/>
    </xf>
    <xf numFmtId="182" fontId="2" fillId="4" borderId="40" xfId="0" applyNumberFormat="1" applyFont="1" applyFill="1" applyBorder="1" applyAlignment="1">
      <alignment horizontal="center" vertical="center" shrinkToFit="1"/>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4" borderId="5"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shrinkToFit="1"/>
    </xf>
    <xf numFmtId="182" fontId="2" fillId="4" borderId="6" xfId="0" applyNumberFormat="1" applyFont="1" applyFill="1" applyBorder="1" applyAlignment="1">
      <alignment horizontal="center" vertical="center" shrinkToFit="1"/>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4" fillId="3" borderId="5" xfId="0" applyFont="1" applyFill="1" applyBorder="1" applyAlignment="1" applyProtection="1">
      <alignment vertical="center"/>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38" fontId="14" fillId="3" borderId="11"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0" fontId="2" fillId="2" borderId="8" xfId="0"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9" fillId="4" borderId="3" xfId="1" applyNumberFormat="1" applyFont="1" applyFill="1" applyBorder="1" applyAlignment="1" applyProtection="1">
      <alignment horizontal="center" vertical="center"/>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checked="Checked"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152401</xdr:colOff>
      <xdr:row>13</xdr:row>
      <xdr:rowOff>28575</xdr:rowOff>
    </xdr:from>
    <xdr:to>
      <xdr:col>9</xdr:col>
      <xdr:colOff>276225</xdr:colOff>
      <xdr:row>13</xdr:row>
      <xdr:rowOff>1666875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71476" y="3000375"/>
          <a:ext cx="4143374" cy="1638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A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A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A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A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B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B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B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B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B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5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5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5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6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7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7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7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7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7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7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O35"/>
  <sheetViews>
    <sheetView showGridLines="0" tabSelected="1" view="pageBreakPreview" zoomScaleNormal="100" zoomScaleSheetLayoutView="100" workbookViewId="0">
      <selection activeCell="R26" sqref="R26"/>
    </sheetView>
  </sheetViews>
  <sheetFormatPr defaultRowHeight="13.5" x14ac:dyDescent="0.4"/>
  <cols>
    <col min="1" max="1" width="2.875" style="335" customWidth="1"/>
    <col min="2" max="8" width="6.25" style="335" customWidth="1"/>
    <col min="9" max="11" width="9" style="335"/>
    <col min="12" max="13" width="3.625" style="335" customWidth="1"/>
    <col min="14" max="14" width="9.5" style="335" bestFit="1" customWidth="1"/>
    <col min="15" max="15" width="0" style="335" hidden="1" customWidth="1"/>
    <col min="16" max="16384" width="9" style="335"/>
  </cols>
  <sheetData>
    <row r="1" spans="1:15" x14ac:dyDescent="0.4">
      <c r="A1" s="335" t="s">
        <v>1540</v>
      </c>
      <c r="M1" s="381">
        <v>20240510</v>
      </c>
    </row>
    <row r="2" spans="1:15" ht="6" customHeight="1" x14ac:dyDescent="0.4"/>
    <row r="3" spans="1:15" ht="18.75" customHeight="1" x14ac:dyDescent="0.4">
      <c r="A3" s="334" t="s">
        <v>1541</v>
      </c>
      <c r="B3" s="336"/>
      <c r="C3" s="336"/>
      <c r="D3" s="336"/>
      <c r="E3" s="336"/>
      <c r="F3" s="336"/>
      <c r="G3" s="336"/>
      <c r="H3" s="336"/>
      <c r="I3" s="336"/>
      <c r="J3" s="336"/>
      <c r="K3" s="336"/>
      <c r="L3" s="336"/>
      <c r="M3" s="336"/>
    </row>
    <row r="4" spans="1:15" ht="11.25" customHeight="1" thickBot="1" x14ac:dyDescent="0.45">
      <c r="A4" s="334"/>
      <c r="B4" s="336"/>
      <c r="C4" s="336"/>
      <c r="D4" s="336"/>
      <c r="E4" s="336"/>
      <c r="F4" s="336"/>
      <c r="G4" s="336"/>
      <c r="H4" s="336"/>
      <c r="I4" s="336"/>
      <c r="J4" s="336"/>
      <c r="K4" s="336"/>
      <c r="L4" s="336"/>
      <c r="M4" s="336"/>
    </row>
    <row r="5" spans="1:15" x14ac:dyDescent="0.4">
      <c r="A5" s="338"/>
      <c r="B5" s="339"/>
      <c r="C5" s="339"/>
      <c r="D5" s="339"/>
      <c r="E5" s="374" t="str">
        <f>IF(E6="","",IF(LEN(E6)=7,"","↓保険医療機関コードを7桁で記載してください"))</f>
        <v/>
      </c>
      <c r="F5" s="339"/>
      <c r="G5" s="339"/>
      <c r="H5" s="339"/>
      <c r="I5" s="339"/>
      <c r="J5" s="339"/>
      <c r="K5" s="339"/>
      <c r="L5" s="339"/>
      <c r="M5" s="340"/>
    </row>
    <row r="6" spans="1:15" ht="22.5" customHeight="1" x14ac:dyDescent="0.4">
      <c r="A6" s="341"/>
      <c r="B6" s="403" t="s">
        <v>1542</v>
      </c>
      <c r="C6" s="403"/>
      <c r="D6" s="403"/>
      <c r="E6" s="406"/>
      <c r="F6" s="407"/>
      <c r="G6" s="408"/>
      <c r="H6" s="337"/>
      <c r="I6" s="405" t="s">
        <v>1544</v>
      </c>
      <c r="J6" s="402"/>
      <c r="K6" s="402"/>
      <c r="L6" s="337"/>
      <c r="M6" s="342"/>
    </row>
    <row r="7" spans="1:15" ht="22.5" customHeight="1" x14ac:dyDescent="0.4">
      <c r="A7" s="343"/>
      <c r="B7" s="404" t="s">
        <v>1543</v>
      </c>
      <c r="C7" s="404"/>
      <c r="D7" s="404"/>
      <c r="E7" s="409"/>
      <c r="F7" s="410"/>
      <c r="G7" s="411"/>
      <c r="H7" s="337"/>
      <c r="I7" s="405"/>
      <c r="J7" s="402"/>
      <c r="K7" s="402"/>
      <c r="L7" s="337"/>
      <c r="M7" s="342"/>
    </row>
    <row r="8" spans="1:15" ht="6" customHeight="1" x14ac:dyDescent="0.4">
      <c r="A8" s="344"/>
      <c r="B8" s="345"/>
      <c r="C8" s="345"/>
      <c r="D8" s="345"/>
      <c r="E8" s="346"/>
      <c r="F8" s="346"/>
      <c r="G8" s="346"/>
      <c r="H8" s="346"/>
      <c r="I8" s="346"/>
      <c r="J8" s="346"/>
      <c r="K8" s="346"/>
      <c r="L8" s="346"/>
      <c r="M8" s="347"/>
    </row>
    <row r="9" spans="1:15" ht="22.5" customHeight="1" x14ac:dyDescent="0.4">
      <c r="A9" s="344"/>
      <c r="B9" s="394" t="s">
        <v>1545</v>
      </c>
      <c r="C9" s="394"/>
      <c r="D9" s="394"/>
      <c r="E9" s="346"/>
      <c r="F9" s="346"/>
      <c r="G9" s="346"/>
      <c r="H9" s="346"/>
      <c r="I9" s="346"/>
      <c r="J9" s="346"/>
      <c r="K9" s="346"/>
      <c r="L9" s="346"/>
      <c r="M9" s="347"/>
    </row>
    <row r="10" spans="1:15" ht="22.5" customHeight="1" x14ac:dyDescent="0.4">
      <c r="A10" s="344"/>
      <c r="B10" s="397" t="s">
        <v>1546</v>
      </c>
      <c r="C10" s="397"/>
      <c r="D10" s="397"/>
      <c r="E10" s="398"/>
      <c r="F10" s="398"/>
      <c r="G10" s="398"/>
      <c r="H10" s="398"/>
      <c r="I10" s="346"/>
      <c r="J10" s="346"/>
      <c r="K10" s="346"/>
      <c r="L10" s="346"/>
      <c r="M10" s="347"/>
    </row>
    <row r="11" spans="1:15" ht="22.5" customHeight="1" x14ac:dyDescent="0.4">
      <c r="A11" s="344"/>
      <c r="B11" s="397" t="s">
        <v>1547</v>
      </c>
      <c r="C11" s="397"/>
      <c r="D11" s="397"/>
      <c r="E11" s="398"/>
      <c r="F11" s="398"/>
      <c r="G11" s="398"/>
      <c r="H11" s="398"/>
      <c r="I11" s="346"/>
      <c r="J11" s="346"/>
      <c r="K11" s="346"/>
      <c r="L11" s="346"/>
      <c r="M11" s="347"/>
    </row>
    <row r="12" spans="1:15" ht="11.25" customHeight="1" x14ac:dyDescent="0.4">
      <c r="A12" s="341"/>
      <c r="B12" s="370"/>
      <c r="C12" s="370"/>
      <c r="D12" s="370"/>
      <c r="E12" s="370"/>
      <c r="F12" s="370"/>
      <c r="G12" s="370"/>
      <c r="H12" s="370"/>
      <c r="I12" s="370"/>
      <c r="J12" s="370"/>
      <c r="K12" s="370"/>
      <c r="L12" s="370"/>
      <c r="M12" s="348"/>
    </row>
    <row r="13" spans="1:15" ht="41.25" customHeight="1" x14ac:dyDescent="0.4">
      <c r="A13" s="341"/>
      <c r="B13" s="356" t="s">
        <v>1548</v>
      </c>
      <c r="C13" s="357"/>
      <c r="D13" s="399" t="s">
        <v>1584</v>
      </c>
      <c r="E13" s="400"/>
      <c r="F13" s="400"/>
      <c r="G13" s="400"/>
      <c r="H13" s="400"/>
      <c r="I13" s="400"/>
      <c r="J13" s="400"/>
      <c r="K13" s="400"/>
      <c r="L13" s="401"/>
      <c r="M13" s="348"/>
    </row>
    <row r="14" spans="1:15" ht="135" customHeight="1" x14ac:dyDescent="0.4">
      <c r="A14" s="341"/>
      <c r="B14" s="358"/>
      <c r="C14" s="385" t="s">
        <v>1585</v>
      </c>
      <c r="D14" s="386"/>
      <c r="E14" s="386"/>
      <c r="F14" s="386"/>
      <c r="G14" s="386"/>
      <c r="H14" s="386"/>
      <c r="I14" s="386"/>
      <c r="J14" s="387" t="s">
        <v>1549</v>
      </c>
      <c r="K14" s="387"/>
      <c r="L14" s="388"/>
      <c r="M14" s="363"/>
    </row>
    <row r="15" spans="1:15" ht="11.25" customHeight="1" x14ac:dyDescent="0.4">
      <c r="A15" s="341"/>
      <c r="B15" s="366"/>
      <c r="C15" s="367"/>
      <c r="D15" s="367"/>
      <c r="E15" s="367"/>
      <c r="F15" s="367"/>
      <c r="G15" s="367"/>
      <c r="H15" s="367"/>
      <c r="I15" s="367"/>
      <c r="J15" s="368"/>
      <c r="K15" s="368"/>
      <c r="L15" s="369"/>
      <c r="M15" s="363"/>
      <c r="O15" s="377"/>
    </row>
    <row r="16" spans="1:15" ht="11.25" customHeight="1" x14ac:dyDescent="0.4">
      <c r="A16" s="341"/>
      <c r="B16" s="375" t="str">
        <f>IF(O16=4,"","↓チェックをしてください。すべての基準に適合していない場合には届出ができません。")</f>
        <v>↓チェックをしてください。すべての基準に適合していない場合には届出ができません。</v>
      </c>
      <c r="C16" s="370"/>
      <c r="D16" s="370"/>
      <c r="E16" s="370"/>
      <c r="F16" s="370"/>
      <c r="G16" s="370"/>
      <c r="H16" s="370"/>
      <c r="I16" s="370"/>
      <c r="J16" s="370"/>
      <c r="K16" s="370"/>
      <c r="L16" s="371"/>
      <c r="M16" s="348"/>
      <c r="O16" s="377">
        <f>COUNTIF(O17:O20,"TRUE")</f>
        <v>0</v>
      </c>
    </row>
    <row r="17" spans="1:15" ht="36.75" customHeight="1" x14ac:dyDescent="0.4">
      <c r="A17" s="341"/>
      <c r="B17" s="372"/>
      <c r="C17" s="395" t="s">
        <v>1550</v>
      </c>
      <c r="D17" s="395"/>
      <c r="E17" s="395"/>
      <c r="F17" s="395"/>
      <c r="G17" s="395"/>
      <c r="H17" s="395"/>
      <c r="I17" s="395"/>
      <c r="J17" s="395"/>
      <c r="K17" s="395"/>
      <c r="L17" s="396"/>
      <c r="M17" s="364"/>
      <c r="O17" s="377" t="b">
        <v>0</v>
      </c>
    </row>
    <row r="18" spans="1:15" ht="36.75" customHeight="1" x14ac:dyDescent="0.4">
      <c r="A18" s="341"/>
      <c r="B18" s="372"/>
      <c r="C18" s="395" t="s">
        <v>1551</v>
      </c>
      <c r="D18" s="395"/>
      <c r="E18" s="395"/>
      <c r="F18" s="395"/>
      <c r="G18" s="395"/>
      <c r="H18" s="395"/>
      <c r="I18" s="395"/>
      <c r="J18" s="395"/>
      <c r="K18" s="395"/>
      <c r="L18" s="396"/>
      <c r="M18" s="364"/>
      <c r="O18" s="377" t="b">
        <v>0</v>
      </c>
    </row>
    <row r="19" spans="1:15" ht="36.75" customHeight="1" x14ac:dyDescent="0.4">
      <c r="A19" s="341"/>
      <c r="B19" s="372"/>
      <c r="C19" s="395" t="s">
        <v>1552</v>
      </c>
      <c r="D19" s="395"/>
      <c r="E19" s="395"/>
      <c r="F19" s="395"/>
      <c r="G19" s="395"/>
      <c r="H19" s="395"/>
      <c r="I19" s="395"/>
      <c r="J19" s="395"/>
      <c r="K19" s="395"/>
      <c r="L19" s="396"/>
      <c r="M19" s="364"/>
      <c r="O19" s="377" t="b">
        <v>0</v>
      </c>
    </row>
    <row r="20" spans="1:15" ht="36.75" customHeight="1" x14ac:dyDescent="0.4">
      <c r="A20" s="341"/>
      <c r="B20" s="372"/>
      <c r="C20" s="395" t="s">
        <v>1553</v>
      </c>
      <c r="D20" s="395"/>
      <c r="E20" s="395"/>
      <c r="F20" s="395"/>
      <c r="G20" s="395"/>
      <c r="H20" s="395"/>
      <c r="I20" s="395"/>
      <c r="J20" s="395"/>
      <c r="K20" s="395"/>
      <c r="L20" s="396"/>
      <c r="M20" s="364"/>
      <c r="O20" s="377" t="b">
        <v>0</v>
      </c>
    </row>
    <row r="21" spans="1:15" ht="15" customHeight="1" x14ac:dyDescent="0.4">
      <c r="A21" s="341"/>
      <c r="B21" s="358"/>
      <c r="C21" s="370"/>
      <c r="D21" s="389"/>
      <c r="E21" s="389"/>
      <c r="F21" s="389"/>
      <c r="G21" s="389"/>
      <c r="H21" s="389"/>
      <c r="I21" s="389"/>
      <c r="J21" s="389"/>
      <c r="K21" s="389"/>
      <c r="L21" s="390"/>
      <c r="M21" s="348"/>
    </row>
    <row r="22" spans="1:15" ht="22.5" customHeight="1" x14ac:dyDescent="0.4">
      <c r="A22" s="341"/>
      <c r="B22" s="391" t="s">
        <v>1554</v>
      </c>
      <c r="C22" s="392"/>
      <c r="D22" s="392"/>
      <c r="E22" s="392"/>
      <c r="F22" s="392"/>
      <c r="G22" s="392"/>
      <c r="H22" s="392"/>
      <c r="I22" s="392"/>
      <c r="J22" s="392"/>
      <c r="K22" s="392"/>
      <c r="L22" s="393"/>
      <c r="M22" s="365"/>
    </row>
    <row r="23" spans="1:15" ht="15" customHeight="1" x14ac:dyDescent="0.4">
      <c r="A23" s="341"/>
      <c r="B23" s="358"/>
      <c r="C23" s="370"/>
      <c r="D23" s="370"/>
      <c r="E23" s="370"/>
      <c r="F23" s="370"/>
      <c r="G23" s="370"/>
      <c r="H23" s="370"/>
      <c r="I23" s="370"/>
      <c r="J23" s="370"/>
      <c r="K23" s="370"/>
      <c r="L23" s="371"/>
      <c r="M23" s="348"/>
    </row>
    <row r="24" spans="1:15" ht="22.5" customHeight="1" x14ac:dyDescent="0.4">
      <c r="A24" s="341"/>
      <c r="B24" s="359" t="s">
        <v>127</v>
      </c>
      <c r="C24" s="373"/>
      <c r="D24" s="349" t="s">
        <v>128</v>
      </c>
      <c r="E24" s="373"/>
      <c r="F24" s="349" t="s">
        <v>1555</v>
      </c>
      <c r="G24" s="373"/>
      <c r="H24" s="349" t="s">
        <v>153</v>
      </c>
      <c r="I24" s="370"/>
      <c r="J24" s="370"/>
      <c r="K24" s="370"/>
      <c r="L24" s="371"/>
      <c r="M24" s="348"/>
    </row>
    <row r="25" spans="1:15" ht="15" customHeight="1" x14ac:dyDescent="0.4">
      <c r="A25" s="341"/>
      <c r="B25" s="358"/>
      <c r="C25" s="370"/>
      <c r="D25" s="370"/>
      <c r="E25" s="370"/>
      <c r="F25" s="370"/>
      <c r="G25" s="370"/>
      <c r="H25" s="370"/>
      <c r="I25" s="370"/>
      <c r="J25" s="370"/>
      <c r="K25" s="370"/>
      <c r="L25" s="371"/>
      <c r="M25" s="348"/>
    </row>
    <row r="26" spans="1:15" ht="22.5" customHeight="1" x14ac:dyDescent="0.4">
      <c r="A26" s="341"/>
      <c r="B26" s="358"/>
      <c r="C26" s="350" t="s">
        <v>1556</v>
      </c>
      <c r="D26" s="370"/>
      <c r="E26" s="370"/>
      <c r="F26" s="370"/>
      <c r="G26" s="370"/>
      <c r="H26" s="384"/>
      <c r="I26" s="384"/>
      <c r="J26" s="384"/>
      <c r="K26" s="384"/>
      <c r="L26" s="371"/>
      <c r="M26" s="348"/>
    </row>
    <row r="27" spans="1:15" ht="22.5" customHeight="1" x14ac:dyDescent="0.4">
      <c r="A27" s="341"/>
      <c r="B27" s="358"/>
      <c r="C27" s="350" t="s">
        <v>1557</v>
      </c>
      <c r="D27" s="370"/>
      <c r="E27" s="370"/>
      <c r="F27" s="370"/>
      <c r="G27" s="370"/>
      <c r="H27" s="384"/>
      <c r="I27" s="384"/>
      <c r="J27" s="384"/>
      <c r="K27" s="384"/>
      <c r="L27" s="371"/>
      <c r="M27" s="348"/>
    </row>
    <row r="28" spans="1:15" ht="15" customHeight="1" x14ac:dyDescent="0.4">
      <c r="A28" s="341"/>
      <c r="B28" s="358"/>
      <c r="C28" s="370"/>
      <c r="D28" s="370"/>
      <c r="E28" s="370"/>
      <c r="F28" s="370"/>
      <c r="G28" s="370"/>
      <c r="H28" s="370"/>
      <c r="I28" s="370"/>
      <c r="J28" s="370"/>
      <c r="K28" s="370"/>
      <c r="L28" s="371"/>
      <c r="M28" s="348"/>
    </row>
    <row r="29" spans="1:15" ht="22.5" customHeight="1" x14ac:dyDescent="0.4">
      <c r="A29" s="341"/>
      <c r="B29" s="358"/>
      <c r="C29" s="370"/>
      <c r="D29" s="370"/>
      <c r="E29" s="370"/>
      <c r="F29" s="370"/>
      <c r="G29" s="370" t="s">
        <v>1558</v>
      </c>
      <c r="H29" s="370"/>
      <c r="I29" s="382"/>
      <c r="J29" s="382"/>
      <c r="K29" s="382"/>
      <c r="L29" s="371"/>
      <c r="M29" s="348"/>
    </row>
    <row r="30" spans="1:15" ht="15" customHeight="1" x14ac:dyDescent="0.4">
      <c r="A30" s="341"/>
      <c r="B30" s="358"/>
      <c r="C30" s="370"/>
      <c r="D30" s="370"/>
      <c r="E30" s="370"/>
      <c r="F30" s="370"/>
      <c r="G30" s="370"/>
      <c r="H30" s="370"/>
      <c r="I30" s="370"/>
      <c r="J30" s="370"/>
      <c r="K30" s="370"/>
      <c r="L30" s="371"/>
      <c r="M30" s="348"/>
    </row>
    <row r="31" spans="1:15" ht="22.5" customHeight="1" x14ac:dyDescent="0.4">
      <c r="A31" s="341"/>
      <c r="B31" s="383" t="s">
        <v>1586</v>
      </c>
      <c r="C31" s="382"/>
      <c r="D31" s="382"/>
      <c r="E31" s="382"/>
      <c r="F31" s="370" t="s">
        <v>1559</v>
      </c>
      <c r="G31" s="370"/>
      <c r="H31" s="370"/>
      <c r="I31" s="370"/>
      <c r="J31" s="370"/>
      <c r="K31" s="370"/>
      <c r="L31" s="371"/>
      <c r="M31" s="348"/>
    </row>
    <row r="32" spans="1:15" ht="11.25" customHeight="1" x14ac:dyDescent="0.4">
      <c r="A32" s="341"/>
      <c r="B32" s="360"/>
      <c r="C32" s="361"/>
      <c r="D32" s="361"/>
      <c r="E32" s="361"/>
      <c r="F32" s="361"/>
      <c r="G32" s="361"/>
      <c r="H32" s="361"/>
      <c r="I32" s="361"/>
      <c r="J32" s="361"/>
      <c r="K32" s="361"/>
      <c r="L32" s="362"/>
      <c r="M32" s="348"/>
    </row>
    <row r="33" spans="1:13" ht="22.5" customHeight="1" x14ac:dyDescent="0.4">
      <c r="A33" s="341"/>
      <c r="B33" s="351" t="s">
        <v>1560</v>
      </c>
      <c r="C33" s="370"/>
      <c r="D33" s="370"/>
      <c r="E33" s="370"/>
      <c r="F33" s="370"/>
      <c r="G33" s="370"/>
      <c r="H33" s="370"/>
      <c r="I33" s="370"/>
      <c r="J33" s="370"/>
      <c r="K33" s="370"/>
      <c r="L33" s="370"/>
      <c r="M33" s="348"/>
    </row>
    <row r="34" spans="1:13" ht="22.5" customHeight="1" x14ac:dyDescent="0.4">
      <c r="A34" s="341"/>
      <c r="B34" s="351" t="s">
        <v>1561</v>
      </c>
      <c r="C34" s="370"/>
      <c r="D34" s="370"/>
      <c r="E34" s="370"/>
      <c r="F34" s="370"/>
      <c r="G34" s="370"/>
      <c r="H34" s="370"/>
      <c r="I34" s="370"/>
      <c r="J34" s="370"/>
      <c r="K34" s="370"/>
      <c r="L34" s="370"/>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jkLbMxdaLoDKhtlhrTtLldJeYPQXuHIVdIhLvTE8SKy+U6TtnGKDsS8s2bnzlSKUkRthVN6Xrtol7Xs+mR3Cuw==" saltValue="uEArzFSPGD0lk1xvswQGVg==" spinCount="100000" sheet="1" objects="1" scenarios="1"/>
  <mergeCells count="23">
    <mergeCell ref="J6:K7"/>
    <mergeCell ref="B6:D6"/>
    <mergeCell ref="B7:D7"/>
    <mergeCell ref="I6:I7"/>
    <mergeCell ref="E6:G7"/>
    <mergeCell ref="B9:D9"/>
    <mergeCell ref="C17:L17"/>
    <mergeCell ref="C18:L18"/>
    <mergeCell ref="C19:L19"/>
    <mergeCell ref="C20:L20"/>
    <mergeCell ref="B10:D10"/>
    <mergeCell ref="B11:D11"/>
    <mergeCell ref="E10:H10"/>
    <mergeCell ref="E11:H11"/>
    <mergeCell ref="D13:L13"/>
    <mergeCell ref="I29:K29"/>
    <mergeCell ref="B31:E31"/>
    <mergeCell ref="H26:K26"/>
    <mergeCell ref="H27:K27"/>
    <mergeCell ref="C14:I14"/>
    <mergeCell ref="J14:L14"/>
    <mergeCell ref="D21:L21"/>
    <mergeCell ref="B22:L22"/>
  </mergeCells>
  <phoneticPr fontId="1"/>
  <dataValidations count="1">
    <dataValidation type="textLength" operator="equal" allowBlank="1" showInputMessage="1" showErrorMessage="1" sqref="E6" xr:uid="{455C9BAC-0496-4054-B965-35C8F2309A80}">
      <formula1>7</formula1>
    </dataValidation>
  </dataValidations>
  <printOptions horizontalCentered="1"/>
  <pageMargins left="0.25" right="0.25"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Q181"/>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73" t="s">
        <v>1538</v>
      </c>
      <c r="B2" s="473"/>
      <c r="C2" s="473"/>
      <c r="D2" s="473"/>
      <c r="E2" s="473"/>
      <c r="F2" s="473"/>
      <c r="G2" s="473"/>
      <c r="H2" s="473"/>
      <c r="I2" s="473"/>
      <c r="J2" s="473"/>
      <c r="K2" s="473"/>
      <c r="L2" s="473"/>
      <c r="M2" s="473"/>
      <c r="N2" s="473"/>
      <c r="O2" s="473"/>
      <c r="P2" s="473"/>
      <c r="Q2" s="473"/>
      <c r="R2" s="473"/>
      <c r="S2" s="473"/>
      <c r="T2" s="474"/>
      <c r="U2" s="474"/>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9" t="s">
        <v>122</v>
      </c>
      <c r="T4" s="469"/>
      <c r="U4" s="469"/>
      <c r="V4" s="469"/>
      <c r="W4" s="469"/>
      <c r="X4" s="495" t="str">
        <f>IF('様式95_外来・在宅ベースアップ評価料（Ⅰ）'!H5=0,"",'様式95_外来・在宅ベースアップ評価料（Ⅰ）'!H5)</f>
        <v/>
      </c>
      <c r="Y4" s="547"/>
      <c r="Z4" s="547"/>
      <c r="AA4" s="547"/>
      <c r="AB4" s="547"/>
      <c r="AC4" s="547"/>
      <c r="AD4" s="547"/>
      <c r="AE4" s="547"/>
      <c r="AF4" s="547"/>
      <c r="AG4" s="548"/>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7" t="str">
        <f>'（別添）_計画書（無床診療所及びⅡを算定する有床診療所）'!V5</f>
        <v/>
      </c>
      <c r="Y5" s="538"/>
      <c r="Z5" s="538"/>
      <c r="AA5" s="538"/>
      <c r="AB5" s="538"/>
      <c r="AC5" s="538"/>
      <c r="AD5" s="538"/>
      <c r="AE5" s="538"/>
      <c r="AF5" s="538"/>
      <c r="AG5" s="539"/>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45"/>
      <c r="C8" s="546"/>
      <c r="D8" s="461" t="s">
        <v>125</v>
      </c>
      <c r="E8" s="500"/>
      <c r="F8" s="500"/>
      <c r="G8" s="500"/>
      <c r="H8" s="500"/>
      <c r="I8" s="500"/>
      <c r="J8" s="500"/>
      <c r="K8" s="500"/>
      <c r="L8" s="500"/>
      <c r="M8" s="500"/>
      <c r="N8" s="500"/>
      <c r="O8" s="500"/>
      <c r="P8" s="500"/>
      <c r="Q8" s="500"/>
      <c r="R8" s="500"/>
      <c r="S8" s="500"/>
      <c r="T8" s="500"/>
      <c r="U8" s="500"/>
      <c r="V8" s="500"/>
      <c r="W8" s="500"/>
      <c r="X8" s="500"/>
      <c r="Y8" s="500"/>
      <c r="Z8" s="500"/>
      <c r="AA8" s="3"/>
      <c r="AB8" s="3"/>
      <c r="AC8" s="3"/>
      <c r="AD8" s="3"/>
      <c r="AE8" s="3"/>
      <c r="AF8" s="3"/>
      <c r="AG8" s="20"/>
      <c r="AH8" s="306"/>
      <c r="AI8" s="306"/>
    </row>
    <row r="9" spans="1:42" ht="16.149999999999999" customHeight="1" thickBot="1" x14ac:dyDescent="0.45">
      <c r="A9" s="3"/>
      <c r="B9" s="545"/>
      <c r="C9" s="546"/>
      <c r="D9" s="485" t="s">
        <v>126</v>
      </c>
      <c r="E9" s="503"/>
      <c r="F9" s="503"/>
      <c r="G9" s="503"/>
      <c r="H9" s="503"/>
      <c r="I9" s="503"/>
      <c r="J9" s="503"/>
      <c r="K9" s="503"/>
      <c r="L9" s="503"/>
      <c r="M9" s="503"/>
      <c r="N9" s="503"/>
      <c r="O9" s="503"/>
      <c r="P9" s="503"/>
      <c r="Q9" s="503"/>
      <c r="R9" s="503"/>
      <c r="S9" s="503"/>
      <c r="T9" s="503"/>
      <c r="U9" s="503"/>
      <c r="V9" s="503"/>
      <c r="W9" s="503"/>
      <c r="X9" s="503"/>
      <c r="Y9" s="503"/>
      <c r="Z9" s="503"/>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67" t="s">
        <v>127</v>
      </c>
      <c r="C12" s="501"/>
      <c r="D12" s="501"/>
      <c r="E12" s="540" t="str">
        <f>IF('（別添）_計画書（無床診療所及びⅡを算定する有床診療所）'!E13=0,"",'（別添）_計画書（無床診療所及びⅡを算定する有床診療所）'!E13)</f>
        <v/>
      </c>
      <c r="F12" s="540"/>
      <c r="G12" s="21" t="s">
        <v>128</v>
      </c>
      <c r="H12" s="540" t="str">
        <f>IF('（別添）_計画書（無床診療所及びⅡを算定する有床診療所）'!H13=0,"",'（別添）_計画書（無床診療所及びⅡを算定する有床診療所）'!H13)</f>
        <v/>
      </c>
      <c r="I12" s="540"/>
      <c r="J12" s="21" t="s">
        <v>129</v>
      </c>
      <c r="K12" s="21"/>
      <c r="L12" s="21" t="s">
        <v>130</v>
      </c>
      <c r="M12" s="21" t="s">
        <v>127</v>
      </c>
      <c r="N12" s="21"/>
      <c r="O12" s="540" t="str">
        <f>IF('（別添）_計画書（無床診療所及びⅡを算定する有床診療所）'!O13=0,"",'（別添）_計画書（無床診療所及びⅡを算定する有床診療所）'!O13)</f>
        <v/>
      </c>
      <c r="P12" s="540"/>
      <c r="Q12" s="21" t="s">
        <v>128</v>
      </c>
      <c r="R12" s="540" t="str">
        <f>IF('（別添）_計画書（無床診療所及びⅡを算定する有床診療所）'!R13=0,"",'（別添）_計画書（無床診療所及びⅡを算定する有床診療所）'!R13)</f>
        <v/>
      </c>
      <c r="S12" s="540"/>
      <c r="T12" s="22" t="s">
        <v>129</v>
      </c>
      <c r="V12" s="541">
        <f>'（別添）_計画書（無床診療所及びⅡを算定する有床診療所）'!$V$13</f>
        <v>1</v>
      </c>
      <c r="W12" s="541"/>
      <c r="X12" s="541"/>
      <c r="Y12" s="542"/>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67" t="s">
        <v>127</v>
      </c>
      <c r="C15" s="501"/>
      <c r="D15" s="501"/>
      <c r="E15" s="540" t="str">
        <f>IF('（別添）_計画書（無床診療所及びⅡを算定する有床診療所）'!E18=0,"",'（別添）_計画書（無床診療所及びⅡを算定する有床診療所）'!E18)</f>
        <v/>
      </c>
      <c r="F15" s="540"/>
      <c r="G15" s="21" t="s">
        <v>128</v>
      </c>
      <c r="H15" s="540" t="str">
        <f>IF('（別添）_計画書（無床診療所及びⅡを算定する有床診療所）'!H18=0,"",'（別添）_計画書（無床診療所及びⅡを算定する有床診療所）'!H18)</f>
        <v/>
      </c>
      <c r="I15" s="540"/>
      <c r="J15" s="21" t="s">
        <v>129</v>
      </c>
      <c r="K15" s="21"/>
      <c r="L15" s="21" t="s">
        <v>130</v>
      </c>
      <c r="M15" s="21" t="s">
        <v>127</v>
      </c>
      <c r="N15" s="21"/>
      <c r="O15" s="468"/>
      <c r="P15" s="468"/>
      <c r="Q15" s="21" t="s">
        <v>128</v>
      </c>
      <c r="R15" s="468"/>
      <c r="S15" s="468"/>
      <c r="T15" s="22" t="s">
        <v>129</v>
      </c>
      <c r="V15" s="541">
        <f>IFERROR(IF(E15=O15,R15-H15+1,IF(O15-E15=1,12-H15+1+R15,IF(O15-E15=2,12-H15+1+R15+12,"エラー"))),1)</f>
        <v>1</v>
      </c>
      <c r="W15" s="541"/>
      <c r="X15" s="541"/>
      <c r="Y15" s="542"/>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7" t="s">
        <v>403</v>
      </c>
      <c r="Y17" s="508"/>
      <c r="Z17" s="144"/>
      <c r="AA17" s="144"/>
      <c r="AB17" s="144"/>
      <c r="AC17" s="144"/>
      <c r="AD17" s="144"/>
      <c r="AE17" s="144"/>
      <c r="AF17" s="144"/>
      <c r="AG17" s="110"/>
      <c r="AH17" s="276" t="b">
        <v>1</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52"/>
      <c r="S19" s="553"/>
      <c r="T19" s="553"/>
      <c r="U19" s="553"/>
      <c r="V19" s="553"/>
      <c r="W19" s="553"/>
      <c r="X19" s="553"/>
      <c r="Y19" s="185"/>
      <c r="Z19" s="185"/>
      <c r="AA19" s="185"/>
      <c r="AB19" s="185"/>
      <c r="AC19" s="554"/>
      <c r="AD19" s="554"/>
      <c r="AE19" s="554"/>
      <c r="AF19" s="554"/>
      <c r="AG19" s="186"/>
    </row>
    <row r="20" spans="1:36" ht="16.149999999999999" customHeight="1" x14ac:dyDescent="0.4">
      <c r="A20" s="187"/>
      <c r="B20" s="555" t="s">
        <v>156</v>
      </c>
      <c r="C20" s="555"/>
      <c r="D20" s="555"/>
      <c r="E20" s="555"/>
      <c r="F20" s="555"/>
      <c r="G20" s="555"/>
      <c r="H20" s="555"/>
      <c r="I20" s="555"/>
      <c r="J20" s="555"/>
      <c r="K20" s="555"/>
      <c r="L20" s="555"/>
      <c r="M20" s="555"/>
      <c r="N20" s="555"/>
      <c r="O20" s="555"/>
      <c r="P20" s="555"/>
      <c r="Q20" s="555"/>
      <c r="R20" s="555"/>
      <c r="S20" s="558" t="s">
        <v>157</v>
      </c>
      <c r="T20" s="559"/>
      <c r="U20" s="559"/>
      <c r="V20" s="559"/>
      <c r="W20" s="559"/>
      <c r="X20" s="559"/>
      <c r="Y20" s="560"/>
      <c r="Z20" s="558" t="s">
        <v>416</v>
      </c>
      <c r="AA20" s="559"/>
      <c r="AB20" s="559"/>
      <c r="AC20" s="560"/>
      <c r="AD20" s="558" t="s">
        <v>417</v>
      </c>
      <c r="AE20" s="559"/>
      <c r="AF20" s="559"/>
      <c r="AG20" s="573"/>
    </row>
    <row r="21" spans="1:36" ht="16.149999999999999" customHeight="1" x14ac:dyDescent="0.4">
      <c r="A21" s="187"/>
      <c r="B21" s="188" t="s">
        <v>158</v>
      </c>
      <c r="C21" s="189" t="s">
        <v>127</v>
      </c>
      <c r="D21" s="524" t="str">
        <f>E15</f>
        <v/>
      </c>
      <c r="E21" s="524"/>
      <c r="F21" s="143" t="s">
        <v>128</v>
      </c>
      <c r="G21" s="524" t="str">
        <f>H15</f>
        <v/>
      </c>
      <c r="H21" s="524"/>
      <c r="I21" s="143" t="s">
        <v>129</v>
      </c>
      <c r="J21" s="143" t="s">
        <v>159</v>
      </c>
      <c r="K21" s="143" t="s">
        <v>160</v>
      </c>
      <c r="L21" s="143"/>
      <c r="M21" s="536"/>
      <c r="N21" s="536"/>
      <c r="O21" s="190" t="s">
        <v>128</v>
      </c>
      <c r="P21" s="536"/>
      <c r="Q21" s="536"/>
      <c r="R21" s="191" t="s">
        <v>129</v>
      </c>
      <c r="S21" s="556"/>
      <c r="T21" s="549"/>
      <c r="U21" s="549"/>
      <c r="V21" s="549"/>
      <c r="W21" s="549"/>
      <c r="X21" s="549"/>
      <c r="Y21" s="557"/>
      <c r="Z21" s="576" t="str">
        <f>IF(S21="","",VLOOKUP(S21,'リスト（外来）'!C:D,2,FALSE))</f>
        <v/>
      </c>
      <c r="AA21" s="524"/>
      <c r="AB21" s="524"/>
      <c r="AC21" s="156" t="s">
        <v>137</v>
      </c>
      <c r="AD21" s="576" t="str">
        <f>IF(S21="","",VLOOKUP(S21,'リスト（外来）'!C:E,3,FALSE))</f>
        <v/>
      </c>
      <c r="AE21" s="524"/>
      <c r="AF21" s="524"/>
      <c r="AG21" s="172" t="s">
        <v>137</v>
      </c>
    </row>
    <row r="22" spans="1:36" ht="16.149999999999999" customHeight="1" x14ac:dyDescent="0.4">
      <c r="A22" s="187"/>
      <c r="B22" s="188" t="s">
        <v>162</v>
      </c>
      <c r="C22" s="189" t="s">
        <v>127</v>
      </c>
      <c r="D22" s="536"/>
      <c r="E22" s="536"/>
      <c r="F22" s="143" t="s">
        <v>128</v>
      </c>
      <c r="G22" s="536"/>
      <c r="H22" s="536"/>
      <c r="I22" s="143" t="s">
        <v>129</v>
      </c>
      <c r="J22" s="143" t="s">
        <v>159</v>
      </c>
      <c r="K22" s="143" t="s">
        <v>160</v>
      </c>
      <c r="L22" s="143"/>
      <c r="M22" s="536"/>
      <c r="N22" s="536"/>
      <c r="O22" s="190" t="s">
        <v>128</v>
      </c>
      <c r="P22" s="536"/>
      <c r="Q22" s="536"/>
      <c r="R22" s="191" t="s">
        <v>129</v>
      </c>
      <c r="S22" s="556"/>
      <c r="T22" s="549"/>
      <c r="U22" s="549"/>
      <c r="V22" s="549"/>
      <c r="W22" s="549"/>
      <c r="X22" s="549"/>
      <c r="Y22" s="557"/>
      <c r="Z22" s="576" t="str">
        <f>IF(S22="","",VLOOKUP(S22,'リスト（外来）'!C:D,2,FALSE))</f>
        <v/>
      </c>
      <c r="AA22" s="524"/>
      <c r="AB22" s="524"/>
      <c r="AC22" s="156" t="s">
        <v>137</v>
      </c>
      <c r="AD22" s="576" t="str">
        <f>IF(S22="","",VLOOKUP(S22,'リスト（外来）'!C:E,3,FALSE))</f>
        <v/>
      </c>
      <c r="AE22" s="524"/>
      <c r="AF22" s="524"/>
      <c r="AG22" s="172" t="s">
        <v>137</v>
      </c>
    </row>
    <row r="23" spans="1:36" ht="16.149999999999999" customHeight="1" x14ac:dyDescent="0.4">
      <c r="A23" s="187"/>
      <c r="B23" s="188" t="s">
        <v>163</v>
      </c>
      <c r="C23" s="189" t="s">
        <v>127</v>
      </c>
      <c r="D23" s="536"/>
      <c r="E23" s="536"/>
      <c r="F23" s="143" t="s">
        <v>128</v>
      </c>
      <c r="G23" s="536"/>
      <c r="H23" s="536"/>
      <c r="I23" s="143" t="s">
        <v>129</v>
      </c>
      <c r="J23" s="143" t="s">
        <v>159</v>
      </c>
      <c r="K23" s="143" t="s">
        <v>160</v>
      </c>
      <c r="L23" s="143"/>
      <c r="M23" s="536"/>
      <c r="N23" s="536"/>
      <c r="O23" s="190" t="s">
        <v>128</v>
      </c>
      <c r="P23" s="536"/>
      <c r="Q23" s="536"/>
      <c r="R23" s="191" t="s">
        <v>129</v>
      </c>
      <c r="S23" s="556"/>
      <c r="T23" s="549"/>
      <c r="U23" s="549"/>
      <c r="V23" s="549"/>
      <c r="W23" s="549"/>
      <c r="X23" s="549"/>
      <c r="Y23" s="557"/>
      <c r="Z23" s="576" t="str">
        <f>IF(S23="","",VLOOKUP(S23,'リスト（外来）'!C:D,2,FALSE))</f>
        <v/>
      </c>
      <c r="AA23" s="524"/>
      <c r="AB23" s="524"/>
      <c r="AC23" s="156" t="s">
        <v>137</v>
      </c>
      <c r="AD23" s="576" t="str">
        <f>IF(S23="","",VLOOKUP(S23,'リスト（外来）'!C:E,3,FALSE))</f>
        <v/>
      </c>
      <c r="AE23" s="524"/>
      <c r="AF23" s="524"/>
      <c r="AG23" s="172" t="s">
        <v>137</v>
      </c>
    </row>
    <row r="24" spans="1:36" ht="16.149999999999999" customHeight="1" x14ac:dyDescent="0.4">
      <c r="A24" s="187"/>
      <c r="B24" s="192" t="s">
        <v>164</v>
      </c>
      <c r="C24" s="189" t="s">
        <v>127</v>
      </c>
      <c r="D24" s="536"/>
      <c r="E24" s="536"/>
      <c r="F24" s="143" t="s">
        <v>128</v>
      </c>
      <c r="G24" s="536"/>
      <c r="H24" s="536"/>
      <c r="I24" s="143" t="s">
        <v>129</v>
      </c>
      <c r="J24" s="143" t="s">
        <v>159</v>
      </c>
      <c r="K24" s="143" t="s">
        <v>160</v>
      </c>
      <c r="L24" s="143"/>
      <c r="M24" s="536"/>
      <c r="N24" s="536"/>
      <c r="O24" s="190" t="s">
        <v>128</v>
      </c>
      <c r="P24" s="536"/>
      <c r="Q24" s="536"/>
      <c r="R24" s="191" t="s">
        <v>129</v>
      </c>
      <c r="S24" s="556"/>
      <c r="T24" s="549"/>
      <c r="U24" s="549"/>
      <c r="V24" s="549"/>
      <c r="W24" s="549"/>
      <c r="X24" s="549"/>
      <c r="Y24" s="557"/>
      <c r="Z24" s="576" t="str">
        <f>IF(S24="","",VLOOKUP(S24,'リスト（外来）'!C:D,2,FALSE))</f>
        <v/>
      </c>
      <c r="AA24" s="524"/>
      <c r="AB24" s="524"/>
      <c r="AC24" s="156" t="s">
        <v>137</v>
      </c>
      <c r="AD24" s="576" t="str">
        <f>IF(S24="","",VLOOKUP(S24,'リスト（外来）'!C:E,3,FALSE))</f>
        <v/>
      </c>
      <c r="AE24" s="524"/>
      <c r="AF24" s="524"/>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7"/>
      <c r="AD25" s="577"/>
      <c r="AE25" s="577"/>
      <c r="AF25" s="577"/>
      <c r="AG25" s="172"/>
      <c r="AJ25" s="331"/>
    </row>
    <row r="26" spans="1:36" ht="16.149999999999999" customHeight="1" x14ac:dyDescent="0.4">
      <c r="A26" s="187"/>
      <c r="B26" s="558" t="s">
        <v>156</v>
      </c>
      <c r="C26" s="559"/>
      <c r="D26" s="559"/>
      <c r="E26" s="559"/>
      <c r="F26" s="559"/>
      <c r="G26" s="559"/>
      <c r="H26" s="559"/>
      <c r="I26" s="559"/>
      <c r="J26" s="559"/>
      <c r="K26" s="559"/>
      <c r="L26" s="559"/>
      <c r="M26" s="559"/>
      <c r="N26" s="559"/>
      <c r="O26" s="559"/>
      <c r="P26" s="559"/>
      <c r="Q26" s="559"/>
      <c r="R26" s="560"/>
      <c r="S26" s="558" t="s">
        <v>427</v>
      </c>
      <c r="T26" s="559"/>
      <c r="U26" s="559"/>
      <c r="V26" s="559"/>
      <c r="W26" s="559"/>
      <c r="X26" s="559"/>
      <c r="Y26" s="560"/>
      <c r="Z26" s="559" t="s">
        <v>428</v>
      </c>
      <c r="AA26" s="559"/>
      <c r="AB26" s="559"/>
      <c r="AC26" s="559"/>
      <c r="AD26" s="559"/>
      <c r="AE26" s="559"/>
      <c r="AF26" s="559"/>
      <c r="AG26" s="573"/>
    </row>
    <row r="27" spans="1:36" ht="16.149999999999999" customHeight="1" x14ac:dyDescent="0.4">
      <c r="A27" s="187"/>
      <c r="B27" s="188" t="s">
        <v>158</v>
      </c>
      <c r="C27" s="189" t="s">
        <v>127</v>
      </c>
      <c r="D27" s="524" t="str">
        <f>IF(D21="","",D21)</f>
        <v/>
      </c>
      <c r="E27" s="524"/>
      <c r="F27" s="143" t="s">
        <v>128</v>
      </c>
      <c r="G27" s="524" t="str">
        <f>IF(G21="","",G21)</f>
        <v/>
      </c>
      <c r="H27" s="524"/>
      <c r="I27" s="143" t="s">
        <v>129</v>
      </c>
      <c r="J27" s="143" t="s">
        <v>159</v>
      </c>
      <c r="K27" s="143" t="s">
        <v>160</v>
      </c>
      <c r="L27" s="143"/>
      <c r="M27" s="536" t="str">
        <f>IF(M21="","",M21)</f>
        <v/>
      </c>
      <c r="N27" s="536"/>
      <c r="O27" s="190" t="s">
        <v>128</v>
      </c>
      <c r="P27" s="536" t="str">
        <f>IF(P21="","",P21)</f>
        <v/>
      </c>
      <c r="Q27" s="536"/>
      <c r="R27" s="191" t="s">
        <v>129</v>
      </c>
      <c r="S27" s="578"/>
      <c r="T27" s="579"/>
      <c r="U27" s="579"/>
      <c r="V27" s="579"/>
      <c r="W27" s="579"/>
      <c r="X27" s="579"/>
      <c r="Y27" s="195" t="s">
        <v>139</v>
      </c>
      <c r="Z27" s="574"/>
      <c r="AA27" s="575"/>
      <c r="AB27" s="575"/>
      <c r="AC27" s="575"/>
      <c r="AD27" s="575"/>
      <c r="AE27" s="575"/>
      <c r="AF27" s="575"/>
      <c r="AG27" s="172" t="s">
        <v>139</v>
      </c>
    </row>
    <row r="28" spans="1:36" ht="16.149999999999999" customHeight="1" x14ac:dyDescent="0.4">
      <c r="A28" s="187"/>
      <c r="B28" s="188" t="s">
        <v>162</v>
      </c>
      <c r="C28" s="189" t="s">
        <v>127</v>
      </c>
      <c r="D28" s="536" t="str">
        <f>IF(D22="","",D22)</f>
        <v/>
      </c>
      <c r="E28" s="536"/>
      <c r="F28" s="143" t="s">
        <v>128</v>
      </c>
      <c r="G28" s="536" t="str">
        <f>IF(G22="","",G22)</f>
        <v/>
      </c>
      <c r="H28" s="536"/>
      <c r="I28" s="143" t="s">
        <v>129</v>
      </c>
      <c r="J28" s="143" t="s">
        <v>159</v>
      </c>
      <c r="K28" s="143" t="s">
        <v>160</v>
      </c>
      <c r="L28" s="143"/>
      <c r="M28" s="536" t="str">
        <f>IF(M22="","",M22)</f>
        <v/>
      </c>
      <c r="N28" s="536"/>
      <c r="O28" s="190" t="s">
        <v>128</v>
      </c>
      <c r="P28" s="536" t="str">
        <f>IF(P22="","",P22)</f>
        <v/>
      </c>
      <c r="Q28" s="536"/>
      <c r="R28" s="191" t="s">
        <v>129</v>
      </c>
      <c r="S28" s="578"/>
      <c r="T28" s="579"/>
      <c r="U28" s="579"/>
      <c r="V28" s="579"/>
      <c r="W28" s="579"/>
      <c r="X28" s="579"/>
      <c r="Y28" s="195" t="s">
        <v>139</v>
      </c>
      <c r="Z28" s="574"/>
      <c r="AA28" s="575"/>
      <c r="AB28" s="575"/>
      <c r="AC28" s="575"/>
      <c r="AD28" s="575"/>
      <c r="AE28" s="575"/>
      <c r="AF28" s="575"/>
      <c r="AG28" s="172" t="s">
        <v>139</v>
      </c>
    </row>
    <row r="29" spans="1:36" ht="16.149999999999999" customHeight="1" x14ac:dyDescent="0.4">
      <c r="A29" s="187"/>
      <c r="B29" s="188" t="s">
        <v>163</v>
      </c>
      <c r="C29" s="189" t="s">
        <v>127</v>
      </c>
      <c r="D29" s="536" t="str">
        <f>IF(D23="","",D23)</f>
        <v/>
      </c>
      <c r="E29" s="536"/>
      <c r="F29" s="143" t="s">
        <v>128</v>
      </c>
      <c r="G29" s="536" t="str">
        <f>IF(G23="","",G23)</f>
        <v/>
      </c>
      <c r="H29" s="536"/>
      <c r="I29" s="143" t="s">
        <v>129</v>
      </c>
      <c r="J29" s="143" t="s">
        <v>159</v>
      </c>
      <c r="K29" s="143" t="s">
        <v>160</v>
      </c>
      <c r="L29" s="143"/>
      <c r="M29" s="536" t="str">
        <f>IF(M23="","",M23)</f>
        <v/>
      </c>
      <c r="N29" s="536"/>
      <c r="O29" s="190" t="s">
        <v>128</v>
      </c>
      <c r="P29" s="536" t="str">
        <f>IF(P23="","",P23)</f>
        <v/>
      </c>
      <c r="Q29" s="536"/>
      <c r="R29" s="191" t="s">
        <v>129</v>
      </c>
      <c r="S29" s="578"/>
      <c r="T29" s="579"/>
      <c r="U29" s="579"/>
      <c r="V29" s="579"/>
      <c r="W29" s="579"/>
      <c r="X29" s="579"/>
      <c r="Y29" s="195" t="s">
        <v>139</v>
      </c>
      <c r="Z29" s="574"/>
      <c r="AA29" s="575"/>
      <c r="AB29" s="575"/>
      <c r="AC29" s="575"/>
      <c r="AD29" s="575"/>
      <c r="AE29" s="575"/>
      <c r="AF29" s="575"/>
      <c r="AG29" s="172" t="s">
        <v>139</v>
      </c>
    </row>
    <row r="30" spans="1:36" ht="16.149999999999999" customHeight="1" x14ac:dyDescent="0.4">
      <c r="A30" s="196"/>
      <c r="B30" s="192" t="s">
        <v>164</v>
      </c>
      <c r="C30" s="189" t="s">
        <v>127</v>
      </c>
      <c r="D30" s="536" t="str">
        <f>IF(D24="","",D24)</f>
        <v/>
      </c>
      <c r="E30" s="536"/>
      <c r="F30" s="143" t="s">
        <v>128</v>
      </c>
      <c r="G30" s="536" t="str">
        <f>IF(G24="","",G24)</f>
        <v/>
      </c>
      <c r="H30" s="536"/>
      <c r="I30" s="143" t="s">
        <v>129</v>
      </c>
      <c r="J30" s="143" t="s">
        <v>159</v>
      </c>
      <c r="K30" s="143" t="s">
        <v>160</v>
      </c>
      <c r="L30" s="143"/>
      <c r="M30" s="536" t="str">
        <f>IF(M24="","",M24)</f>
        <v/>
      </c>
      <c r="N30" s="536"/>
      <c r="O30" s="190" t="s">
        <v>128</v>
      </c>
      <c r="P30" s="536" t="str">
        <f>IF(P24="","",P24)</f>
        <v/>
      </c>
      <c r="Q30" s="536"/>
      <c r="R30" s="191" t="s">
        <v>129</v>
      </c>
      <c r="S30" s="578"/>
      <c r="T30" s="579"/>
      <c r="U30" s="579"/>
      <c r="V30" s="579"/>
      <c r="W30" s="579"/>
      <c r="X30" s="579"/>
      <c r="Y30" s="195" t="s">
        <v>139</v>
      </c>
      <c r="Z30" s="574"/>
      <c r="AA30" s="575"/>
      <c r="AB30" s="575"/>
      <c r="AC30" s="575"/>
      <c r="AD30" s="575"/>
      <c r="AE30" s="575"/>
      <c r="AF30" s="575"/>
      <c r="AG30" s="172" t="s">
        <v>139</v>
      </c>
    </row>
    <row r="31" spans="1:36" ht="16.149999999999999" customHeight="1" x14ac:dyDescent="0.4">
      <c r="A31" s="187"/>
      <c r="B31" s="584" t="s">
        <v>166</v>
      </c>
      <c r="C31" s="585"/>
      <c r="D31" s="585"/>
      <c r="E31" s="585"/>
      <c r="F31" s="585"/>
      <c r="G31" s="585"/>
      <c r="H31" s="585"/>
      <c r="I31" s="585"/>
      <c r="J31" s="585"/>
      <c r="K31" s="585"/>
      <c r="L31" s="585"/>
      <c r="M31" s="585"/>
      <c r="N31" s="585"/>
      <c r="O31" s="585"/>
      <c r="P31" s="585"/>
      <c r="Q31" s="585"/>
      <c r="R31" s="586"/>
      <c r="S31" s="580">
        <f>SUM(S27:X30)</f>
        <v>0</v>
      </c>
      <c r="T31" s="581"/>
      <c r="U31" s="581"/>
      <c r="V31" s="581"/>
      <c r="W31" s="581"/>
      <c r="X31" s="581"/>
      <c r="Y31" s="195" t="s">
        <v>139</v>
      </c>
      <c r="Z31" s="583">
        <f>SUM(Z27:AF30)</f>
        <v>0</v>
      </c>
      <c r="AA31" s="483"/>
      <c r="AB31" s="483"/>
      <c r="AC31" s="483"/>
      <c r="AD31" s="483"/>
      <c r="AE31" s="483"/>
      <c r="AF31" s="483"/>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82"/>
      <c r="AD32" s="582"/>
      <c r="AE32" s="582"/>
      <c r="AF32" s="582"/>
      <c r="AG32" s="198"/>
    </row>
    <row r="33" spans="1:42" ht="16.149999999999999" customHeight="1" x14ac:dyDescent="0.4">
      <c r="A33" s="187"/>
      <c r="B33" s="558" t="s">
        <v>156</v>
      </c>
      <c r="C33" s="559"/>
      <c r="D33" s="559"/>
      <c r="E33" s="559"/>
      <c r="F33" s="559"/>
      <c r="G33" s="559"/>
      <c r="H33" s="559"/>
      <c r="I33" s="559"/>
      <c r="J33" s="559"/>
      <c r="K33" s="559"/>
      <c r="L33" s="559"/>
      <c r="M33" s="559"/>
      <c r="N33" s="559"/>
      <c r="O33" s="559"/>
      <c r="P33" s="559"/>
      <c r="Q33" s="559"/>
      <c r="R33" s="560"/>
      <c r="S33" s="558" t="s">
        <v>429</v>
      </c>
      <c r="T33" s="559"/>
      <c r="U33" s="559"/>
      <c r="V33" s="559"/>
      <c r="W33" s="559"/>
      <c r="X33" s="559"/>
      <c r="Y33" s="560"/>
      <c r="Z33" s="559" t="s">
        <v>430</v>
      </c>
      <c r="AA33" s="559"/>
      <c r="AB33" s="559"/>
      <c r="AC33" s="559"/>
      <c r="AD33" s="559"/>
      <c r="AE33" s="559"/>
      <c r="AF33" s="559"/>
      <c r="AG33" s="573"/>
    </row>
    <row r="34" spans="1:42" ht="16.149999999999999" customHeight="1" x14ac:dyDescent="0.4">
      <c r="A34" s="187"/>
      <c r="B34" s="188" t="s">
        <v>158</v>
      </c>
      <c r="C34" s="189" t="s">
        <v>127</v>
      </c>
      <c r="D34" s="524" t="str">
        <f>IF(D21="","",D21)</f>
        <v/>
      </c>
      <c r="E34" s="524"/>
      <c r="F34" s="143" t="s">
        <v>128</v>
      </c>
      <c r="G34" s="524" t="str">
        <f>IF(G21="","",G21)</f>
        <v/>
      </c>
      <c r="H34" s="524"/>
      <c r="I34" s="143" t="s">
        <v>129</v>
      </c>
      <c r="J34" s="143" t="s">
        <v>159</v>
      </c>
      <c r="K34" s="143" t="s">
        <v>160</v>
      </c>
      <c r="L34" s="143"/>
      <c r="M34" s="536" t="str">
        <f>IF(M21="","",M21)</f>
        <v/>
      </c>
      <c r="N34" s="536"/>
      <c r="O34" s="190" t="s">
        <v>128</v>
      </c>
      <c r="P34" s="536" t="str">
        <f>IF(P21="","",P21)</f>
        <v/>
      </c>
      <c r="Q34" s="536"/>
      <c r="R34" s="190" t="s">
        <v>129</v>
      </c>
      <c r="S34" s="564" t="str">
        <f>IFERROR(S27*Z21*10,"")</f>
        <v/>
      </c>
      <c r="T34" s="565"/>
      <c r="U34" s="565"/>
      <c r="V34" s="565"/>
      <c r="W34" s="565"/>
      <c r="X34" s="565"/>
      <c r="Y34" s="195" t="s">
        <v>132</v>
      </c>
      <c r="Z34" s="566" t="str">
        <f>IFERROR(Z27*AD21*10,"")</f>
        <v/>
      </c>
      <c r="AA34" s="567"/>
      <c r="AB34" s="567"/>
      <c r="AC34" s="567"/>
      <c r="AD34" s="567"/>
      <c r="AE34" s="567"/>
      <c r="AF34" s="567"/>
      <c r="AG34" s="199" t="s">
        <v>132</v>
      </c>
    </row>
    <row r="35" spans="1:42" ht="16.149999999999999" customHeight="1" x14ac:dyDescent="0.4">
      <c r="A35" s="187"/>
      <c r="B35" s="188" t="s">
        <v>162</v>
      </c>
      <c r="C35" s="189" t="s">
        <v>127</v>
      </c>
      <c r="D35" s="536" t="str">
        <f>IF(D22="","",D22)</f>
        <v/>
      </c>
      <c r="E35" s="536"/>
      <c r="F35" s="143" t="s">
        <v>128</v>
      </c>
      <c r="G35" s="536" t="str">
        <f>IF(G22="","",G22)</f>
        <v/>
      </c>
      <c r="H35" s="536"/>
      <c r="I35" s="143" t="s">
        <v>129</v>
      </c>
      <c r="J35" s="143" t="s">
        <v>159</v>
      </c>
      <c r="K35" s="143" t="s">
        <v>160</v>
      </c>
      <c r="L35" s="143"/>
      <c r="M35" s="536" t="str">
        <f>IF(M22="","",M22)</f>
        <v/>
      </c>
      <c r="N35" s="536"/>
      <c r="O35" s="190" t="s">
        <v>128</v>
      </c>
      <c r="P35" s="536" t="str">
        <f>IF(P22="","",P22)</f>
        <v/>
      </c>
      <c r="Q35" s="536"/>
      <c r="R35" s="190" t="s">
        <v>129</v>
      </c>
      <c r="S35" s="564" t="str">
        <f t="shared" ref="S35:S37" si="0">IFERROR(S28*Z22*10,"")</f>
        <v/>
      </c>
      <c r="T35" s="565"/>
      <c r="U35" s="565"/>
      <c r="V35" s="565"/>
      <c r="W35" s="565"/>
      <c r="X35" s="565"/>
      <c r="Y35" s="195" t="s">
        <v>132</v>
      </c>
      <c r="Z35" s="566" t="str">
        <f t="shared" ref="Z35:Z37" si="1">IFERROR(Z28*AD22*10,"")</f>
        <v/>
      </c>
      <c r="AA35" s="567"/>
      <c r="AB35" s="567"/>
      <c r="AC35" s="567"/>
      <c r="AD35" s="567"/>
      <c r="AE35" s="567"/>
      <c r="AF35" s="567"/>
      <c r="AG35" s="199" t="s">
        <v>132</v>
      </c>
    </row>
    <row r="36" spans="1:42" ht="16.149999999999999" customHeight="1" x14ac:dyDescent="0.4">
      <c r="A36" s="187"/>
      <c r="B36" s="188" t="s">
        <v>163</v>
      </c>
      <c r="C36" s="189" t="s">
        <v>127</v>
      </c>
      <c r="D36" s="536" t="str">
        <f>IF(D23="","",D23)</f>
        <v/>
      </c>
      <c r="E36" s="536"/>
      <c r="F36" s="143" t="s">
        <v>128</v>
      </c>
      <c r="G36" s="536" t="str">
        <f>IF(G23="","",G23)</f>
        <v/>
      </c>
      <c r="H36" s="536"/>
      <c r="I36" s="143" t="s">
        <v>129</v>
      </c>
      <c r="J36" s="143" t="s">
        <v>159</v>
      </c>
      <c r="K36" s="143" t="s">
        <v>160</v>
      </c>
      <c r="L36" s="143"/>
      <c r="M36" s="536" t="str">
        <f>IF(M23="","",M23)</f>
        <v/>
      </c>
      <c r="N36" s="536"/>
      <c r="O36" s="190" t="s">
        <v>128</v>
      </c>
      <c r="P36" s="536" t="str">
        <f>IF(P23="","",P23)</f>
        <v/>
      </c>
      <c r="Q36" s="536"/>
      <c r="R36" s="190" t="s">
        <v>129</v>
      </c>
      <c r="S36" s="564" t="str">
        <f t="shared" si="0"/>
        <v/>
      </c>
      <c r="T36" s="565"/>
      <c r="U36" s="565"/>
      <c r="V36" s="565"/>
      <c r="W36" s="565"/>
      <c r="X36" s="565"/>
      <c r="Y36" s="195" t="s">
        <v>132</v>
      </c>
      <c r="Z36" s="566" t="str">
        <f t="shared" si="1"/>
        <v/>
      </c>
      <c r="AA36" s="567"/>
      <c r="AB36" s="567"/>
      <c r="AC36" s="567"/>
      <c r="AD36" s="567"/>
      <c r="AE36" s="567"/>
      <c r="AF36" s="567"/>
      <c r="AG36" s="199" t="s">
        <v>132</v>
      </c>
    </row>
    <row r="37" spans="1:42" ht="16.149999999999999" customHeight="1" x14ac:dyDescent="0.4">
      <c r="A37" s="187"/>
      <c r="B37" s="200" t="s">
        <v>164</v>
      </c>
      <c r="C37" s="201" t="s">
        <v>127</v>
      </c>
      <c r="D37" s="536" t="str">
        <f>IF(D24="","",D24)</f>
        <v/>
      </c>
      <c r="E37" s="536"/>
      <c r="F37" s="143" t="s">
        <v>128</v>
      </c>
      <c r="G37" s="536" t="str">
        <f>IF(G24="","",G24)</f>
        <v/>
      </c>
      <c r="H37" s="536"/>
      <c r="I37" s="143" t="s">
        <v>129</v>
      </c>
      <c r="J37" s="143" t="s">
        <v>159</v>
      </c>
      <c r="K37" s="143" t="s">
        <v>160</v>
      </c>
      <c r="L37" s="143"/>
      <c r="M37" s="536" t="str">
        <f>IF(M24="","",M24)</f>
        <v/>
      </c>
      <c r="N37" s="536"/>
      <c r="O37" s="190" t="s">
        <v>128</v>
      </c>
      <c r="P37" s="536" t="str">
        <f>IF(P24="","",P24)</f>
        <v/>
      </c>
      <c r="Q37" s="536"/>
      <c r="R37" s="190" t="s">
        <v>129</v>
      </c>
      <c r="S37" s="564" t="str">
        <f t="shared" si="0"/>
        <v/>
      </c>
      <c r="T37" s="565"/>
      <c r="U37" s="565"/>
      <c r="V37" s="565"/>
      <c r="W37" s="565"/>
      <c r="X37" s="565"/>
      <c r="Y37" s="195" t="s">
        <v>132</v>
      </c>
      <c r="Z37" s="566" t="str">
        <f t="shared" si="1"/>
        <v/>
      </c>
      <c r="AA37" s="567"/>
      <c r="AB37" s="567"/>
      <c r="AC37" s="567"/>
      <c r="AD37" s="567"/>
      <c r="AE37" s="567"/>
      <c r="AF37" s="567"/>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62"/>
      <c r="AA38" s="563"/>
      <c r="AB38" s="563"/>
      <c r="AC38" s="563"/>
      <c r="AD38" s="563"/>
      <c r="AE38" s="563"/>
      <c r="AF38" s="563"/>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62"/>
      <c r="AA39" s="563"/>
      <c r="AB39" s="563"/>
      <c r="AC39" s="563"/>
      <c r="AD39" s="563"/>
      <c r="AE39" s="563"/>
      <c r="AF39" s="563"/>
      <c r="AG39" s="199" t="s">
        <v>132</v>
      </c>
      <c r="AH39" s="328"/>
      <c r="AI39" s="328"/>
      <c r="AJ39" s="328"/>
      <c r="AK39" s="328"/>
      <c r="AL39" s="328"/>
      <c r="AM39" s="328"/>
      <c r="AN39" s="328"/>
      <c r="AO39" s="328"/>
      <c r="AP39" s="328"/>
    </row>
    <row r="40" spans="1:42" ht="16.149999999999999" customHeight="1" thickBot="1" x14ac:dyDescent="0.45">
      <c r="A40" s="207"/>
      <c r="B40" s="569" t="s">
        <v>166</v>
      </c>
      <c r="C40" s="570"/>
      <c r="D40" s="570"/>
      <c r="E40" s="570"/>
      <c r="F40" s="570"/>
      <c r="G40" s="570"/>
      <c r="H40" s="570"/>
      <c r="I40" s="570"/>
      <c r="J40" s="570"/>
      <c r="K40" s="570"/>
      <c r="L40" s="570"/>
      <c r="M40" s="570"/>
      <c r="N40" s="570"/>
      <c r="O40" s="570"/>
      <c r="P40" s="570"/>
      <c r="Q40" s="570"/>
      <c r="R40" s="570"/>
      <c r="S40" s="570"/>
      <c r="T40" s="570"/>
      <c r="U40" s="570"/>
      <c r="V40" s="570"/>
      <c r="W40" s="570"/>
      <c r="X40" s="570"/>
      <c r="Y40" s="571"/>
      <c r="Z40" s="568">
        <f>IFERROR(SUM(S34:X37)+SUM(Z34:AF37)-Z38+Z39,0)</f>
        <v>0</v>
      </c>
      <c r="AA40" s="481"/>
      <c r="AB40" s="481"/>
      <c r="AC40" s="481"/>
      <c r="AD40" s="481"/>
      <c r="AE40" s="481"/>
      <c r="AF40" s="481"/>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82"/>
      <c r="AC43" s="482"/>
      <c r="AD43" s="482"/>
      <c r="AE43" s="482"/>
      <c r="AF43" s="482"/>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7"/>
      <c r="AC44" s="517"/>
      <c r="AD44" s="517"/>
      <c r="AE44" s="517"/>
      <c r="AF44" s="517"/>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5">
        <f>Z40</f>
        <v>0</v>
      </c>
      <c r="AC45" s="525"/>
      <c r="AD45" s="525"/>
      <c r="AE45" s="525"/>
      <c r="AF45" s="525"/>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61"/>
      <c r="AC46" s="561"/>
      <c r="AD46" s="561"/>
      <c r="AE46" s="561"/>
      <c r="AF46" s="561"/>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61"/>
      <c r="AC47" s="561"/>
      <c r="AD47" s="561"/>
      <c r="AE47" s="561"/>
      <c r="AF47" s="561"/>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80"/>
      <c r="AC48" s="480"/>
      <c r="AD48" s="480"/>
      <c r="AE48" s="480"/>
      <c r="AF48" s="480"/>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80"/>
      <c r="AC49" s="480"/>
      <c r="AD49" s="480"/>
      <c r="AE49" s="480"/>
      <c r="AF49" s="480"/>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9">
        <f>AB43-SUM(AB44:AF49)</f>
        <v>0</v>
      </c>
      <c r="AC50" s="529"/>
      <c r="AD50" s="529"/>
      <c r="AE50" s="529"/>
      <c r="AF50" s="529"/>
      <c r="AG50" s="25" t="s">
        <v>132</v>
      </c>
    </row>
    <row r="51" spans="1:34" ht="16.149999999999999" customHeight="1" thickBot="1" x14ac:dyDescent="0.45">
      <c r="A51" s="587" t="s">
        <v>556</v>
      </c>
      <c r="B51" s="588"/>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72"/>
      <c r="AC51" s="572"/>
      <c r="AD51" s="572"/>
      <c r="AE51" s="572"/>
      <c r="AF51" s="572"/>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43" t="str">
        <f>IF(AH51=TRUE,"問題なし","問題あり")</f>
        <v>問題あり</v>
      </c>
      <c r="AC52" s="543"/>
      <c r="AD52" s="543"/>
      <c r="AE52" s="543"/>
      <c r="AF52" s="543"/>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28">
        <f>'（別添）_計画書（無床診療所及びⅡを算定する有床診療所）'!AB60</f>
        <v>0</v>
      </c>
      <c r="AC67" s="528"/>
      <c r="AD67" s="528"/>
      <c r="AE67" s="528"/>
      <c r="AF67" s="528"/>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83">
        <f>'（別添）_計画書（無床診療所及びⅡを算定する有床診療所）'!AB61</f>
        <v>0</v>
      </c>
      <c r="AC68" s="483"/>
      <c r="AD68" s="483"/>
      <c r="AE68" s="483"/>
      <c r="AF68" s="483"/>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51"/>
      <c r="AC69" s="451"/>
      <c r="AD69" s="451"/>
      <c r="AE69" s="451"/>
      <c r="AF69" s="451"/>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52">
        <f>AB69-AB68</f>
        <v>0</v>
      </c>
      <c r="AC70" s="452"/>
      <c r="AD70" s="452"/>
      <c r="AE70" s="452"/>
      <c r="AF70" s="452"/>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17"/>
      <c r="AC71" s="517"/>
      <c r="AD71" s="517"/>
      <c r="AE71" s="517"/>
      <c r="AF71" s="517"/>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13"/>
      <c r="AC72" s="513"/>
      <c r="AD72" s="513"/>
      <c r="AE72" s="513"/>
      <c r="AF72" s="513"/>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14">
        <f>IFERROR(AB72/AB68*100,0)</f>
        <v>0</v>
      </c>
      <c r="AC73" s="514"/>
      <c r="AD73" s="514"/>
      <c r="AE73" s="514"/>
      <c r="AF73" s="514"/>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45"/>
      <c r="AB75" s="445"/>
      <c r="AC75" s="445"/>
      <c r="AD75" s="445"/>
      <c r="AE75" s="445"/>
      <c r="AF75" s="445"/>
      <c r="AG75" s="445"/>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28">
        <f>'（別添）_計画書（無床診療所及びⅡを算定する有床診療所）'!AB69</f>
        <v>0</v>
      </c>
      <c r="AC76" s="528"/>
      <c r="AD76" s="528"/>
      <c r="AE76" s="528"/>
      <c r="AF76" s="528"/>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83">
        <f>'（別添）_計画書（無床診療所及びⅡを算定する有床診療所）'!AB70</f>
        <v>0</v>
      </c>
      <c r="AC77" s="483"/>
      <c r="AD77" s="483"/>
      <c r="AE77" s="483"/>
      <c r="AF77" s="483"/>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51"/>
      <c r="AC78" s="451"/>
      <c r="AD78" s="451"/>
      <c r="AE78" s="451"/>
      <c r="AF78" s="451"/>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52">
        <f>AB78-AB77</f>
        <v>0</v>
      </c>
      <c r="AC79" s="452"/>
      <c r="AD79" s="452"/>
      <c r="AE79" s="452"/>
      <c r="AF79" s="452"/>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17"/>
      <c r="AC80" s="517"/>
      <c r="AD80" s="517"/>
      <c r="AE80" s="517"/>
      <c r="AF80" s="517"/>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13"/>
      <c r="AC81" s="513"/>
      <c r="AD81" s="513"/>
      <c r="AE81" s="513"/>
      <c r="AF81" s="513"/>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14">
        <f>IFERROR(AB81/AB77*100,0)</f>
        <v>0</v>
      </c>
      <c r="AC82" s="514"/>
      <c r="AD82" s="514"/>
      <c r="AE82" s="514"/>
      <c r="AF82" s="514"/>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45"/>
      <c r="AB84" s="445"/>
      <c r="AC84" s="445"/>
      <c r="AD84" s="445"/>
      <c r="AE84" s="445"/>
      <c r="AF84" s="445"/>
      <c r="AG84" s="445"/>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15">
        <f>'（別添）_計画書（無床診療所及びⅡを算定する有床診療所）'!AB78</f>
        <v>0</v>
      </c>
      <c r="AC85" s="515"/>
      <c r="AD85" s="515"/>
      <c r="AE85" s="515"/>
      <c r="AF85" s="515"/>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16">
        <f>'（別添）_計画書（無床診療所及びⅡを算定する有床診療所）'!AB79</f>
        <v>0</v>
      </c>
      <c r="AC86" s="516"/>
      <c r="AD86" s="516"/>
      <c r="AE86" s="516"/>
      <c r="AF86" s="516"/>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51"/>
      <c r="AC87" s="451"/>
      <c r="AD87" s="451"/>
      <c r="AE87" s="451"/>
      <c r="AF87" s="451"/>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52">
        <f>AB87-AB86</f>
        <v>0</v>
      </c>
      <c r="AC88" s="452"/>
      <c r="AD88" s="452"/>
      <c r="AE88" s="452"/>
      <c r="AF88" s="452"/>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17"/>
      <c r="AC89" s="517"/>
      <c r="AD89" s="517"/>
      <c r="AE89" s="517"/>
      <c r="AF89" s="517"/>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13"/>
      <c r="AC90" s="513"/>
      <c r="AD90" s="513"/>
      <c r="AE90" s="513"/>
      <c r="AF90" s="513"/>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14">
        <f>IFERROR(AB90/AB86*100,0)</f>
        <v>0</v>
      </c>
      <c r="AC91" s="514"/>
      <c r="AD91" s="514"/>
      <c r="AE91" s="514"/>
      <c r="AF91" s="514"/>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45"/>
      <c r="AB93" s="445"/>
      <c r="AC93" s="445"/>
      <c r="AD93" s="445"/>
      <c r="AE93" s="445"/>
      <c r="AF93" s="445"/>
      <c r="AG93" s="445"/>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15">
        <f>'（別添）_計画書（無床診療所及びⅡを算定する有床診療所）'!AB87</f>
        <v>0</v>
      </c>
      <c r="AC94" s="515"/>
      <c r="AD94" s="515"/>
      <c r="AE94" s="515"/>
      <c r="AF94" s="515"/>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16">
        <f>'（別添）_計画書（無床診療所及びⅡを算定する有床診療所）'!AB88</f>
        <v>0</v>
      </c>
      <c r="AC95" s="516"/>
      <c r="AD95" s="516"/>
      <c r="AE95" s="516"/>
      <c r="AF95" s="516"/>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51"/>
      <c r="AC96" s="451"/>
      <c r="AD96" s="451"/>
      <c r="AE96" s="451"/>
      <c r="AF96" s="451"/>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52">
        <f>AB96-AB95</f>
        <v>0</v>
      </c>
      <c r="AC97" s="452"/>
      <c r="AD97" s="452"/>
      <c r="AE97" s="452"/>
      <c r="AF97" s="452"/>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17"/>
      <c r="AC98" s="517"/>
      <c r="AD98" s="517"/>
      <c r="AE98" s="517"/>
      <c r="AF98" s="517"/>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13"/>
      <c r="AC99" s="513"/>
      <c r="AD99" s="513"/>
      <c r="AE99" s="513"/>
      <c r="AF99" s="513"/>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14">
        <f>IFERROR(AB99/AB95*100,0)</f>
        <v>0</v>
      </c>
      <c r="AC100" s="514"/>
      <c r="AD100" s="514"/>
      <c r="AE100" s="514"/>
      <c r="AF100" s="514"/>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45"/>
      <c r="AB102" s="445"/>
      <c r="AC102" s="445"/>
      <c r="AD102" s="445"/>
      <c r="AE102" s="445"/>
      <c r="AF102" s="445"/>
      <c r="AG102" s="445"/>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15">
        <f>'（別添）_計画書（無床診療所及びⅡを算定する有床診療所）'!AB96</f>
        <v>0</v>
      </c>
      <c r="AC103" s="515"/>
      <c r="AD103" s="515"/>
      <c r="AE103" s="515"/>
      <c r="AF103" s="515"/>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16">
        <f>'（別添）_計画書（無床診療所及びⅡを算定する有床診療所）'!AB97</f>
        <v>0</v>
      </c>
      <c r="AC104" s="516"/>
      <c r="AD104" s="516"/>
      <c r="AE104" s="516"/>
      <c r="AF104" s="516"/>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51"/>
      <c r="AC105" s="451"/>
      <c r="AD105" s="451"/>
      <c r="AE105" s="451"/>
      <c r="AF105" s="451"/>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52">
        <f>AB105-AB104</f>
        <v>0</v>
      </c>
      <c r="AC106" s="452"/>
      <c r="AD106" s="452"/>
      <c r="AE106" s="452"/>
      <c r="AF106" s="452"/>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17"/>
      <c r="AC107" s="517"/>
      <c r="AD107" s="517"/>
      <c r="AE107" s="517"/>
      <c r="AF107" s="517"/>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13"/>
      <c r="AC108" s="513"/>
      <c r="AD108" s="513"/>
      <c r="AE108" s="513"/>
      <c r="AF108" s="513"/>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14">
        <f>IFERROR(AB108/AB104*100,0)</f>
        <v>0</v>
      </c>
      <c r="AC109" s="514"/>
      <c r="AD109" s="514"/>
      <c r="AE109" s="514"/>
      <c r="AF109" s="514"/>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41"/>
      <c r="AB112" s="441"/>
      <c r="AC112" s="441"/>
      <c r="AD112" s="441"/>
      <c r="AE112" s="441"/>
      <c r="AF112" s="441"/>
      <c r="AG112" s="441"/>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21">
        <f>'（別添）_計画書（無床診療所及びⅡを算定する有床診療所）'!AB106</f>
        <v>0</v>
      </c>
      <c r="AC113" s="521"/>
      <c r="AD113" s="521"/>
      <c r="AE113" s="521"/>
      <c r="AF113" s="521"/>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22">
        <f>'（別添）_計画書（無床診療所及びⅡを算定する有床診療所）'!AB107</f>
        <v>0</v>
      </c>
      <c r="AC114" s="522"/>
      <c r="AD114" s="522"/>
      <c r="AE114" s="522"/>
      <c r="AF114" s="522"/>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23">
        <f>'（別添）_計画書（無床診療所及びⅡを算定する有床診療所）'!AB108</f>
        <v>0</v>
      </c>
      <c r="AC115" s="523"/>
      <c r="AD115" s="523"/>
      <c r="AE115" s="523"/>
      <c r="AF115" s="523"/>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9"/>
      <c r="AC116" s="459"/>
      <c r="AD116" s="459"/>
      <c r="AE116" s="459"/>
      <c r="AF116" s="459"/>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43"/>
      <c r="AC117" s="443"/>
      <c r="AD117" s="443"/>
      <c r="AE117" s="443"/>
      <c r="AF117" s="443"/>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58">
        <f>AB116-AB114</f>
        <v>0</v>
      </c>
      <c r="AC118" s="458"/>
      <c r="AD118" s="458"/>
      <c r="AE118" s="458"/>
      <c r="AF118" s="458"/>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58">
        <f>AB117-AB115</f>
        <v>0</v>
      </c>
      <c r="AC119" s="458"/>
      <c r="AD119" s="458"/>
      <c r="AE119" s="458"/>
      <c r="AF119" s="458"/>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43"/>
      <c r="AC120" s="443"/>
      <c r="AD120" s="443"/>
      <c r="AE120" s="443"/>
      <c r="AF120" s="443"/>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44"/>
      <c r="AC121" s="444"/>
      <c r="AD121" s="444"/>
      <c r="AE121" s="444"/>
      <c r="AF121" s="444"/>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18">
        <f>IFERROR(AB121/AB115*100,0)</f>
        <v>0</v>
      </c>
      <c r="AC122" s="518"/>
      <c r="AD122" s="518"/>
      <c r="AE122" s="518"/>
      <c r="AF122" s="518"/>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41"/>
      <c r="AB124" s="441"/>
      <c r="AC124" s="441"/>
      <c r="AD124" s="441"/>
      <c r="AE124" s="441"/>
      <c r="AF124" s="441"/>
      <c r="AG124" s="441"/>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21">
        <f>'（別添）_計画書（無床診療所及びⅡを算定する有床診療所）'!AB118</f>
        <v>0</v>
      </c>
      <c r="AC125" s="521"/>
      <c r="AD125" s="521"/>
      <c r="AE125" s="521"/>
      <c r="AF125" s="521"/>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22">
        <f>'（別添）_計画書（無床診療所及びⅡを算定する有床診療所）'!AB119</f>
        <v>0</v>
      </c>
      <c r="AC126" s="522"/>
      <c r="AD126" s="522"/>
      <c r="AE126" s="522"/>
      <c r="AF126" s="522"/>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23">
        <f>'（別添）_計画書（無床診療所及びⅡを算定する有床診療所）'!AB120</f>
        <v>0</v>
      </c>
      <c r="AC127" s="523"/>
      <c r="AD127" s="523"/>
      <c r="AE127" s="523"/>
      <c r="AF127" s="523"/>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9"/>
      <c r="AC128" s="459"/>
      <c r="AD128" s="459"/>
      <c r="AE128" s="459"/>
      <c r="AF128" s="459"/>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43"/>
      <c r="AC129" s="443"/>
      <c r="AD129" s="443"/>
      <c r="AE129" s="443"/>
      <c r="AF129" s="443"/>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58">
        <f>AB128-AB126</f>
        <v>0</v>
      </c>
      <c r="AC130" s="458"/>
      <c r="AD130" s="458"/>
      <c r="AE130" s="458"/>
      <c r="AF130" s="458"/>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58">
        <f>AB129-AB127</f>
        <v>0</v>
      </c>
      <c r="AC131" s="458"/>
      <c r="AD131" s="458"/>
      <c r="AE131" s="458"/>
      <c r="AF131" s="458"/>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43"/>
      <c r="AC132" s="443"/>
      <c r="AD132" s="443"/>
      <c r="AE132" s="443"/>
      <c r="AF132" s="443"/>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44"/>
      <c r="AC133" s="444"/>
      <c r="AD133" s="444"/>
      <c r="AE133" s="444"/>
      <c r="AF133" s="444"/>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18">
        <f>IFERROR(AB133/AB127*100,0)</f>
        <v>0</v>
      </c>
      <c r="AC134" s="518"/>
      <c r="AD134" s="518"/>
      <c r="AE134" s="518"/>
      <c r="AF134" s="518"/>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55"/>
      <c r="G139" s="455"/>
      <c r="H139" s="3" t="s">
        <v>128</v>
      </c>
      <c r="I139" s="455"/>
      <c r="J139" s="455"/>
      <c r="K139" s="3" t="s">
        <v>129</v>
      </c>
      <c r="L139" s="455"/>
      <c r="M139" s="455"/>
      <c r="N139" s="3" t="s">
        <v>153</v>
      </c>
      <c r="O139" s="3"/>
      <c r="P139" s="3"/>
      <c r="Q139" s="3" t="s">
        <v>168</v>
      </c>
      <c r="R139" s="3"/>
      <c r="S139" s="3"/>
      <c r="T139" s="3"/>
      <c r="U139" s="456"/>
      <c r="V139" s="456"/>
      <c r="W139" s="456"/>
      <c r="X139" s="456"/>
      <c r="Y139" s="456"/>
      <c r="Z139" s="456"/>
      <c r="AA139" s="456"/>
      <c r="AB139" s="456"/>
      <c r="AC139" s="456"/>
      <c r="AD139" s="456"/>
      <c r="AE139" s="456"/>
      <c r="AF139" s="456"/>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9teTijSlC4dLC9ZGYZGQINJK0WCdmq4z78v0e4igB1dnkyz+zeY4/d8IgD1eDtaz8QtD1zADJ3VVXKcMCn7tNg==" saltValue="xiOm2rNHyuVxpEY1fxNvZg==" spinCount="100000" sheet="1" objects="1" scenarios="1"/>
  <mergeCells count="195">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73" t="s">
        <v>1539</v>
      </c>
      <c r="B2" s="473"/>
      <c r="C2" s="473"/>
      <c r="D2" s="473"/>
      <c r="E2" s="473"/>
      <c r="F2" s="473"/>
      <c r="G2" s="473"/>
      <c r="H2" s="473"/>
      <c r="I2" s="473"/>
      <c r="J2" s="473"/>
      <c r="K2" s="473"/>
      <c r="L2" s="473"/>
      <c r="M2" s="473"/>
      <c r="N2" s="473"/>
      <c r="O2" s="473"/>
      <c r="P2" s="473"/>
      <c r="Q2" s="473"/>
      <c r="R2" s="473"/>
      <c r="S2" s="473"/>
      <c r="T2" s="474"/>
      <c r="U2" s="474"/>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9" t="s">
        <v>122</v>
      </c>
      <c r="T4" s="469"/>
      <c r="U4" s="469"/>
      <c r="V4" s="469"/>
      <c r="W4" s="469"/>
      <c r="X4" s="495" t="str">
        <f>IF('様式95_外来・在宅ベースアップ評価料（Ⅰ）'!H5=0,"",'様式95_外来・在宅ベースアップ評価料（Ⅰ）'!H5)</f>
        <v/>
      </c>
      <c r="Y4" s="547"/>
      <c r="Z4" s="547"/>
      <c r="AA4" s="547"/>
      <c r="AB4" s="547"/>
      <c r="AC4" s="547"/>
      <c r="AD4" s="547"/>
      <c r="AE4" s="547"/>
      <c r="AF4" s="547"/>
      <c r="AG4" s="548"/>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7" t="str">
        <f>IF(様式97_入院ベースアップ評価料!H5="","",様式97_入院ベースアップ評価料!H6)</f>
        <v/>
      </c>
      <c r="Y5" s="538"/>
      <c r="Z5" s="538"/>
      <c r="AA5" s="538"/>
      <c r="AB5" s="538"/>
      <c r="AC5" s="538"/>
      <c r="AD5" s="538"/>
      <c r="AE5" s="538"/>
      <c r="AF5" s="538"/>
      <c r="AG5" s="539"/>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45"/>
      <c r="C8" s="546"/>
      <c r="D8" s="461" t="s">
        <v>125</v>
      </c>
      <c r="E8" s="500"/>
      <c r="F8" s="500"/>
      <c r="G8" s="500"/>
      <c r="H8" s="500"/>
      <c r="I8" s="500"/>
      <c r="J8" s="500"/>
      <c r="K8" s="500"/>
      <c r="L8" s="500"/>
      <c r="M8" s="500"/>
      <c r="N8" s="500"/>
      <c r="O8" s="500"/>
      <c r="P8" s="500"/>
      <c r="Q8" s="500"/>
      <c r="R8" s="500"/>
      <c r="S8" s="500"/>
      <c r="T8" s="500"/>
      <c r="U8" s="500"/>
      <c r="V8" s="500"/>
      <c r="W8" s="500"/>
      <c r="X8" s="500"/>
      <c r="Y8" s="500"/>
      <c r="Z8" s="500"/>
      <c r="AA8" s="3"/>
      <c r="AB8" s="3"/>
      <c r="AC8" s="3"/>
      <c r="AD8" s="3"/>
      <c r="AE8" s="3"/>
      <c r="AF8" s="3"/>
      <c r="AG8" s="20"/>
      <c r="AH8" s="306"/>
      <c r="AI8" s="306"/>
    </row>
    <row r="9" spans="1:43" ht="16.149999999999999" customHeight="1" thickBot="1" x14ac:dyDescent="0.45">
      <c r="A9" s="3"/>
      <c r="B9" s="545"/>
      <c r="C9" s="546"/>
      <c r="D9" s="485" t="s">
        <v>126</v>
      </c>
      <c r="E9" s="503"/>
      <c r="F9" s="503"/>
      <c r="G9" s="503"/>
      <c r="H9" s="503"/>
      <c r="I9" s="503"/>
      <c r="J9" s="503"/>
      <c r="K9" s="503"/>
      <c r="L9" s="503"/>
      <c r="M9" s="503"/>
      <c r="N9" s="503"/>
      <c r="O9" s="503"/>
      <c r="P9" s="503"/>
      <c r="Q9" s="503"/>
      <c r="R9" s="503"/>
      <c r="S9" s="503"/>
      <c r="T9" s="503"/>
      <c r="U9" s="503"/>
      <c r="V9" s="503"/>
      <c r="W9" s="503"/>
      <c r="X9" s="503"/>
      <c r="Y9" s="503"/>
      <c r="Z9" s="503"/>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67" t="s">
        <v>127</v>
      </c>
      <c r="C12" s="501"/>
      <c r="D12" s="501"/>
      <c r="E12" s="540" t="str">
        <f>IF('（別添）_計画書（歯科診療所及びⅡを算定する有床診療所）'!E13=0,"",'（別添）_計画書（歯科診療所及びⅡを算定する有床診療所）'!E13)</f>
        <v/>
      </c>
      <c r="F12" s="540"/>
      <c r="G12" s="21" t="s">
        <v>128</v>
      </c>
      <c r="H12" s="540" t="str">
        <f>IF('（別添）_計画書（歯科診療所及びⅡを算定する有床診療所）'!H13=0,"",'（別添）_計画書（歯科診療所及びⅡを算定する有床診療所）'!H13)</f>
        <v/>
      </c>
      <c r="I12" s="540"/>
      <c r="J12" s="21" t="s">
        <v>129</v>
      </c>
      <c r="K12" s="21"/>
      <c r="L12" s="21" t="s">
        <v>130</v>
      </c>
      <c r="M12" s="21" t="s">
        <v>127</v>
      </c>
      <c r="N12" s="21"/>
      <c r="O12" s="540" t="str">
        <f>IF('（別添）_計画書（歯科診療所及びⅡを算定する有床診療所）'!O13=0,"",'（別添）_計画書（歯科診療所及びⅡを算定する有床診療所）'!O13)</f>
        <v/>
      </c>
      <c r="P12" s="540"/>
      <c r="Q12" s="21" t="s">
        <v>128</v>
      </c>
      <c r="R12" s="540" t="str">
        <f>IF('（別添）_計画書（歯科診療所及びⅡを算定する有床診療所）'!R13=0,"",'（別添）_計画書（歯科診療所及びⅡを算定する有床診療所）'!R13)</f>
        <v/>
      </c>
      <c r="S12" s="540"/>
      <c r="T12" s="22" t="s">
        <v>129</v>
      </c>
      <c r="V12" s="541">
        <f>'（別添）_計画書（歯科診療所及びⅡを算定する有床診療所）'!V13</f>
        <v>1</v>
      </c>
      <c r="W12" s="541"/>
      <c r="X12" s="541"/>
      <c r="Y12" s="542"/>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67" t="s">
        <v>127</v>
      </c>
      <c r="C15" s="501"/>
      <c r="D15" s="501"/>
      <c r="E15" s="540" t="str">
        <f>IF('（別添）_計画書（歯科診療所及びⅡを算定する有床診療所）'!E18=0,"",'（別添）_計画書（歯科診療所及びⅡを算定する有床診療所）'!E18)</f>
        <v/>
      </c>
      <c r="F15" s="540"/>
      <c r="G15" s="21" t="s">
        <v>128</v>
      </c>
      <c r="H15" s="540" t="str">
        <f>IF('（別添）_計画書（歯科診療所及びⅡを算定する有床診療所）'!H18=0,"",'（別添）_計画書（歯科診療所及びⅡを算定する有床診療所）'!H18)</f>
        <v/>
      </c>
      <c r="I15" s="540"/>
      <c r="J15" s="21" t="s">
        <v>129</v>
      </c>
      <c r="K15" s="21"/>
      <c r="L15" s="21" t="s">
        <v>130</v>
      </c>
      <c r="M15" s="21" t="s">
        <v>127</v>
      </c>
      <c r="N15" s="21"/>
      <c r="O15" s="468"/>
      <c r="P15" s="468"/>
      <c r="Q15" s="21" t="s">
        <v>128</v>
      </c>
      <c r="R15" s="468"/>
      <c r="S15" s="468"/>
      <c r="T15" s="22" t="s">
        <v>129</v>
      </c>
      <c r="V15" s="541">
        <f>IFERROR(IF(E15=O15,R15-H15+1,IF(O15-E15=1,12-H15+1+R15,IF(O15-E15=2,12-H15+1+R15+12,"エラー"))),1)</f>
        <v>1</v>
      </c>
      <c r="W15" s="541"/>
      <c r="X15" s="541"/>
      <c r="Y15" s="542"/>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7" t="s">
        <v>403</v>
      </c>
      <c r="Y17" s="508"/>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52"/>
      <c r="S19" s="553"/>
      <c r="T19" s="553"/>
      <c r="U19" s="553"/>
      <c r="V19" s="553"/>
      <c r="W19" s="553"/>
      <c r="X19" s="553"/>
      <c r="Y19" s="185"/>
      <c r="Z19" s="185"/>
      <c r="AA19" s="185"/>
      <c r="AB19" s="185"/>
      <c r="AC19" s="554"/>
      <c r="AD19" s="554"/>
      <c r="AE19" s="554"/>
      <c r="AF19" s="554"/>
      <c r="AG19" s="186"/>
    </row>
    <row r="20" spans="1:36" ht="16.149999999999999" customHeight="1" x14ac:dyDescent="0.4">
      <c r="A20" s="187"/>
      <c r="B20" s="555" t="s">
        <v>156</v>
      </c>
      <c r="C20" s="555"/>
      <c r="D20" s="555"/>
      <c r="E20" s="555"/>
      <c r="F20" s="555"/>
      <c r="G20" s="555"/>
      <c r="H20" s="555"/>
      <c r="I20" s="555"/>
      <c r="J20" s="555"/>
      <c r="K20" s="555"/>
      <c r="L20" s="555"/>
      <c r="M20" s="555"/>
      <c r="N20" s="555"/>
      <c r="O20" s="555"/>
      <c r="P20" s="555"/>
      <c r="Q20" s="555"/>
      <c r="R20" s="555"/>
      <c r="S20" s="558" t="s">
        <v>157</v>
      </c>
      <c r="T20" s="559"/>
      <c r="U20" s="559"/>
      <c r="V20" s="559"/>
      <c r="W20" s="559"/>
      <c r="X20" s="559"/>
      <c r="Y20" s="560"/>
      <c r="Z20" s="558" t="s">
        <v>416</v>
      </c>
      <c r="AA20" s="559"/>
      <c r="AB20" s="559"/>
      <c r="AC20" s="560"/>
      <c r="AD20" s="558" t="s">
        <v>417</v>
      </c>
      <c r="AE20" s="559"/>
      <c r="AF20" s="559"/>
      <c r="AG20" s="573"/>
    </row>
    <row r="21" spans="1:36" ht="16.149999999999999" customHeight="1" x14ac:dyDescent="0.4">
      <c r="A21" s="187"/>
      <c r="B21" s="188" t="s">
        <v>158</v>
      </c>
      <c r="C21" s="189" t="s">
        <v>127</v>
      </c>
      <c r="D21" s="524">
        <f>'（別添）_計画書（歯科診療所及びⅡを算定する有床診療所）'!E18</f>
        <v>0</v>
      </c>
      <c r="E21" s="524"/>
      <c r="F21" s="143" t="s">
        <v>128</v>
      </c>
      <c r="G21" s="524">
        <f>'（別添）_計画書（歯科診療所及びⅡを算定する有床診療所）'!H18</f>
        <v>0</v>
      </c>
      <c r="H21" s="524"/>
      <c r="I21" s="143" t="s">
        <v>129</v>
      </c>
      <c r="J21" s="143" t="s">
        <v>159</v>
      </c>
      <c r="K21" s="143" t="s">
        <v>160</v>
      </c>
      <c r="L21" s="143"/>
      <c r="M21" s="536"/>
      <c r="N21" s="536"/>
      <c r="O21" s="190" t="s">
        <v>128</v>
      </c>
      <c r="P21" s="536"/>
      <c r="Q21" s="536"/>
      <c r="R21" s="191" t="s">
        <v>129</v>
      </c>
      <c r="S21" s="556"/>
      <c r="T21" s="549"/>
      <c r="U21" s="549"/>
      <c r="V21" s="549"/>
      <c r="W21" s="549"/>
      <c r="X21" s="549"/>
      <c r="Y21" s="557"/>
      <c r="Z21" s="576" t="str">
        <f>IF(S21="","",VLOOKUP(S21,'リスト（外来）'!C:D,2,FALSE))</f>
        <v/>
      </c>
      <c r="AA21" s="524"/>
      <c r="AB21" s="524"/>
      <c r="AC21" s="251" t="s">
        <v>137</v>
      </c>
      <c r="AD21" s="576" t="str">
        <f>IF(S21="","",VLOOKUP(S21,'リスト（外来）'!C:E,3,FALSE))</f>
        <v/>
      </c>
      <c r="AE21" s="524"/>
      <c r="AF21" s="524"/>
      <c r="AG21" s="250" t="s">
        <v>137</v>
      </c>
    </row>
    <row r="22" spans="1:36" ht="16.149999999999999" customHeight="1" x14ac:dyDescent="0.4">
      <c r="A22" s="187"/>
      <c r="B22" s="188" t="s">
        <v>162</v>
      </c>
      <c r="C22" s="189" t="s">
        <v>127</v>
      </c>
      <c r="D22" s="536"/>
      <c r="E22" s="536"/>
      <c r="F22" s="143" t="s">
        <v>128</v>
      </c>
      <c r="G22" s="536"/>
      <c r="H22" s="536"/>
      <c r="I22" s="143" t="s">
        <v>129</v>
      </c>
      <c r="J22" s="143" t="s">
        <v>159</v>
      </c>
      <c r="K22" s="143" t="s">
        <v>160</v>
      </c>
      <c r="L22" s="143"/>
      <c r="M22" s="536"/>
      <c r="N22" s="536"/>
      <c r="O22" s="190" t="s">
        <v>128</v>
      </c>
      <c r="P22" s="536"/>
      <c r="Q22" s="536"/>
      <c r="R22" s="191" t="s">
        <v>129</v>
      </c>
      <c r="S22" s="556"/>
      <c r="T22" s="549"/>
      <c r="U22" s="549"/>
      <c r="V22" s="549"/>
      <c r="W22" s="549"/>
      <c r="X22" s="549"/>
      <c r="Y22" s="557"/>
      <c r="Z22" s="576" t="str">
        <f>IF(S22="","",VLOOKUP(S22,'リスト（外来）'!C:D,2,FALSE))</f>
        <v/>
      </c>
      <c r="AA22" s="524"/>
      <c r="AB22" s="524"/>
      <c r="AC22" s="251" t="s">
        <v>137</v>
      </c>
      <c r="AD22" s="576" t="str">
        <f>IF(S22="","",VLOOKUP(S22,'リスト（外来）'!C:E,3,FALSE))</f>
        <v/>
      </c>
      <c r="AE22" s="524"/>
      <c r="AF22" s="524"/>
      <c r="AG22" s="250" t="s">
        <v>137</v>
      </c>
    </row>
    <row r="23" spans="1:36" ht="16.149999999999999" customHeight="1" x14ac:dyDescent="0.4">
      <c r="A23" s="187"/>
      <c r="B23" s="188" t="s">
        <v>163</v>
      </c>
      <c r="C23" s="189" t="s">
        <v>127</v>
      </c>
      <c r="D23" s="536"/>
      <c r="E23" s="536"/>
      <c r="F23" s="143" t="s">
        <v>128</v>
      </c>
      <c r="G23" s="536"/>
      <c r="H23" s="536"/>
      <c r="I23" s="143" t="s">
        <v>129</v>
      </c>
      <c r="J23" s="143" t="s">
        <v>159</v>
      </c>
      <c r="K23" s="143" t="s">
        <v>160</v>
      </c>
      <c r="L23" s="143"/>
      <c r="M23" s="536"/>
      <c r="N23" s="536"/>
      <c r="O23" s="190" t="s">
        <v>128</v>
      </c>
      <c r="P23" s="536"/>
      <c r="Q23" s="536"/>
      <c r="R23" s="191" t="s">
        <v>129</v>
      </c>
      <c r="S23" s="556"/>
      <c r="T23" s="549"/>
      <c r="U23" s="549"/>
      <c r="V23" s="549"/>
      <c r="W23" s="549"/>
      <c r="X23" s="549"/>
      <c r="Y23" s="557"/>
      <c r="Z23" s="576" t="str">
        <f>IF(S23="","",VLOOKUP(S23,'リスト（外来）'!C:D,2,FALSE))</f>
        <v/>
      </c>
      <c r="AA23" s="524"/>
      <c r="AB23" s="524"/>
      <c r="AC23" s="251" t="s">
        <v>137</v>
      </c>
      <c r="AD23" s="576" t="str">
        <f>IF(S23="","",VLOOKUP(S23,'リスト（外来）'!C:E,3,FALSE))</f>
        <v/>
      </c>
      <c r="AE23" s="524"/>
      <c r="AF23" s="524"/>
      <c r="AG23" s="250" t="s">
        <v>137</v>
      </c>
    </row>
    <row r="24" spans="1:36" ht="16.149999999999999" customHeight="1" x14ac:dyDescent="0.4">
      <c r="A24" s="187"/>
      <c r="B24" s="252" t="s">
        <v>164</v>
      </c>
      <c r="C24" s="189" t="s">
        <v>127</v>
      </c>
      <c r="D24" s="536"/>
      <c r="E24" s="536"/>
      <c r="F24" s="143" t="s">
        <v>128</v>
      </c>
      <c r="G24" s="536"/>
      <c r="H24" s="536"/>
      <c r="I24" s="143" t="s">
        <v>129</v>
      </c>
      <c r="J24" s="143" t="s">
        <v>159</v>
      </c>
      <c r="K24" s="143" t="s">
        <v>160</v>
      </c>
      <c r="L24" s="143"/>
      <c r="M24" s="536"/>
      <c r="N24" s="536"/>
      <c r="O24" s="190" t="s">
        <v>128</v>
      </c>
      <c r="P24" s="536"/>
      <c r="Q24" s="536"/>
      <c r="R24" s="191" t="s">
        <v>129</v>
      </c>
      <c r="S24" s="556"/>
      <c r="T24" s="549"/>
      <c r="U24" s="549"/>
      <c r="V24" s="549"/>
      <c r="W24" s="549"/>
      <c r="X24" s="549"/>
      <c r="Y24" s="557"/>
      <c r="Z24" s="576" t="str">
        <f>IF(S24="","",VLOOKUP(S24,'リスト（外来）'!C:D,2,FALSE))</f>
        <v/>
      </c>
      <c r="AA24" s="524"/>
      <c r="AB24" s="524"/>
      <c r="AC24" s="251" t="s">
        <v>137</v>
      </c>
      <c r="AD24" s="576" t="str">
        <f>IF(S24="","",VLOOKUP(S24,'リスト（外来）'!C:E,3,FALSE))</f>
        <v/>
      </c>
      <c r="AE24" s="524"/>
      <c r="AF24" s="524"/>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7"/>
      <c r="AD25" s="577"/>
      <c r="AE25" s="577"/>
      <c r="AF25" s="577"/>
      <c r="AG25" s="250"/>
      <c r="AJ25" s="331"/>
    </row>
    <row r="26" spans="1:36" ht="16.149999999999999" customHeight="1" x14ac:dyDescent="0.4">
      <c r="A26" s="187"/>
      <c r="B26" s="558" t="s">
        <v>156</v>
      </c>
      <c r="C26" s="559"/>
      <c r="D26" s="559"/>
      <c r="E26" s="559"/>
      <c r="F26" s="559"/>
      <c r="G26" s="559"/>
      <c r="H26" s="559"/>
      <c r="I26" s="559"/>
      <c r="J26" s="559"/>
      <c r="K26" s="559"/>
      <c r="L26" s="559"/>
      <c r="M26" s="559"/>
      <c r="N26" s="559"/>
      <c r="O26" s="559"/>
      <c r="P26" s="559"/>
      <c r="Q26" s="559"/>
      <c r="R26" s="560"/>
      <c r="S26" s="558" t="s">
        <v>427</v>
      </c>
      <c r="T26" s="559"/>
      <c r="U26" s="559"/>
      <c r="V26" s="559"/>
      <c r="W26" s="559"/>
      <c r="X26" s="559"/>
      <c r="Y26" s="560"/>
      <c r="Z26" s="559" t="s">
        <v>428</v>
      </c>
      <c r="AA26" s="559"/>
      <c r="AB26" s="559"/>
      <c r="AC26" s="559"/>
      <c r="AD26" s="559"/>
      <c r="AE26" s="559"/>
      <c r="AF26" s="559"/>
      <c r="AG26" s="573"/>
    </row>
    <row r="27" spans="1:36" ht="16.149999999999999" customHeight="1" x14ac:dyDescent="0.4">
      <c r="A27" s="187"/>
      <c r="B27" s="188" t="s">
        <v>158</v>
      </c>
      <c r="C27" s="189" t="s">
        <v>127</v>
      </c>
      <c r="D27" s="524">
        <f>IF(D21="","",D21)</f>
        <v>0</v>
      </c>
      <c r="E27" s="524"/>
      <c r="F27" s="143" t="s">
        <v>128</v>
      </c>
      <c r="G27" s="524">
        <f>IF(G21="","",G21)</f>
        <v>0</v>
      </c>
      <c r="H27" s="524"/>
      <c r="I27" s="143" t="s">
        <v>129</v>
      </c>
      <c r="J27" s="143" t="s">
        <v>159</v>
      </c>
      <c r="K27" s="143" t="s">
        <v>160</v>
      </c>
      <c r="L27" s="143"/>
      <c r="M27" s="536" t="str">
        <f>IF(M21="","",M21)</f>
        <v/>
      </c>
      <c r="N27" s="536"/>
      <c r="O27" s="190" t="s">
        <v>128</v>
      </c>
      <c r="P27" s="536" t="str">
        <f>IF(P21="","",P21)</f>
        <v/>
      </c>
      <c r="Q27" s="536"/>
      <c r="R27" s="191" t="s">
        <v>129</v>
      </c>
      <c r="S27" s="578"/>
      <c r="T27" s="579"/>
      <c r="U27" s="579"/>
      <c r="V27" s="579"/>
      <c r="W27" s="579"/>
      <c r="X27" s="579"/>
      <c r="Y27" s="249" t="s">
        <v>139</v>
      </c>
      <c r="Z27" s="574"/>
      <c r="AA27" s="575"/>
      <c r="AB27" s="575"/>
      <c r="AC27" s="575"/>
      <c r="AD27" s="575"/>
      <c r="AE27" s="575"/>
      <c r="AF27" s="575"/>
      <c r="AG27" s="250" t="s">
        <v>139</v>
      </c>
    </row>
    <row r="28" spans="1:36" ht="16.149999999999999" customHeight="1" x14ac:dyDescent="0.4">
      <c r="A28" s="187"/>
      <c r="B28" s="188" t="s">
        <v>162</v>
      </c>
      <c r="C28" s="189" t="s">
        <v>127</v>
      </c>
      <c r="D28" s="536" t="str">
        <f>IF(D22="","",D22)</f>
        <v/>
      </c>
      <c r="E28" s="536"/>
      <c r="F28" s="143" t="s">
        <v>128</v>
      </c>
      <c r="G28" s="536" t="str">
        <f>IF(G22="","",G22)</f>
        <v/>
      </c>
      <c r="H28" s="536"/>
      <c r="I28" s="143" t="s">
        <v>129</v>
      </c>
      <c r="J28" s="143" t="s">
        <v>159</v>
      </c>
      <c r="K28" s="143" t="s">
        <v>160</v>
      </c>
      <c r="L28" s="143"/>
      <c r="M28" s="536" t="str">
        <f>IF(M22="","",M22)</f>
        <v/>
      </c>
      <c r="N28" s="536"/>
      <c r="O28" s="190" t="s">
        <v>128</v>
      </c>
      <c r="P28" s="536" t="str">
        <f>IF(P22="","",P22)</f>
        <v/>
      </c>
      <c r="Q28" s="536"/>
      <c r="R28" s="191" t="s">
        <v>129</v>
      </c>
      <c r="S28" s="578"/>
      <c r="T28" s="579"/>
      <c r="U28" s="579"/>
      <c r="V28" s="579"/>
      <c r="W28" s="579"/>
      <c r="X28" s="579"/>
      <c r="Y28" s="249" t="s">
        <v>139</v>
      </c>
      <c r="Z28" s="574"/>
      <c r="AA28" s="575"/>
      <c r="AB28" s="575"/>
      <c r="AC28" s="575"/>
      <c r="AD28" s="575"/>
      <c r="AE28" s="575"/>
      <c r="AF28" s="575"/>
      <c r="AG28" s="250" t="s">
        <v>139</v>
      </c>
    </row>
    <row r="29" spans="1:36" ht="16.149999999999999" customHeight="1" x14ac:dyDescent="0.4">
      <c r="A29" s="187"/>
      <c r="B29" s="188" t="s">
        <v>163</v>
      </c>
      <c r="C29" s="189" t="s">
        <v>127</v>
      </c>
      <c r="D29" s="536" t="str">
        <f>IF(D23="","",D23)</f>
        <v/>
      </c>
      <c r="E29" s="536"/>
      <c r="F29" s="143" t="s">
        <v>128</v>
      </c>
      <c r="G29" s="536" t="str">
        <f>IF(G23="","",G23)</f>
        <v/>
      </c>
      <c r="H29" s="536"/>
      <c r="I29" s="143" t="s">
        <v>129</v>
      </c>
      <c r="J29" s="143" t="s">
        <v>159</v>
      </c>
      <c r="K29" s="143" t="s">
        <v>160</v>
      </c>
      <c r="L29" s="143"/>
      <c r="M29" s="536" t="str">
        <f>IF(M23="","",M23)</f>
        <v/>
      </c>
      <c r="N29" s="536"/>
      <c r="O29" s="190" t="s">
        <v>128</v>
      </c>
      <c r="P29" s="536" t="str">
        <f>IF(P23="","",P23)</f>
        <v/>
      </c>
      <c r="Q29" s="536"/>
      <c r="R29" s="191" t="s">
        <v>129</v>
      </c>
      <c r="S29" s="578"/>
      <c r="T29" s="579"/>
      <c r="U29" s="579"/>
      <c r="V29" s="579"/>
      <c r="W29" s="579"/>
      <c r="X29" s="579"/>
      <c r="Y29" s="249" t="s">
        <v>139</v>
      </c>
      <c r="Z29" s="574"/>
      <c r="AA29" s="575"/>
      <c r="AB29" s="575"/>
      <c r="AC29" s="575"/>
      <c r="AD29" s="575"/>
      <c r="AE29" s="575"/>
      <c r="AF29" s="575"/>
      <c r="AG29" s="250" t="s">
        <v>139</v>
      </c>
    </row>
    <row r="30" spans="1:36" ht="16.149999999999999" customHeight="1" x14ac:dyDescent="0.4">
      <c r="A30" s="196"/>
      <c r="B30" s="252" t="s">
        <v>164</v>
      </c>
      <c r="C30" s="189" t="s">
        <v>127</v>
      </c>
      <c r="D30" s="536" t="str">
        <f>IF(D24="","",D24)</f>
        <v/>
      </c>
      <c r="E30" s="536"/>
      <c r="F30" s="143" t="s">
        <v>128</v>
      </c>
      <c r="G30" s="536" t="str">
        <f>IF(G24="","",G24)</f>
        <v/>
      </c>
      <c r="H30" s="536"/>
      <c r="I30" s="143" t="s">
        <v>129</v>
      </c>
      <c r="J30" s="143" t="s">
        <v>159</v>
      </c>
      <c r="K30" s="143" t="s">
        <v>160</v>
      </c>
      <c r="L30" s="143"/>
      <c r="M30" s="536" t="str">
        <f>IF(M24="","",M24)</f>
        <v/>
      </c>
      <c r="N30" s="536"/>
      <c r="O30" s="190" t="s">
        <v>128</v>
      </c>
      <c r="P30" s="536" t="str">
        <f>IF(P24="","",P24)</f>
        <v/>
      </c>
      <c r="Q30" s="536"/>
      <c r="R30" s="191" t="s">
        <v>129</v>
      </c>
      <c r="S30" s="578"/>
      <c r="T30" s="579"/>
      <c r="U30" s="579"/>
      <c r="V30" s="579"/>
      <c r="W30" s="579"/>
      <c r="X30" s="579"/>
      <c r="Y30" s="249" t="s">
        <v>139</v>
      </c>
      <c r="Z30" s="574"/>
      <c r="AA30" s="575"/>
      <c r="AB30" s="575"/>
      <c r="AC30" s="575"/>
      <c r="AD30" s="575"/>
      <c r="AE30" s="575"/>
      <c r="AF30" s="575"/>
      <c r="AG30" s="250" t="s">
        <v>139</v>
      </c>
    </row>
    <row r="31" spans="1:36" ht="16.149999999999999" customHeight="1" x14ac:dyDescent="0.4">
      <c r="A31" s="187"/>
      <c r="B31" s="584" t="s">
        <v>166</v>
      </c>
      <c r="C31" s="585"/>
      <c r="D31" s="585"/>
      <c r="E31" s="585"/>
      <c r="F31" s="585"/>
      <c r="G31" s="585"/>
      <c r="H31" s="585"/>
      <c r="I31" s="585"/>
      <c r="J31" s="585"/>
      <c r="K31" s="585"/>
      <c r="L31" s="585"/>
      <c r="M31" s="585"/>
      <c r="N31" s="585"/>
      <c r="O31" s="585"/>
      <c r="P31" s="585"/>
      <c r="Q31" s="585"/>
      <c r="R31" s="586"/>
      <c r="S31" s="580">
        <f>SUM(S27:X30)</f>
        <v>0</v>
      </c>
      <c r="T31" s="581"/>
      <c r="U31" s="581"/>
      <c r="V31" s="581"/>
      <c r="W31" s="581"/>
      <c r="X31" s="581"/>
      <c r="Y31" s="249" t="s">
        <v>139</v>
      </c>
      <c r="Z31" s="583">
        <f>SUM(Z27:AF30)</f>
        <v>0</v>
      </c>
      <c r="AA31" s="483"/>
      <c r="AB31" s="483"/>
      <c r="AC31" s="483"/>
      <c r="AD31" s="483"/>
      <c r="AE31" s="483"/>
      <c r="AF31" s="483"/>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82"/>
      <c r="AD32" s="582"/>
      <c r="AE32" s="582"/>
      <c r="AF32" s="582"/>
      <c r="AG32" s="198"/>
    </row>
    <row r="33" spans="1:43" ht="16.149999999999999" customHeight="1" x14ac:dyDescent="0.4">
      <c r="A33" s="187"/>
      <c r="B33" s="558" t="s">
        <v>156</v>
      </c>
      <c r="C33" s="559"/>
      <c r="D33" s="559"/>
      <c r="E33" s="559"/>
      <c r="F33" s="559"/>
      <c r="G33" s="559"/>
      <c r="H33" s="559"/>
      <c r="I33" s="559"/>
      <c r="J33" s="559"/>
      <c r="K33" s="559"/>
      <c r="L33" s="559"/>
      <c r="M33" s="559"/>
      <c r="N33" s="559"/>
      <c r="O33" s="559"/>
      <c r="P33" s="559"/>
      <c r="Q33" s="559"/>
      <c r="R33" s="560"/>
      <c r="S33" s="558" t="s">
        <v>429</v>
      </c>
      <c r="T33" s="559"/>
      <c r="U33" s="559"/>
      <c r="V33" s="559"/>
      <c r="W33" s="559"/>
      <c r="X33" s="559"/>
      <c r="Y33" s="560"/>
      <c r="Z33" s="559" t="s">
        <v>430</v>
      </c>
      <c r="AA33" s="559"/>
      <c r="AB33" s="559"/>
      <c r="AC33" s="559"/>
      <c r="AD33" s="559"/>
      <c r="AE33" s="559"/>
      <c r="AF33" s="559"/>
      <c r="AG33" s="573"/>
    </row>
    <row r="34" spans="1:43" ht="16.149999999999999" customHeight="1" x14ac:dyDescent="0.4">
      <c r="A34" s="187"/>
      <c r="B34" s="188" t="s">
        <v>158</v>
      </c>
      <c r="C34" s="189" t="s">
        <v>127</v>
      </c>
      <c r="D34" s="524">
        <f>IF(D21="","",D21)</f>
        <v>0</v>
      </c>
      <c r="E34" s="524"/>
      <c r="F34" s="143" t="s">
        <v>128</v>
      </c>
      <c r="G34" s="524">
        <f>IF(G21="","",G21)</f>
        <v>0</v>
      </c>
      <c r="H34" s="524"/>
      <c r="I34" s="143" t="s">
        <v>129</v>
      </c>
      <c r="J34" s="143" t="s">
        <v>159</v>
      </c>
      <c r="K34" s="143" t="s">
        <v>160</v>
      </c>
      <c r="L34" s="143"/>
      <c r="M34" s="536" t="str">
        <f>IF(M21="","",M21)</f>
        <v/>
      </c>
      <c r="N34" s="536"/>
      <c r="O34" s="190" t="s">
        <v>128</v>
      </c>
      <c r="P34" s="536" t="str">
        <f>IF(P21="","",P21)</f>
        <v/>
      </c>
      <c r="Q34" s="536"/>
      <c r="R34" s="190" t="s">
        <v>129</v>
      </c>
      <c r="S34" s="564" t="str">
        <f>IFERROR(S27*Z21*10,"")</f>
        <v/>
      </c>
      <c r="T34" s="565"/>
      <c r="U34" s="565"/>
      <c r="V34" s="565"/>
      <c r="W34" s="565"/>
      <c r="X34" s="565"/>
      <c r="Y34" s="249" t="s">
        <v>132</v>
      </c>
      <c r="Z34" s="566" t="str">
        <f>IFERROR(Z27*AD21*10,"")</f>
        <v/>
      </c>
      <c r="AA34" s="567"/>
      <c r="AB34" s="567"/>
      <c r="AC34" s="567"/>
      <c r="AD34" s="567"/>
      <c r="AE34" s="567"/>
      <c r="AF34" s="567"/>
      <c r="AG34" s="199" t="s">
        <v>132</v>
      </c>
    </row>
    <row r="35" spans="1:43" ht="16.149999999999999" customHeight="1" x14ac:dyDescent="0.4">
      <c r="A35" s="187"/>
      <c r="B35" s="188" t="s">
        <v>162</v>
      </c>
      <c r="C35" s="189" t="s">
        <v>127</v>
      </c>
      <c r="D35" s="536" t="str">
        <f>IF(D22="","",D22)</f>
        <v/>
      </c>
      <c r="E35" s="536"/>
      <c r="F35" s="143" t="s">
        <v>128</v>
      </c>
      <c r="G35" s="536" t="str">
        <f>IF(G22="","",G22)</f>
        <v/>
      </c>
      <c r="H35" s="536"/>
      <c r="I35" s="143" t="s">
        <v>129</v>
      </c>
      <c r="J35" s="143" t="s">
        <v>159</v>
      </c>
      <c r="K35" s="143" t="s">
        <v>160</v>
      </c>
      <c r="L35" s="143"/>
      <c r="M35" s="536" t="str">
        <f>IF(M22="","",M22)</f>
        <v/>
      </c>
      <c r="N35" s="536"/>
      <c r="O35" s="190" t="s">
        <v>128</v>
      </c>
      <c r="P35" s="536" t="str">
        <f>IF(P22="","",P22)</f>
        <v/>
      </c>
      <c r="Q35" s="536"/>
      <c r="R35" s="190" t="s">
        <v>129</v>
      </c>
      <c r="S35" s="564" t="str">
        <f t="shared" ref="S35:S37" si="0">IFERROR(S28*Z22*10,"")</f>
        <v/>
      </c>
      <c r="T35" s="565"/>
      <c r="U35" s="565"/>
      <c r="V35" s="565"/>
      <c r="W35" s="565"/>
      <c r="X35" s="565"/>
      <c r="Y35" s="249" t="s">
        <v>132</v>
      </c>
      <c r="Z35" s="566" t="str">
        <f t="shared" ref="Z35:Z36" si="1">IFERROR(Z28*AD22*10,"")</f>
        <v/>
      </c>
      <c r="AA35" s="567"/>
      <c r="AB35" s="567"/>
      <c r="AC35" s="567"/>
      <c r="AD35" s="567"/>
      <c r="AE35" s="567"/>
      <c r="AF35" s="567"/>
      <c r="AG35" s="199" t="s">
        <v>132</v>
      </c>
    </row>
    <row r="36" spans="1:43" ht="16.149999999999999" customHeight="1" x14ac:dyDescent="0.4">
      <c r="A36" s="187"/>
      <c r="B36" s="188" t="s">
        <v>163</v>
      </c>
      <c r="C36" s="189" t="s">
        <v>127</v>
      </c>
      <c r="D36" s="536" t="str">
        <f>IF(D23="","",D23)</f>
        <v/>
      </c>
      <c r="E36" s="536"/>
      <c r="F36" s="143" t="s">
        <v>128</v>
      </c>
      <c r="G36" s="536" t="str">
        <f>IF(G23="","",G23)</f>
        <v/>
      </c>
      <c r="H36" s="536"/>
      <c r="I36" s="143" t="s">
        <v>129</v>
      </c>
      <c r="J36" s="143" t="s">
        <v>159</v>
      </c>
      <c r="K36" s="143" t="s">
        <v>160</v>
      </c>
      <c r="L36" s="143"/>
      <c r="M36" s="536" t="str">
        <f>IF(M23="","",M23)</f>
        <v/>
      </c>
      <c r="N36" s="536"/>
      <c r="O36" s="190" t="s">
        <v>128</v>
      </c>
      <c r="P36" s="536" t="str">
        <f>IF(P23="","",P23)</f>
        <v/>
      </c>
      <c r="Q36" s="536"/>
      <c r="R36" s="190" t="s">
        <v>129</v>
      </c>
      <c r="S36" s="564" t="str">
        <f t="shared" si="0"/>
        <v/>
      </c>
      <c r="T36" s="565"/>
      <c r="U36" s="565"/>
      <c r="V36" s="565"/>
      <c r="W36" s="565"/>
      <c r="X36" s="565"/>
      <c r="Y36" s="249" t="s">
        <v>132</v>
      </c>
      <c r="Z36" s="566" t="str">
        <f t="shared" si="1"/>
        <v/>
      </c>
      <c r="AA36" s="567"/>
      <c r="AB36" s="567"/>
      <c r="AC36" s="567"/>
      <c r="AD36" s="567"/>
      <c r="AE36" s="567"/>
      <c r="AF36" s="567"/>
      <c r="AG36" s="199" t="s">
        <v>132</v>
      </c>
    </row>
    <row r="37" spans="1:43" ht="16.149999999999999" customHeight="1" x14ac:dyDescent="0.4">
      <c r="A37" s="187"/>
      <c r="B37" s="200" t="s">
        <v>164</v>
      </c>
      <c r="C37" s="201" t="s">
        <v>127</v>
      </c>
      <c r="D37" s="536" t="str">
        <f>IF(D24="","",D24)</f>
        <v/>
      </c>
      <c r="E37" s="536"/>
      <c r="F37" s="143" t="s">
        <v>128</v>
      </c>
      <c r="G37" s="536" t="str">
        <f>IF(G24="","",G24)</f>
        <v/>
      </c>
      <c r="H37" s="536"/>
      <c r="I37" s="143" t="s">
        <v>129</v>
      </c>
      <c r="J37" s="143" t="s">
        <v>159</v>
      </c>
      <c r="K37" s="143" t="s">
        <v>160</v>
      </c>
      <c r="L37" s="143"/>
      <c r="M37" s="536" t="str">
        <f>IF(M24="","",M24)</f>
        <v/>
      </c>
      <c r="N37" s="536"/>
      <c r="O37" s="190" t="s">
        <v>128</v>
      </c>
      <c r="P37" s="536" t="str">
        <f>IF(P24="","",P24)</f>
        <v/>
      </c>
      <c r="Q37" s="536"/>
      <c r="R37" s="190" t="s">
        <v>129</v>
      </c>
      <c r="S37" s="564" t="str">
        <f t="shared" si="0"/>
        <v/>
      </c>
      <c r="T37" s="565"/>
      <c r="U37" s="565"/>
      <c r="V37" s="565"/>
      <c r="W37" s="565"/>
      <c r="X37" s="565"/>
      <c r="Y37" s="249" t="s">
        <v>132</v>
      </c>
      <c r="Z37" s="566" t="str">
        <f>IFERROR(Z30*AD24*10,"")</f>
        <v/>
      </c>
      <c r="AA37" s="567"/>
      <c r="AB37" s="567"/>
      <c r="AC37" s="567"/>
      <c r="AD37" s="567"/>
      <c r="AE37" s="567"/>
      <c r="AF37" s="567"/>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62"/>
      <c r="AA38" s="563"/>
      <c r="AB38" s="563"/>
      <c r="AC38" s="563"/>
      <c r="AD38" s="563"/>
      <c r="AE38" s="563"/>
      <c r="AF38" s="563"/>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62"/>
      <c r="AA39" s="563"/>
      <c r="AB39" s="563"/>
      <c r="AC39" s="563"/>
      <c r="AD39" s="563"/>
      <c r="AE39" s="563"/>
      <c r="AF39" s="563"/>
      <c r="AG39" s="199" t="s">
        <v>132</v>
      </c>
      <c r="AH39" s="328"/>
      <c r="AI39" s="328"/>
      <c r="AJ39" s="328"/>
      <c r="AK39" s="328"/>
      <c r="AL39" s="328"/>
      <c r="AM39" s="328"/>
      <c r="AN39" s="328"/>
      <c r="AO39" s="328"/>
      <c r="AP39" s="328"/>
      <c r="AQ39" s="328"/>
    </row>
    <row r="40" spans="1:43" ht="16.149999999999999" customHeight="1" thickBot="1" x14ac:dyDescent="0.45">
      <c r="A40" s="207"/>
      <c r="B40" s="569" t="s">
        <v>166</v>
      </c>
      <c r="C40" s="570"/>
      <c r="D40" s="570"/>
      <c r="E40" s="570"/>
      <c r="F40" s="570"/>
      <c r="G40" s="570"/>
      <c r="H40" s="570"/>
      <c r="I40" s="570"/>
      <c r="J40" s="570"/>
      <c r="K40" s="570"/>
      <c r="L40" s="570"/>
      <c r="M40" s="570"/>
      <c r="N40" s="570"/>
      <c r="O40" s="570"/>
      <c r="P40" s="570"/>
      <c r="Q40" s="570"/>
      <c r="R40" s="570"/>
      <c r="S40" s="570"/>
      <c r="T40" s="570"/>
      <c r="U40" s="570"/>
      <c r="V40" s="570"/>
      <c r="W40" s="570"/>
      <c r="X40" s="570"/>
      <c r="Y40" s="571"/>
      <c r="Z40" s="568">
        <f>IFERROR(SUM(S34:X37)+SUM(Z34:AF37)-Z38+Z39,0)</f>
        <v>0</v>
      </c>
      <c r="AA40" s="481"/>
      <c r="AB40" s="481"/>
      <c r="AC40" s="481"/>
      <c r="AD40" s="481"/>
      <c r="AE40" s="481"/>
      <c r="AF40" s="481"/>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82"/>
      <c r="AC43" s="482"/>
      <c r="AD43" s="482"/>
      <c r="AE43" s="482"/>
      <c r="AF43" s="482"/>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7"/>
      <c r="AC44" s="517"/>
      <c r="AD44" s="517"/>
      <c r="AE44" s="517"/>
      <c r="AF44" s="517"/>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5">
        <f>Z40</f>
        <v>0</v>
      </c>
      <c r="AC45" s="525"/>
      <c r="AD45" s="525"/>
      <c r="AE45" s="525"/>
      <c r="AF45" s="525"/>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61"/>
      <c r="AC46" s="561"/>
      <c r="AD46" s="561"/>
      <c r="AE46" s="561"/>
      <c r="AF46" s="561"/>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61"/>
      <c r="AC47" s="561"/>
      <c r="AD47" s="561"/>
      <c r="AE47" s="561"/>
      <c r="AF47" s="561"/>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80"/>
      <c r="AC48" s="480"/>
      <c r="AD48" s="480"/>
      <c r="AE48" s="480"/>
      <c r="AF48" s="480"/>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80"/>
      <c r="AC49" s="480"/>
      <c r="AD49" s="480"/>
      <c r="AE49" s="480"/>
      <c r="AF49" s="480"/>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9">
        <f>AB43-SUM(AB44:AF49)</f>
        <v>0</v>
      </c>
      <c r="AC50" s="529"/>
      <c r="AD50" s="529"/>
      <c r="AE50" s="529"/>
      <c r="AF50" s="529"/>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72"/>
      <c r="AC51" s="572"/>
      <c r="AD51" s="572"/>
      <c r="AE51" s="572"/>
      <c r="AF51" s="572"/>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9" t="str">
        <f>IF(AH51=TRUE,"問題なし","問題あり")</f>
        <v>問題あり</v>
      </c>
      <c r="AC52" s="589"/>
      <c r="AD52" s="589"/>
      <c r="AE52" s="589"/>
      <c r="AF52" s="589"/>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28">
        <f>'（別添）_計画書（歯科診療所及びⅡを算定する有床診療所）'!AB60</f>
        <v>0</v>
      </c>
      <c r="AC66" s="528"/>
      <c r="AD66" s="528"/>
      <c r="AE66" s="528"/>
      <c r="AF66" s="528"/>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83">
        <f>'（別添）_計画書（歯科診療所及びⅡを算定する有床診療所）'!AB61</f>
        <v>0</v>
      </c>
      <c r="AC67" s="483"/>
      <c r="AD67" s="483"/>
      <c r="AE67" s="483"/>
      <c r="AF67" s="483"/>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51"/>
      <c r="AC68" s="451"/>
      <c r="AD68" s="451"/>
      <c r="AE68" s="451"/>
      <c r="AF68" s="451"/>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52">
        <f>AB68-AB67</f>
        <v>0</v>
      </c>
      <c r="AC69" s="452"/>
      <c r="AD69" s="452"/>
      <c r="AE69" s="452"/>
      <c r="AF69" s="452"/>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17"/>
      <c r="AC70" s="517"/>
      <c r="AD70" s="517"/>
      <c r="AE70" s="517"/>
      <c r="AF70" s="517"/>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13"/>
      <c r="AC71" s="513"/>
      <c r="AD71" s="513"/>
      <c r="AE71" s="513"/>
      <c r="AF71" s="513"/>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14">
        <f>IFERROR(AB71/AB67*100,0)</f>
        <v>0</v>
      </c>
      <c r="AC72" s="514"/>
      <c r="AD72" s="514"/>
      <c r="AE72" s="514"/>
      <c r="AF72" s="514"/>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45"/>
      <c r="AB74" s="445"/>
      <c r="AC74" s="445"/>
      <c r="AD74" s="445"/>
      <c r="AE74" s="445"/>
      <c r="AF74" s="445"/>
      <c r="AG74" s="445"/>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28">
        <f>'（別添）_計画書（歯科診療所及びⅡを算定する有床診療所）'!AB69</f>
        <v>0</v>
      </c>
      <c r="AC75" s="528"/>
      <c r="AD75" s="528"/>
      <c r="AE75" s="528"/>
      <c r="AF75" s="528"/>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83">
        <f>'（別添）_計画書（歯科診療所及びⅡを算定する有床診療所）'!AB70</f>
        <v>0</v>
      </c>
      <c r="AC76" s="483"/>
      <c r="AD76" s="483"/>
      <c r="AE76" s="483"/>
      <c r="AF76" s="483"/>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51"/>
      <c r="AC77" s="451"/>
      <c r="AD77" s="451"/>
      <c r="AE77" s="451"/>
      <c r="AF77" s="451"/>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52">
        <f>AB77-AB76</f>
        <v>0</v>
      </c>
      <c r="AC78" s="452"/>
      <c r="AD78" s="452"/>
      <c r="AE78" s="452"/>
      <c r="AF78" s="452"/>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17"/>
      <c r="AC79" s="517"/>
      <c r="AD79" s="517"/>
      <c r="AE79" s="517"/>
      <c r="AF79" s="517"/>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13"/>
      <c r="AC80" s="513"/>
      <c r="AD80" s="513"/>
      <c r="AE80" s="513"/>
      <c r="AF80" s="513"/>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14">
        <f>IFERROR(AB80/AB76*100,0)</f>
        <v>0</v>
      </c>
      <c r="AC81" s="514"/>
      <c r="AD81" s="514"/>
      <c r="AE81" s="514"/>
      <c r="AF81" s="514"/>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45"/>
      <c r="AB83" s="445"/>
      <c r="AC83" s="445"/>
      <c r="AD83" s="445"/>
      <c r="AE83" s="445"/>
      <c r="AF83" s="445"/>
      <c r="AG83" s="445"/>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15">
        <f>'（別添）_計画書（歯科診療所及びⅡを算定する有床診療所）'!AB78</f>
        <v>0</v>
      </c>
      <c r="AC84" s="515"/>
      <c r="AD84" s="515"/>
      <c r="AE84" s="515"/>
      <c r="AF84" s="515"/>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16">
        <f>'（別添）_計画書（歯科診療所及びⅡを算定する有床診療所）'!AB79</f>
        <v>0</v>
      </c>
      <c r="AC85" s="516"/>
      <c r="AD85" s="516"/>
      <c r="AE85" s="516"/>
      <c r="AF85" s="516"/>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51"/>
      <c r="AC86" s="451"/>
      <c r="AD86" s="451"/>
      <c r="AE86" s="451"/>
      <c r="AF86" s="451"/>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52">
        <f>AB86-AB85</f>
        <v>0</v>
      </c>
      <c r="AC87" s="452"/>
      <c r="AD87" s="452"/>
      <c r="AE87" s="452"/>
      <c r="AF87" s="452"/>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17"/>
      <c r="AC88" s="517"/>
      <c r="AD88" s="517"/>
      <c r="AE88" s="517"/>
      <c r="AF88" s="517"/>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13"/>
      <c r="AC89" s="513"/>
      <c r="AD89" s="513"/>
      <c r="AE89" s="513"/>
      <c r="AF89" s="513"/>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14">
        <f>IFERROR(AB89/AB85*100,0)</f>
        <v>0</v>
      </c>
      <c r="AC90" s="514"/>
      <c r="AD90" s="514"/>
      <c r="AE90" s="514"/>
      <c r="AF90" s="514"/>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45"/>
      <c r="AB92" s="445"/>
      <c r="AC92" s="445"/>
      <c r="AD92" s="445"/>
      <c r="AE92" s="445"/>
      <c r="AF92" s="445"/>
      <c r="AG92" s="445"/>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15">
        <f>'（別添）_計画書（歯科診療所及びⅡを算定する有床診療所）'!AB87</f>
        <v>0</v>
      </c>
      <c r="AC93" s="515"/>
      <c r="AD93" s="515"/>
      <c r="AE93" s="515"/>
      <c r="AF93" s="515"/>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16">
        <f>'（別添）_計画書（歯科診療所及びⅡを算定する有床診療所）'!AB88</f>
        <v>0</v>
      </c>
      <c r="AC94" s="516"/>
      <c r="AD94" s="516"/>
      <c r="AE94" s="516"/>
      <c r="AF94" s="516"/>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51"/>
      <c r="AC95" s="451"/>
      <c r="AD95" s="451"/>
      <c r="AE95" s="451"/>
      <c r="AF95" s="451"/>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52">
        <f>AB95-AB94</f>
        <v>0</v>
      </c>
      <c r="AC96" s="452"/>
      <c r="AD96" s="452"/>
      <c r="AE96" s="452"/>
      <c r="AF96" s="452"/>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17"/>
      <c r="AC97" s="517"/>
      <c r="AD97" s="517"/>
      <c r="AE97" s="517"/>
      <c r="AF97" s="517"/>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13"/>
      <c r="AC98" s="513"/>
      <c r="AD98" s="513"/>
      <c r="AE98" s="513"/>
      <c r="AF98" s="513"/>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14">
        <f>IFERROR(AB98/AB94*100,0)</f>
        <v>0</v>
      </c>
      <c r="AC99" s="514"/>
      <c r="AD99" s="514"/>
      <c r="AE99" s="514"/>
      <c r="AF99" s="514"/>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45"/>
      <c r="AB101" s="445"/>
      <c r="AC101" s="445"/>
      <c r="AD101" s="445"/>
      <c r="AE101" s="445"/>
      <c r="AF101" s="445"/>
      <c r="AG101" s="445"/>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15">
        <f>'（別添）_計画書（歯科診療所及びⅡを算定する有床診療所）'!AB96</f>
        <v>0</v>
      </c>
      <c r="AC102" s="515"/>
      <c r="AD102" s="515"/>
      <c r="AE102" s="515"/>
      <c r="AF102" s="515"/>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16">
        <f>'（別添）_計画書（歯科診療所及びⅡを算定する有床診療所）'!AB97</f>
        <v>0</v>
      </c>
      <c r="AC103" s="516"/>
      <c r="AD103" s="516"/>
      <c r="AE103" s="516"/>
      <c r="AF103" s="516"/>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51"/>
      <c r="AC104" s="451"/>
      <c r="AD104" s="451"/>
      <c r="AE104" s="451"/>
      <c r="AF104" s="451"/>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52">
        <f>AB104-AB103</f>
        <v>0</v>
      </c>
      <c r="AC105" s="452"/>
      <c r="AD105" s="452"/>
      <c r="AE105" s="452"/>
      <c r="AF105" s="452"/>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17"/>
      <c r="AC106" s="517"/>
      <c r="AD106" s="517"/>
      <c r="AE106" s="517"/>
      <c r="AF106" s="517"/>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13"/>
      <c r="AC107" s="513"/>
      <c r="AD107" s="513"/>
      <c r="AE107" s="513"/>
      <c r="AF107" s="513"/>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14">
        <f>IFERROR(AB107/AB103*100,0)</f>
        <v>0</v>
      </c>
      <c r="AC108" s="514"/>
      <c r="AD108" s="514"/>
      <c r="AE108" s="514"/>
      <c r="AF108" s="514"/>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41"/>
      <c r="AB111" s="441"/>
      <c r="AC111" s="441"/>
      <c r="AD111" s="441"/>
      <c r="AE111" s="441"/>
      <c r="AF111" s="441"/>
      <c r="AG111" s="441"/>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21">
        <f>'（別添）_計画書（歯科診療所及びⅡを算定する有床診療所）'!AB106</f>
        <v>0</v>
      </c>
      <c r="AC112" s="521"/>
      <c r="AD112" s="521"/>
      <c r="AE112" s="521"/>
      <c r="AF112" s="521"/>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22">
        <f>'（別添）_計画書（歯科診療所及びⅡを算定する有床診療所）'!AB107</f>
        <v>0</v>
      </c>
      <c r="AC113" s="522"/>
      <c r="AD113" s="522"/>
      <c r="AE113" s="522"/>
      <c r="AF113" s="522"/>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23">
        <f>'（別添）_計画書（歯科診療所及びⅡを算定する有床診療所）'!AB108</f>
        <v>0</v>
      </c>
      <c r="AC114" s="523"/>
      <c r="AD114" s="523"/>
      <c r="AE114" s="523"/>
      <c r="AF114" s="523"/>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59"/>
      <c r="AC115" s="459"/>
      <c r="AD115" s="459"/>
      <c r="AE115" s="459"/>
      <c r="AF115" s="459"/>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43"/>
      <c r="AC116" s="443"/>
      <c r="AD116" s="443"/>
      <c r="AE116" s="443"/>
      <c r="AF116" s="443"/>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58">
        <f>AB115-AB113</f>
        <v>0</v>
      </c>
      <c r="AC117" s="458"/>
      <c r="AD117" s="458"/>
      <c r="AE117" s="458"/>
      <c r="AF117" s="458"/>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58">
        <f>AB116-AB114</f>
        <v>0</v>
      </c>
      <c r="AC118" s="458"/>
      <c r="AD118" s="458"/>
      <c r="AE118" s="458"/>
      <c r="AF118" s="458"/>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43"/>
      <c r="AC119" s="443"/>
      <c r="AD119" s="443"/>
      <c r="AE119" s="443"/>
      <c r="AF119" s="443"/>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44"/>
      <c r="AC120" s="444"/>
      <c r="AD120" s="444"/>
      <c r="AE120" s="444"/>
      <c r="AF120" s="444"/>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18">
        <f>IFERROR(AB120/AB114*100,0)</f>
        <v>0</v>
      </c>
      <c r="AC121" s="518"/>
      <c r="AD121" s="518"/>
      <c r="AE121" s="518"/>
      <c r="AF121" s="518"/>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41"/>
      <c r="AB123" s="441"/>
      <c r="AC123" s="441"/>
      <c r="AD123" s="441"/>
      <c r="AE123" s="441"/>
      <c r="AF123" s="441"/>
      <c r="AG123" s="441"/>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21">
        <f>'（別添）_計画書（歯科診療所及びⅡを算定する有床診療所）'!AB118</f>
        <v>0</v>
      </c>
      <c r="AC124" s="521"/>
      <c r="AD124" s="521"/>
      <c r="AE124" s="521"/>
      <c r="AF124" s="521"/>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22">
        <f>'（別添）_計画書（歯科診療所及びⅡを算定する有床診療所）'!AB119</f>
        <v>0</v>
      </c>
      <c r="AC125" s="522"/>
      <c r="AD125" s="522"/>
      <c r="AE125" s="522"/>
      <c r="AF125" s="522"/>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23">
        <f>'（別添）_計画書（歯科診療所及びⅡを算定する有床診療所）'!AB120</f>
        <v>0</v>
      </c>
      <c r="AC126" s="523"/>
      <c r="AD126" s="523"/>
      <c r="AE126" s="523"/>
      <c r="AF126" s="523"/>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59"/>
      <c r="AC127" s="459"/>
      <c r="AD127" s="459"/>
      <c r="AE127" s="459"/>
      <c r="AF127" s="459"/>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43"/>
      <c r="AC128" s="443"/>
      <c r="AD128" s="443"/>
      <c r="AE128" s="443"/>
      <c r="AF128" s="443"/>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58">
        <f>AB127-AB125</f>
        <v>0</v>
      </c>
      <c r="AC129" s="458"/>
      <c r="AD129" s="458"/>
      <c r="AE129" s="458"/>
      <c r="AF129" s="458"/>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58">
        <f>AB128-AB126</f>
        <v>0</v>
      </c>
      <c r="AC130" s="458"/>
      <c r="AD130" s="458"/>
      <c r="AE130" s="458"/>
      <c r="AF130" s="458"/>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43"/>
      <c r="AC131" s="443"/>
      <c r="AD131" s="443"/>
      <c r="AE131" s="443"/>
      <c r="AF131" s="443"/>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44"/>
      <c r="AC132" s="444"/>
      <c r="AD132" s="444"/>
      <c r="AE132" s="444"/>
      <c r="AF132" s="444"/>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18">
        <f>IFERROR(AB132/AB126*100,0)</f>
        <v>0</v>
      </c>
      <c r="AC133" s="518"/>
      <c r="AD133" s="518"/>
      <c r="AE133" s="518"/>
      <c r="AF133" s="518"/>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55"/>
      <c r="G137" s="455"/>
      <c r="H137" s="3" t="s">
        <v>128</v>
      </c>
      <c r="I137" s="455"/>
      <c r="J137" s="455"/>
      <c r="K137" s="3" t="s">
        <v>129</v>
      </c>
      <c r="L137" s="455"/>
      <c r="M137" s="455"/>
      <c r="N137" s="3" t="s">
        <v>153</v>
      </c>
      <c r="O137" s="3"/>
      <c r="P137" s="3"/>
      <c r="Q137" s="3" t="s">
        <v>168</v>
      </c>
      <c r="R137" s="3"/>
      <c r="S137" s="3"/>
      <c r="T137" s="3"/>
      <c r="U137" s="456"/>
      <c r="V137" s="456"/>
      <c r="W137" s="456"/>
      <c r="X137" s="456"/>
      <c r="Y137" s="456"/>
      <c r="Z137" s="456"/>
      <c r="AA137" s="456"/>
      <c r="AB137" s="456"/>
      <c r="AC137" s="456"/>
      <c r="AD137" s="456"/>
      <c r="AE137" s="456"/>
      <c r="AF137" s="456"/>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RwxExR5sDNpv3xfTVs32ympPdMwNgsYJevsBfbgFB4s+IbUruIOIDoyLfIGLrFkngMGmkCqrAhLffGa2F1VFyg==" saltValue="fGd892vX4U35k+UyQZXQ4A==" spinCount="100000" sheet="1" objects="1" scenarios="1"/>
  <mergeCells count="194">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51:AF51"/>
    <mergeCell ref="AB52:AF52"/>
    <mergeCell ref="AB66:AF66"/>
    <mergeCell ref="AB67:AF67"/>
    <mergeCell ref="AB68:AF68"/>
    <mergeCell ref="AB69:AF69"/>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Normal="100" zoomScaleSheetLayoutView="100" workbookViewId="0">
      <selection activeCell="Z8" sqref="Z8"/>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93" t="s">
        <v>422</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row>
    <row r="4" spans="1:37" x14ac:dyDescent="0.4">
      <c r="A4" s="262"/>
      <c r="B4" s="262"/>
      <c r="C4" s="262"/>
      <c r="D4" s="262"/>
      <c r="E4" s="262"/>
      <c r="G4" s="262"/>
      <c r="H4" s="262"/>
      <c r="I4" s="262"/>
    </row>
    <row r="5" spans="1:37" x14ac:dyDescent="0.4">
      <c r="A5" s="36" t="s">
        <v>1</v>
      </c>
      <c r="B5" s="414" t="s">
        <v>2</v>
      </c>
      <c r="C5" s="414"/>
      <c r="D5" s="414"/>
      <c r="E5" s="414"/>
      <c r="F5" s="414"/>
      <c r="G5" s="414"/>
      <c r="H5" s="594" t="str">
        <f>IF(別添2!E6=0,"",別添2!E6)</f>
        <v/>
      </c>
      <c r="I5" s="594"/>
      <c r="J5" s="594"/>
      <c r="K5" s="594"/>
      <c r="L5" s="594"/>
      <c r="M5" s="594"/>
      <c r="N5" s="594"/>
      <c r="O5" s="594"/>
      <c r="P5" s="594"/>
      <c r="Q5" s="594"/>
      <c r="R5" s="594"/>
      <c r="S5" s="594"/>
      <c r="T5" s="594"/>
    </row>
    <row r="6" spans="1:37" x14ac:dyDescent="0.4">
      <c r="B6" s="414" t="s">
        <v>3</v>
      </c>
      <c r="C6" s="414"/>
      <c r="D6" s="414"/>
      <c r="E6" s="414"/>
      <c r="F6" s="414"/>
      <c r="G6" s="414"/>
      <c r="H6" s="416" t="str">
        <f>IF(別添2!H27=0,"",別添2!H27)</f>
        <v/>
      </c>
      <c r="I6" s="416"/>
      <c r="J6" s="416"/>
      <c r="K6" s="416"/>
      <c r="L6" s="416"/>
      <c r="M6" s="416"/>
      <c r="N6" s="416"/>
      <c r="O6" s="416"/>
      <c r="P6" s="416"/>
      <c r="Q6" s="416"/>
      <c r="R6" s="416"/>
      <c r="S6" s="416"/>
      <c r="T6" s="416"/>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25"/>
      <c r="K11" s="424"/>
      <c r="L11" s="425" t="s">
        <v>29</v>
      </c>
      <c r="M11" s="425"/>
      <c r="N11" s="424"/>
      <c r="O11" s="425" t="s">
        <v>30</v>
      </c>
      <c r="P11" s="425"/>
      <c r="Q11" s="424"/>
      <c r="R11" s="425" t="s">
        <v>31</v>
      </c>
      <c r="S11" s="425"/>
      <c r="T11" s="424"/>
      <c r="U11" s="425" t="s">
        <v>32</v>
      </c>
      <c r="V11" s="425"/>
      <c r="W11" s="425"/>
      <c r="AK11" s="281"/>
    </row>
    <row r="12" spans="1:37" x14ac:dyDescent="0.4">
      <c r="A12" s="36"/>
      <c r="B12" s="262"/>
      <c r="C12" s="262"/>
      <c r="D12" s="262"/>
      <c r="E12" s="262"/>
      <c r="F12" s="268"/>
      <c r="G12" s="261" t="s">
        <v>33</v>
      </c>
      <c r="H12" s="262"/>
      <c r="I12" s="262"/>
      <c r="J12" s="425"/>
      <c r="K12" s="424"/>
      <c r="L12" s="425"/>
      <c r="M12" s="425"/>
      <c r="N12" s="424"/>
      <c r="O12" s="425"/>
      <c r="P12" s="425"/>
      <c r="Q12" s="424"/>
      <c r="R12" s="425"/>
      <c r="S12" s="425"/>
      <c r="T12" s="424"/>
      <c r="U12" s="425"/>
      <c r="V12" s="425"/>
      <c r="W12" s="425"/>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92"/>
      <c r="N23" s="592"/>
      <c r="O23" s="592"/>
      <c r="P23" s="592"/>
      <c r="Q23" s="592"/>
      <c r="R23" s="592"/>
      <c r="S23" s="592"/>
      <c r="T23" s="50" t="s">
        <v>37</v>
      </c>
      <c r="U23" s="51"/>
      <c r="V23" s="52" t="s">
        <v>38</v>
      </c>
      <c r="W23" s="51"/>
      <c r="X23" s="50"/>
      <c r="Y23" s="51"/>
      <c r="Z23" s="591"/>
      <c r="AA23" s="591"/>
      <c r="AB23" s="591"/>
      <c r="AC23" s="591"/>
      <c r="AD23" s="591"/>
      <c r="AE23" s="591"/>
      <c r="AF23" s="591"/>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91"/>
      <c r="N34" s="591"/>
      <c r="O34" s="591"/>
      <c r="P34" s="591"/>
      <c r="Q34" s="591"/>
      <c r="R34" s="591"/>
      <c r="S34" s="591"/>
      <c r="T34" s="50" t="s">
        <v>41</v>
      </c>
      <c r="V34" s="52" t="s">
        <v>38</v>
      </c>
      <c r="X34" s="50"/>
      <c r="Z34" s="591"/>
      <c r="AA34" s="591"/>
      <c r="AB34" s="591"/>
      <c r="AC34" s="591"/>
      <c r="AD34" s="591"/>
      <c r="AE34" s="591"/>
      <c r="AF34" s="591"/>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91"/>
      <c r="N36" s="591"/>
      <c r="O36" s="591"/>
      <c r="P36" s="591"/>
      <c r="Q36" s="591"/>
      <c r="R36" s="591"/>
      <c r="S36" s="591"/>
      <c r="T36" s="50" t="s">
        <v>41</v>
      </c>
      <c r="V36" s="52" t="s">
        <v>38</v>
      </c>
      <c r="X36" s="50"/>
      <c r="Z36" s="591"/>
      <c r="AA36" s="591"/>
      <c r="AB36" s="591"/>
      <c r="AC36" s="591"/>
      <c r="AD36" s="591"/>
      <c r="AE36" s="591"/>
      <c r="AF36" s="591"/>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91"/>
      <c r="N38" s="591"/>
      <c r="O38" s="591"/>
      <c r="P38" s="591"/>
      <c r="Q38" s="591"/>
      <c r="R38" s="591"/>
      <c r="S38" s="591"/>
      <c r="T38" s="50" t="s">
        <v>41</v>
      </c>
      <c r="V38" s="52" t="s">
        <v>38</v>
      </c>
      <c r="X38" s="50"/>
      <c r="Z38" s="591"/>
      <c r="AA38" s="591"/>
      <c r="AB38" s="591"/>
      <c r="AC38" s="591"/>
      <c r="AD38" s="591"/>
      <c r="AE38" s="591"/>
      <c r="AF38" s="591"/>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91"/>
      <c r="N40" s="591"/>
      <c r="O40" s="591"/>
      <c r="P40" s="591"/>
      <c r="Q40" s="591"/>
      <c r="R40" s="591"/>
      <c r="S40" s="591"/>
      <c r="T40" s="50" t="s">
        <v>41</v>
      </c>
      <c r="U40" s="51"/>
      <c r="V40" s="52" t="s">
        <v>38</v>
      </c>
      <c r="W40" s="51"/>
      <c r="X40" s="50"/>
      <c r="Y40" s="51"/>
      <c r="Z40" s="591"/>
      <c r="AA40" s="591"/>
      <c r="AB40" s="591"/>
      <c r="AC40" s="591"/>
      <c r="AD40" s="591"/>
      <c r="AE40" s="591"/>
      <c r="AF40" s="591"/>
      <c r="AG40" s="50" t="s">
        <v>42</v>
      </c>
      <c r="AK40" s="269">
        <v>7</v>
      </c>
    </row>
    <row r="41" spans="1:37" x14ac:dyDescent="0.4">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91"/>
      <c r="N42" s="591"/>
      <c r="O42" s="591"/>
      <c r="P42" s="591"/>
      <c r="Q42" s="591"/>
      <c r="R42" s="591"/>
      <c r="S42" s="591"/>
      <c r="T42" s="50" t="s">
        <v>41</v>
      </c>
      <c r="U42" s="51"/>
      <c r="V42" s="52" t="s">
        <v>38</v>
      </c>
      <c r="W42" s="51"/>
      <c r="X42" s="50"/>
      <c r="Y42" s="51"/>
      <c r="Z42" s="591"/>
      <c r="AA42" s="591"/>
      <c r="AB42" s="591"/>
      <c r="AC42" s="591"/>
      <c r="AD42" s="591"/>
      <c r="AE42" s="591"/>
      <c r="AF42" s="591"/>
      <c r="AG42" s="50" t="s">
        <v>42</v>
      </c>
      <c r="AK42" s="269">
        <v>10</v>
      </c>
    </row>
    <row r="43" spans="1:37" x14ac:dyDescent="0.4">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91"/>
      <c r="N44" s="591"/>
      <c r="O44" s="591"/>
      <c r="P44" s="591"/>
      <c r="Q44" s="591"/>
      <c r="R44" s="591"/>
      <c r="S44" s="591"/>
      <c r="T44" s="50" t="s">
        <v>41</v>
      </c>
      <c r="V44" s="52" t="s">
        <v>38</v>
      </c>
      <c r="X44" s="50"/>
      <c r="Z44" s="591"/>
      <c r="AA44" s="591"/>
      <c r="AB44" s="591"/>
      <c r="AC44" s="591"/>
      <c r="AD44" s="591"/>
      <c r="AE44" s="591"/>
      <c r="AF44" s="591"/>
      <c r="AG44" s="50" t="s">
        <v>42</v>
      </c>
      <c r="AK44" s="269">
        <v>2</v>
      </c>
    </row>
    <row r="45" spans="1:37" x14ac:dyDescent="0.4">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91"/>
      <c r="N46" s="591"/>
      <c r="O46" s="591"/>
      <c r="P46" s="591"/>
      <c r="Q46" s="591"/>
      <c r="R46" s="591"/>
      <c r="S46" s="591"/>
      <c r="T46" s="50" t="s">
        <v>41</v>
      </c>
      <c r="V46" s="52" t="s">
        <v>38</v>
      </c>
      <c r="X46" s="50"/>
      <c r="Z46" s="591"/>
      <c r="AA46" s="591"/>
      <c r="AB46" s="591"/>
      <c r="AC46" s="591"/>
      <c r="AD46" s="591"/>
      <c r="AE46" s="591"/>
      <c r="AF46" s="591"/>
      <c r="AG46" s="50" t="s">
        <v>42</v>
      </c>
      <c r="AK46" s="269">
        <v>41</v>
      </c>
    </row>
    <row r="47" spans="1:37" x14ac:dyDescent="0.4">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91"/>
      <c r="N48" s="591"/>
      <c r="O48" s="591"/>
      <c r="P48" s="591"/>
      <c r="Q48" s="591"/>
      <c r="R48" s="591"/>
      <c r="S48" s="591"/>
      <c r="T48" s="50" t="s">
        <v>41</v>
      </c>
      <c r="U48" s="51"/>
      <c r="V48" s="52" t="s">
        <v>38</v>
      </c>
      <c r="W48" s="51"/>
      <c r="X48" s="50"/>
      <c r="Y48" s="51"/>
      <c r="Z48" s="591"/>
      <c r="AA48" s="591"/>
      <c r="AB48" s="591"/>
      <c r="AC48" s="591"/>
      <c r="AD48" s="591"/>
      <c r="AE48" s="591"/>
      <c r="AF48" s="591"/>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90">
        <f>SUM(M33:S48)</f>
        <v>0</v>
      </c>
      <c r="N56" s="590"/>
      <c r="O56" s="590"/>
      <c r="P56" s="590"/>
      <c r="Q56" s="590"/>
      <c r="R56" s="590"/>
      <c r="S56" s="590"/>
      <c r="T56" s="50" t="s">
        <v>41</v>
      </c>
      <c r="U56" s="51"/>
      <c r="V56" s="52" t="s">
        <v>38</v>
      </c>
      <c r="W56" s="51"/>
      <c r="X56" s="50"/>
      <c r="Y56" s="51"/>
      <c r="Z56" s="590">
        <f>SUM(Z33:AF48)</f>
        <v>0</v>
      </c>
      <c r="AA56" s="590"/>
      <c r="AB56" s="590"/>
      <c r="AC56" s="590"/>
      <c r="AD56" s="590"/>
      <c r="AE56" s="590"/>
      <c r="AF56" s="590"/>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90">
        <f>M34*AK34+M36*AK36+M38*AK38+M40*AK40+M42*AK42+M44*AK44+M46*AK46+M48*AK48</f>
        <v>0</v>
      </c>
      <c r="N58" s="590"/>
      <c r="O58" s="590"/>
      <c r="P58" s="590"/>
      <c r="Q58" s="590"/>
      <c r="R58" s="590"/>
      <c r="S58" s="590"/>
      <c r="T58" s="50" t="s">
        <v>48</v>
      </c>
      <c r="U58" s="51"/>
      <c r="V58" s="52" t="s">
        <v>38</v>
      </c>
      <c r="W58" s="51"/>
      <c r="X58" s="50"/>
      <c r="Y58" s="51"/>
      <c r="Z58" s="590">
        <f>Z34*AK34+Z36*AK36+Z38*AK38+Z40*AK40+Z42*AK42+Z44*AK44+Z46*AK46+Z48*AK48</f>
        <v>0</v>
      </c>
      <c r="AA58" s="590"/>
      <c r="AB58" s="590"/>
      <c r="AC58" s="590"/>
      <c r="AD58" s="590"/>
      <c r="AE58" s="590"/>
      <c r="AF58" s="590"/>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33" t="e">
        <f>ROUNDDOWN(M58*10/M23,4)</f>
        <v>#DIV/0!</v>
      </c>
      <c r="N61" s="433"/>
      <c r="O61" s="433"/>
      <c r="P61" s="433"/>
      <c r="Q61" s="433"/>
      <c r="R61" s="433"/>
      <c r="S61" s="433"/>
      <c r="T61" s="50"/>
      <c r="U61" s="51"/>
      <c r="V61" s="52" t="s">
        <v>38</v>
      </c>
      <c r="W61" s="51"/>
      <c r="X61" s="50"/>
      <c r="Y61" s="51"/>
      <c r="Z61" s="436" t="str">
        <f>IFERROR(Z58*10/#REF!,"")</f>
        <v/>
      </c>
      <c r="AA61" s="436"/>
      <c r="AB61" s="436"/>
      <c r="AC61" s="436"/>
      <c r="AD61" s="436"/>
      <c r="AE61" s="436"/>
      <c r="AF61" s="436"/>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TcCBLKRv8kd7xYboKcffM1VzweXrts+RmFFCLCtbxuuA4lCSfWNBLEGP4mI1mUHb5J9QzfZR3C5EOuHfEK8V9Q==" saltValue="jgPeytug1eB3BaAKQu9LMA=="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DA2"/>
  <sheetViews>
    <sheetView showGridLines="0" topLeftCell="ACI1" workbookViewId="0">
      <selection activeCell="ADA2" sqref="ADA2"/>
    </sheetView>
  </sheetViews>
  <sheetFormatPr defaultRowHeight="18.75" x14ac:dyDescent="0.4"/>
  <cols>
    <col min="1" max="16384" width="9" style="295"/>
  </cols>
  <sheetData>
    <row r="1" spans="1:781"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c r="ADA1" s="295" t="s">
        <v>1583</v>
      </c>
    </row>
    <row r="2" spans="1:781" x14ac:dyDescent="0.4">
      <c r="A2" s="298" t="s">
        <v>761</v>
      </c>
      <c r="B2" s="376">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1</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1</v>
      </c>
      <c r="AC2" s="299">
        <f>+'様式96_外来・在宅ベースアップ評価料（Ⅱ）'!$M$34</f>
        <v>0</v>
      </c>
      <c r="AD2" s="300">
        <f>+'様式96_外来・在宅ベースアップ評価料（Ⅱ）'!$Z$34</f>
        <v>0</v>
      </c>
      <c r="AE2" s="298">
        <f>+'様式96_外来・在宅ベースアップ評価料（Ⅱ）'!$AK$15</f>
        <v>1</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79"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1</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79"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79"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1</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c r="ADA2" s="295">
        <f>別添2!M1</f>
        <v>20240510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ADA2" sqref="ADA2"/>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95" t="s">
        <v>169</v>
      </c>
      <c r="B2" s="595"/>
      <c r="C2" s="595" t="s">
        <v>170</v>
      </c>
      <c r="D2" s="595" t="s">
        <v>171</v>
      </c>
    </row>
    <row r="3" spans="1:11" x14ac:dyDescent="0.4">
      <c r="A3" s="33" t="s">
        <v>172</v>
      </c>
      <c r="B3" s="33" t="s">
        <v>173</v>
      </c>
      <c r="C3" s="595"/>
      <c r="D3" s="595"/>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ADA2" sqref="ADA2"/>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95" t="s">
        <v>169</v>
      </c>
      <c r="B2" s="595"/>
      <c r="C2" s="595" t="s">
        <v>326</v>
      </c>
      <c r="D2" s="595" t="s">
        <v>327</v>
      </c>
      <c r="E2" s="595" t="s">
        <v>328</v>
      </c>
    </row>
    <row r="3" spans="1:14" x14ac:dyDescent="0.4">
      <c r="A3" s="33" t="s">
        <v>172</v>
      </c>
      <c r="B3" s="33" t="s">
        <v>173</v>
      </c>
      <c r="C3" s="595"/>
      <c r="D3" s="595"/>
      <c r="E3" s="595"/>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95" t="s">
        <v>169</v>
      </c>
      <c r="B13" s="595"/>
      <c r="C13" s="595" t="s">
        <v>326</v>
      </c>
      <c r="D13" s="595" t="s">
        <v>327</v>
      </c>
      <c r="E13" s="595" t="s">
        <v>328</v>
      </c>
    </row>
    <row r="14" spans="1:14" x14ac:dyDescent="0.4">
      <c r="A14" s="33" t="s">
        <v>172</v>
      </c>
      <c r="B14" s="33" t="s">
        <v>173</v>
      </c>
      <c r="C14" s="595"/>
      <c r="D14" s="595"/>
      <c r="E14" s="595"/>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topLeftCell="A2" zoomScaleNormal="100" zoomScaleSheetLayoutView="100" workbookViewId="0">
      <selection activeCell="Q11" sqref="Q11"/>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13" t="s">
        <v>0</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row>
    <row r="4" spans="1:37" ht="30" customHeight="1" x14ac:dyDescent="0.4">
      <c r="A4" s="262"/>
      <c r="B4" s="262"/>
      <c r="C4" s="262"/>
      <c r="D4" s="262"/>
      <c r="E4" s="262"/>
      <c r="G4" s="262"/>
      <c r="H4" s="262"/>
      <c r="I4" s="262"/>
    </row>
    <row r="5" spans="1:37" ht="30" customHeight="1" x14ac:dyDescent="0.4">
      <c r="A5" s="36" t="s">
        <v>1</v>
      </c>
      <c r="B5" s="414" t="s">
        <v>2</v>
      </c>
      <c r="C5" s="414"/>
      <c r="D5" s="414"/>
      <c r="E5" s="414"/>
      <c r="F5" s="414"/>
      <c r="G5" s="414"/>
      <c r="H5" s="415" t="str">
        <f>IF(別添2!E6="","",別添2!E6)</f>
        <v/>
      </c>
      <c r="I5" s="415"/>
      <c r="J5" s="415"/>
      <c r="K5" s="415"/>
      <c r="L5" s="415"/>
      <c r="M5" s="415"/>
      <c r="N5" s="415"/>
      <c r="O5" s="415"/>
      <c r="P5" s="415"/>
      <c r="Q5" s="415"/>
      <c r="R5" s="415"/>
      <c r="S5" s="415"/>
      <c r="T5" s="415"/>
    </row>
    <row r="6" spans="1:37" ht="30" customHeight="1" x14ac:dyDescent="0.4">
      <c r="B6" s="414" t="s">
        <v>3</v>
      </c>
      <c r="C6" s="414"/>
      <c r="D6" s="414"/>
      <c r="E6" s="414"/>
      <c r="F6" s="414"/>
      <c r="G6" s="414"/>
      <c r="H6" s="416" t="str">
        <f>IF(別添2!H27="","",別添2!H27)</f>
        <v/>
      </c>
      <c r="I6" s="416"/>
      <c r="J6" s="416"/>
      <c r="K6" s="416"/>
      <c r="L6" s="416"/>
      <c r="M6" s="416"/>
      <c r="N6" s="416"/>
      <c r="O6" s="416"/>
      <c r="P6" s="416"/>
      <c r="Q6" s="416"/>
      <c r="R6" s="416"/>
      <c r="S6" s="416"/>
      <c r="T6" s="416"/>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12"/>
      <c r="G19" s="412"/>
      <c r="H19" s="412"/>
      <c r="I19" s="412"/>
      <c r="J19" s="412"/>
      <c r="K19" s="412"/>
      <c r="L19" s="412"/>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ye+fHjegU5/R1ReIzcBkTNnljjKL3PD0UXo6AR82D3rpnK/dkG4pjaxyYkGNv28IsEnvlZyLpc33jmKT3CKiPQ==" saltValue="WPUo4J0M/xSLMHuhixX8YQ=="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S183"/>
  <sheetViews>
    <sheetView showGridLines="0" view="pageBreakPreview" zoomScaleNormal="100" zoomScaleSheetLayoutView="100" workbookViewId="0">
      <selection activeCell="H6" sqref="H6:T6"/>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21" t="s">
        <v>24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row>
    <row r="4" spans="1:39" ht="15" customHeight="1" x14ac:dyDescent="0.4">
      <c r="A4" s="262"/>
      <c r="B4" s="262"/>
      <c r="C4" s="262"/>
      <c r="D4" s="262"/>
      <c r="E4" s="262"/>
      <c r="G4" s="262"/>
      <c r="H4" s="262"/>
      <c r="I4" s="262"/>
    </row>
    <row r="5" spans="1:39" ht="24.95" customHeight="1" x14ac:dyDescent="0.4">
      <c r="A5" s="36" t="s">
        <v>1</v>
      </c>
      <c r="B5" s="414" t="s">
        <v>2</v>
      </c>
      <c r="C5" s="414"/>
      <c r="D5" s="414"/>
      <c r="E5" s="414"/>
      <c r="F5" s="414"/>
      <c r="G5" s="414"/>
      <c r="H5" s="422" t="str">
        <f>IF('様式95_外来・在宅ベースアップ評価料（Ⅰ）'!H5=0,"",'様式95_外来・在宅ベースアップ評価料（Ⅰ）'!H5)</f>
        <v/>
      </c>
      <c r="I5" s="422"/>
      <c r="J5" s="422"/>
      <c r="K5" s="422"/>
      <c r="L5" s="422"/>
      <c r="M5" s="422"/>
      <c r="N5" s="422"/>
      <c r="O5" s="422"/>
      <c r="P5" s="422"/>
      <c r="Q5" s="422"/>
      <c r="R5" s="422"/>
      <c r="S5" s="422"/>
      <c r="T5" s="422"/>
    </row>
    <row r="6" spans="1:39" ht="24.95" customHeight="1" x14ac:dyDescent="0.4">
      <c r="B6" s="414" t="s">
        <v>3</v>
      </c>
      <c r="C6" s="414"/>
      <c r="D6" s="414"/>
      <c r="E6" s="414"/>
      <c r="F6" s="414"/>
      <c r="G6" s="414"/>
      <c r="H6" s="423" t="str">
        <f>'様式95_外来・在宅ベースアップ評価料（Ⅰ）'!H6</f>
        <v/>
      </c>
      <c r="I6" s="423"/>
      <c r="J6" s="423"/>
      <c r="K6" s="423"/>
      <c r="L6" s="423"/>
      <c r="M6" s="423"/>
      <c r="N6" s="423"/>
      <c r="O6" s="423"/>
      <c r="P6" s="423"/>
      <c r="Q6" s="423"/>
      <c r="R6" s="423"/>
      <c r="S6" s="423"/>
      <c r="T6" s="42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25"/>
      <c r="K15" s="424"/>
      <c r="L15" s="425" t="s">
        <v>29</v>
      </c>
      <c r="M15" s="425"/>
      <c r="N15" s="424"/>
      <c r="O15" s="425" t="s">
        <v>30</v>
      </c>
      <c r="P15" s="425"/>
      <c r="Q15" s="424"/>
      <c r="R15" s="425" t="s">
        <v>31</v>
      </c>
      <c r="S15" s="425"/>
      <c r="T15" s="424"/>
      <c r="U15" s="425" t="s">
        <v>32</v>
      </c>
      <c r="V15" s="425"/>
      <c r="W15" s="425"/>
      <c r="AK15" s="269">
        <v>1</v>
      </c>
    </row>
    <row r="16" spans="1:39" ht="24.95" customHeight="1" x14ac:dyDescent="0.4">
      <c r="A16" s="36"/>
      <c r="B16" s="262"/>
      <c r="C16" s="262"/>
      <c r="D16" s="262"/>
      <c r="E16" s="262"/>
      <c r="F16" s="268"/>
      <c r="G16" s="261" t="s">
        <v>33</v>
      </c>
      <c r="H16" s="262"/>
      <c r="I16" s="262"/>
      <c r="J16" s="425"/>
      <c r="K16" s="424"/>
      <c r="L16" s="425"/>
      <c r="M16" s="425"/>
      <c r="N16" s="424"/>
      <c r="O16" s="425"/>
      <c r="P16" s="425"/>
      <c r="Q16" s="424"/>
      <c r="R16" s="425"/>
      <c r="S16" s="425"/>
      <c r="T16" s="424"/>
      <c r="U16" s="425"/>
      <c r="V16" s="425"/>
      <c r="W16" s="425"/>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12"/>
      <c r="K21" s="412"/>
      <c r="L21" s="412"/>
      <c r="M21" s="412"/>
      <c r="N21" s="412"/>
      <c r="O21" s="412"/>
      <c r="P21" s="412"/>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27"/>
      <c r="N34" s="427"/>
      <c r="O34" s="427"/>
      <c r="P34" s="427"/>
      <c r="Q34" s="427"/>
      <c r="R34" s="427"/>
      <c r="S34" s="427"/>
      <c r="T34" s="262" t="s">
        <v>37</v>
      </c>
      <c r="V34" s="261" t="s">
        <v>38</v>
      </c>
      <c r="W34" s="35"/>
      <c r="X34" s="262"/>
      <c r="Y34" s="35"/>
      <c r="Z34" s="412"/>
      <c r="AA34" s="412"/>
      <c r="AB34" s="412"/>
      <c r="AC34" s="412"/>
      <c r="AD34" s="412"/>
      <c r="AE34" s="412"/>
      <c r="AF34" s="412"/>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12"/>
      <c r="N45" s="412"/>
      <c r="O45" s="412"/>
      <c r="P45" s="412"/>
      <c r="Q45" s="412"/>
      <c r="R45" s="412"/>
      <c r="S45" s="412"/>
      <c r="T45" s="262" t="s">
        <v>41</v>
      </c>
      <c r="V45" s="261" t="s">
        <v>38</v>
      </c>
      <c r="X45" s="262"/>
      <c r="Z45" s="412"/>
      <c r="AA45" s="412"/>
      <c r="AB45" s="412"/>
      <c r="AC45" s="412"/>
      <c r="AD45" s="412"/>
      <c r="AE45" s="412"/>
      <c r="AF45" s="412"/>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12"/>
      <c r="N47" s="412"/>
      <c r="O47" s="412"/>
      <c r="P47" s="412"/>
      <c r="Q47" s="412"/>
      <c r="R47" s="412"/>
      <c r="S47" s="412"/>
      <c r="T47" s="262" t="s">
        <v>41</v>
      </c>
      <c r="V47" s="261" t="s">
        <v>38</v>
      </c>
      <c r="X47" s="262"/>
      <c r="Z47" s="412"/>
      <c r="AA47" s="412"/>
      <c r="AB47" s="412"/>
      <c r="AC47" s="412"/>
      <c r="AD47" s="412"/>
      <c r="AE47" s="412"/>
      <c r="AF47" s="412"/>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12"/>
      <c r="N49" s="412"/>
      <c r="O49" s="412"/>
      <c r="P49" s="412"/>
      <c r="Q49" s="412"/>
      <c r="R49" s="412"/>
      <c r="S49" s="412"/>
      <c r="T49" s="262" t="s">
        <v>41</v>
      </c>
      <c r="V49" s="261" t="s">
        <v>38</v>
      </c>
      <c r="X49" s="262"/>
      <c r="Z49" s="412"/>
      <c r="AA49" s="412"/>
      <c r="AB49" s="412"/>
      <c r="AC49" s="412"/>
      <c r="AD49" s="412"/>
      <c r="AE49" s="412"/>
      <c r="AF49" s="412"/>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12"/>
      <c r="N51" s="412"/>
      <c r="O51" s="412"/>
      <c r="P51" s="412"/>
      <c r="Q51" s="412"/>
      <c r="R51" s="412"/>
      <c r="S51" s="412"/>
      <c r="T51" s="262" t="s">
        <v>41</v>
      </c>
      <c r="U51" s="35"/>
      <c r="V51" s="261" t="s">
        <v>38</v>
      </c>
      <c r="W51" s="35"/>
      <c r="X51" s="262"/>
      <c r="Y51" s="35"/>
      <c r="Z51" s="412"/>
      <c r="AA51" s="412"/>
      <c r="AB51" s="412"/>
      <c r="AC51" s="412"/>
      <c r="AD51" s="412"/>
      <c r="AE51" s="412"/>
      <c r="AF51" s="412"/>
      <c r="AG51" s="262" t="s">
        <v>42</v>
      </c>
      <c r="AK51" s="269">
        <v>7</v>
      </c>
    </row>
    <row r="52" spans="1:37" ht="24.95" customHeight="1" x14ac:dyDescent="0.4">
      <c r="A52" s="36"/>
      <c r="B52" s="380"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380"/>
      <c r="C53" s="35"/>
      <c r="D53" s="262"/>
      <c r="E53" s="262"/>
      <c r="G53" s="262"/>
      <c r="H53" s="262"/>
      <c r="I53" s="262"/>
      <c r="J53" s="262"/>
      <c r="K53" s="262"/>
      <c r="L53" s="262"/>
      <c r="M53" s="412"/>
      <c r="N53" s="412"/>
      <c r="O53" s="412"/>
      <c r="P53" s="412"/>
      <c r="Q53" s="412"/>
      <c r="R53" s="412"/>
      <c r="S53" s="412"/>
      <c r="T53" s="262" t="s">
        <v>41</v>
      </c>
      <c r="U53" s="35"/>
      <c r="V53" s="261" t="s">
        <v>38</v>
      </c>
      <c r="W53" s="35"/>
      <c r="X53" s="262"/>
      <c r="Y53" s="35"/>
      <c r="Z53" s="412"/>
      <c r="AA53" s="412"/>
      <c r="AB53" s="412"/>
      <c r="AC53" s="412"/>
      <c r="AD53" s="412"/>
      <c r="AE53" s="412"/>
      <c r="AF53" s="412"/>
      <c r="AG53" s="262" t="s">
        <v>42</v>
      </c>
      <c r="AK53" s="269">
        <v>10</v>
      </c>
    </row>
    <row r="54" spans="1:37" ht="24.95" customHeight="1" x14ac:dyDescent="0.4">
      <c r="A54" s="36"/>
      <c r="B54" s="380"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12"/>
      <c r="N55" s="412"/>
      <c r="O55" s="412"/>
      <c r="P55" s="412"/>
      <c r="Q55" s="412"/>
      <c r="R55" s="412"/>
      <c r="S55" s="412"/>
      <c r="T55" s="262" t="s">
        <v>41</v>
      </c>
      <c r="V55" s="261" t="s">
        <v>38</v>
      </c>
      <c r="X55" s="262"/>
      <c r="Z55" s="412"/>
      <c r="AA55" s="412"/>
      <c r="AB55" s="412"/>
      <c r="AC55" s="412"/>
      <c r="AD55" s="412"/>
      <c r="AE55" s="412"/>
      <c r="AF55" s="412"/>
      <c r="AG55" s="262" t="s">
        <v>42</v>
      </c>
      <c r="AK55" s="269">
        <v>2</v>
      </c>
    </row>
    <row r="56" spans="1:37" ht="24.75" customHeight="1" x14ac:dyDescent="0.4">
      <c r="A56" s="36"/>
      <c r="B56" s="380"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12"/>
      <c r="N57" s="412"/>
      <c r="O57" s="412"/>
      <c r="P57" s="412"/>
      <c r="Q57" s="412"/>
      <c r="R57" s="412"/>
      <c r="S57" s="412"/>
      <c r="T57" s="262" t="s">
        <v>41</v>
      </c>
      <c r="V57" s="261" t="s">
        <v>38</v>
      </c>
      <c r="X57" s="262"/>
      <c r="Z57" s="412"/>
      <c r="AA57" s="412"/>
      <c r="AB57" s="412"/>
      <c r="AC57" s="412"/>
      <c r="AD57" s="412"/>
      <c r="AE57" s="412"/>
      <c r="AF57" s="412"/>
      <c r="AG57" s="262" t="s">
        <v>42</v>
      </c>
      <c r="AK57" s="269">
        <v>41</v>
      </c>
    </row>
    <row r="58" spans="1:37" ht="24.95" customHeight="1" x14ac:dyDescent="0.4">
      <c r="A58" s="36"/>
      <c r="B58" s="380"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12"/>
      <c r="N59" s="412"/>
      <c r="O59" s="412"/>
      <c r="P59" s="412"/>
      <c r="Q59" s="412"/>
      <c r="R59" s="412"/>
      <c r="S59" s="412"/>
      <c r="T59" s="262" t="s">
        <v>41</v>
      </c>
      <c r="U59" s="35"/>
      <c r="V59" s="261" t="s">
        <v>38</v>
      </c>
      <c r="W59" s="35"/>
      <c r="X59" s="262"/>
      <c r="Y59" s="35"/>
      <c r="Z59" s="412"/>
      <c r="AA59" s="412"/>
      <c r="AB59" s="412"/>
      <c r="AC59" s="412"/>
      <c r="AD59" s="412"/>
      <c r="AE59" s="412"/>
      <c r="AF59" s="412"/>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6">
        <f>SUM(M44:S59)</f>
        <v>0</v>
      </c>
      <c r="N66" s="426"/>
      <c r="O66" s="426"/>
      <c r="P66" s="426"/>
      <c r="Q66" s="426"/>
      <c r="R66" s="426"/>
      <c r="S66" s="426"/>
      <c r="T66" s="262" t="s">
        <v>41</v>
      </c>
      <c r="U66" s="35"/>
      <c r="V66" s="261" t="s">
        <v>38</v>
      </c>
      <c r="W66" s="35"/>
      <c r="X66" s="262"/>
      <c r="Y66" s="35"/>
      <c r="Z66" s="426">
        <f>SUM(Z44:AF59)</f>
        <v>0</v>
      </c>
      <c r="AA66" s="426"/>
      <c r="AB66" s="426"/>
      <c r="AC66" s="426"/>
      <c r="AD66" s="426"/>
      <c r="AE66" s="426"/>
      <c r="AF66" s="426"/>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6">
        <f>M45*AK45+M47*AK47+M49*AK49+M51*AK51+M53*AK53+M55*AK55+M57*AK57+M59*AK59</f>
        <v>0</v>
      </c>
      <c r="N68" s="426"/>
      <c r="O68" s="426"/>
      <c r="P68" s="426"/>
      <c r="Q68" s="426"/>
      <c r="R68" s="426"/>
      <c r="S68" s="426"/>
      <c r="T68" s="262" t="s">
        <v>48</v>
      </c>
      <c r="U68" s="35"/>
      <c r="V68" s="261" t="s">
        <v>38</v>
      </c>
      <c r="W68" s="35"/>
      <c r="X68" s="262"/>
      <c r="Y68" s="35"/>
      <c r="Z68" s="426">
        <f>Z45*AK45+Z47*AK47+Z49*AK49+Z51*AK51+Z53*AK53+Z55*AK55+Z57*AK57+Z59*AK59</f>
        <v>0</v>
      </c>
      <c r="AA68" s="426"/>
      <c r="AB68" s="426"/>
      <c r="AC68" s="426"/>
      <c r="AD68" s="426"/>
      <c r="AE68" s="426"/>
      <c r="AF68" s="426"/>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33" t="str">
        <f>IFERROR(ROUNDDOWN(M68*10/M34,4),"")</f>
        <v/>
      </c>
      <c r="N71" s="433"/>
      <c r="O71" s="433"/>
      <c r="P71" s="433"/>
      <c r="Q71" s="433"/>
      <c r="R71" s="433"/>
      <c r="S71" s="433"/>
      <c r="T71" s="262"/>
      <c r="U71" s="35"/>
      <c r="V71" s="261" t="s">
        <v>38</v>
      </c>
      <c r="W71" s="35"/>
      <c r="X71" s="262"/>
      <c r="Y71" s="35"/>
      <c r="Z71" s="436" t="str">
        <f>IFERROR(Z68*10/Z34,"")</f>
        <v/>
      </c>
      <c r="AA71" s="436"/>
      <c r="AB71" s="436"/>
      <c r="AC71" s="436"/>
      <c r="AD71" s="436"/>
      <c r="AE71" s="436"/>
      <c r="AF71" s="436"/>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35" t="str">
        <f>IFERROR(IF((M34*1.2%-(M68*10))/(((M45+M49+M51+M53+M57+M59)*8+M47+M55)*10)&lt;0,0,(M34*1.2%-(M68*10))/(((M45+M49+M51+M53+M57+M59)*8+M47+M55)*10)),"")</f>
        <v/>
      </c>
      <c r="N74" s="435"/>
      <c r="O74" s="435"/>
      <c r="P74" s="435"/>
      <c r="Q74" s="435"/>
      <c r="R74" s="435"/>
      <c r="S74" s="435"/>
      <c r="T74" s="262"/>
      <c r="V74" s="261" t="s">
        <v>38</v>
      </c>
      <c r="Z74" s="435" t="str">
        <f>IFERROR(IF((Z34*1.2%-(Z68*10))/(((Z45+Z49+Z51+Z53+Z57+Z59)*8+Z47+Z55)*10)&lt;0,0,(Z34*1.2%-(Z68*10))/(((Z45+Z49+Z51+Z53+Z57+Z59)*8+Z47+Z55)*10)),"")</f>
        <v/>
      </c>
      <c r="AA74" s="435"/>
      <c r="AB74" s="435"/>
      <c r="AC74" s="435"/>
      <c r="AD74" s="435"/>
      <c r="AE74" s="435"/>
      <c r="AF74" s="435"/>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25" t="s">
        <v>52</v>
      </c>
      <c r="C76" s="425"/>
      <c r="D76" s="425"/>
      <c r="E76" s="425"/>
      <c r="F76" s="428" t="s">
        <v>53</v>
      </c>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row>
    <row r="77" spans="1:37" ht="20.100000000000001" customHeight="1" x14ac:dyDescent="0.4">
      <c r="A77" s="36"/>
      <c r="B77" s="425"/>
      <c r="C77" s="425"/>
      <c r="D77" s="425"/>
      <c r="E77" s="425"/>
      <c r="F77" s="430" t="s">
        <v>54</v>
      </c>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row>
    <row r="78" spans="1:37" ht="20.100000000000001" customHeight="1" x14ac:dyDescent="0.4">
      <c r="A78" s="36"/>
      <c r="B78" s="425"/>
      <c r="C78" s="425"/>
      <c r="D78" s="425"/>
      <c r="E78" s="425"/>
      <c r="G78" s="83"/>
      <c r="H78" s="83"/>
      <c r="I78" s="83"/>
      <c r="J78" s="431" t="s">
        <v>55</v>
      </c>
      <c r="K78" s="431"/>
      <c r="L78" s="431"/>
      <c r="M78" s="431"/>
      <c r="N78" s="431"/>
      <c r="O78" s="431"/>
      <c r="P78" s="431"/>
      <c r="Q78" s="431"/>
      <c r="R78" s="431"/>
      <c r="S78" s="431"/>
      <c r="T78" s="431"/>
      <c r="U78" s="431"/>
      <c r="V78" s="431"/>
      <c r="W78" s="431"/>
      <c r="X78" s="431"/>
      <c r="Y78" s="431"/>
      <c r="Z78" s="431"/>
      <c r="AA78" s="431"/>
      <c r="AB78" s="431"/>
      <c r="AC78" s="431"/>
      <c r="AD78" s="431"/>
      <c r="AE78" s="83"/>
      <c r="AF78" s="83"/>
      <c r="AG78" s="83"/>
      <c r="AH78" s="83"/>
    </row>
    <row r="79" spans="1:37" ht="20.100000000000001" customHeight="1" x14ac:dyDescent="0.4">
      <c r="A79" s="36"/>
      <c r="B79" s="425"/>
      <c r="C79" s="425"/>
      <c r="D79" s="425"/>
      <c r="E79" s="425"/>
      <c r="G79" s="82"/>
      <c r="H79" s="82"/>
      <c r="I79" s="82"/>
      <c r="J79" s="432" t="s">
        <v>56</v>
      </c>
      <c r="K79" s="432"/>
      <c r="L79" s="432"/>
      <c r="M79" s="432"/>
      <c r="N79" s="432"/>
      <c r="O79" s="432"/>
      <c r="P79" s="432"/>
      <c r="Q79" s="432"/>
      <c r="R79" s="432"/>
      <c r="S79" s="432"/>
      <c r="T79" s="432"/>
      <c r="U79" s="432"/>
      <c r="V79" s="432"/>
      <c r="W79" s="432"/>
      <c r="X79" s="432"/>
      <c r="Y79" s="432"/>
      <c r="Z79" s="432"/>
      <c r="AA79" s="432"/>
      <c r="AB79" s="432"/>
      <c r="AC79" s="432"/>
      <c r="AD79" s="432"/>
      <c r="AE79" s="82"/>
      <c r="AF79" s="82"/>
      <c r="AG79" s="82"/>
      <c r="AH79" s="82"/>
    </row>
    <row r="80" spans="1:37" ht="20.100000000000001" customHeight="1" x14ac:dyDescent="0.4">
      <c r="A80" s="36"/>
      <c r="B80" s="425"/>
      <c r="C80" s="425"/>
      <c r="D80" s="425"/>
      <c r="E80" s="425"/>
      <c r="G80" s="81"/>
      <c r="H80" s="81"/>
      <c r="I80" s="81"/>
      <c r="J80" s="432" t="s">
        <v>57</v>
      </c>
      <c r="K80" s="432"/>
      <c r="L80" s="432"/>
      <c r="M80" s="432"/>
      <c r="N80" s="432"/>
      <c r="O80" s="432"/>
      <c r="P80" s="432"/>
      <c r="Q80" s="432"/>
      <c r="R80" s="432"/>
      <c r="S80" s="432"/>
      <c r="T80" s="432"/>
      <c r="U80" s="432"/>
      <c r="V80" s="432"/>
      <c r="W80" s="432"/>
      <c r="X80" s="432"/>
      <c r="Y80" s="432"/>
      <c r="Z80" s="432"/>
      <c r="AA80" s="432"/>
      <c r="AB80" s="432"/>
      <c r="AC80" s="432"/>
      <c r="AD80" s="432"/>
      <c r="AE80" s="82" t="s">
        <v>58</v>
      </c>
      <c r="AF80" s="82"/>
      <c r="AG80" s="82"/>
      <c r="AH80" s="82"/>
    </row>
    <row r="81" spans="1:40" ht="20.100000000000001" customHeight="1" x14ac:dyDescent="0.4">
      <c r="A81" s="36"/>
      <c r="B81" s="425"/>
      <c r="C81" s="425"/>
      <c r="D81" s="425"/>
      <c r="E81" s="425"/>
      <c r="G81" s="82"/>
      <c r="H81" s="82"/>
      <c r="I81" s="82"/>
      <c r="J81" s="432" t="s">
        <v>59</v>
      </c>
      <c r="K81" s="432"/>
      <c r="L81" s="432"/>
      <c r="M81" s="432"/>
      <c r="N81" s="432"/>
      <c r="O81" s="432"/>
      <c r="P81" s="432"/>
      <c r="Q81" s="432"/>
      <c r="R81" s="432"/>
      <c r="S81" s="432"/>
      <c r="T81" s="432"/>
      <c r="U81" s="432"/>
      <c r="V81" s="432"/>
      <c r="W81" s="432"/>
      <c r="X81" s="432"/>
      <c r="Y81" s="432"/>
      <c r="Z81" s="432"/>
      <c r="AA81" s="432"/>
      <c r="AB81" s="432"/>
      <c r="AC81" s="432"/>
      <c r="AD81" s="432"/>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9" t="str">
        <f>IF(AK85&lt;=1.1,IF(AK85&gt;=0.9,"☑","□"),"□")</f>
        <v>□</v>
      </c>
      <c r="K85" s="429"/>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9" t="str">
        <f>IF(AK86&lt;=1.1,IF(AK86&gt;=0.9,"☑","□"),"□")</f>
        <v>□</v>
      </c>
      <c r="K86" s="429"/>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9" t="str">
        <f>IF(AK87&lt;=1.1,IF(AK87&gt;=0.9,"☑","□"),"□")</f>
        <v>□</v>
      </c>
      <c r="K87" s="429"/>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9" t="str">
        <f>IF(AK88&lt;=1.1,IF(AK88&gt;=0.9,"☑","□"),"□")</f>
        <v>□</v>
      </c>
      <c r="K88" s="429"/>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34" t="str">
        <f>IFERROR(IF(OR(AK21*AK24*AK71=0,M74&lt;=0),"算定不可",(VLOOKUP("該当",'リスト（外来）'!J:L,3,FALSE))),"")</f>
        <v>算定不可</v>
      </c>
      <c r="E93" s="434"/>
      <c r="F93" s="434"/>
      <c r="G93" s="434"/>
      <c r="H93" s="434"/>
      <c r="I93" s="434"/>
      <c r="J93" s="434"/>
      <c r="K93" s="434"/>
      <c r="L93" s="434"/>
      <c r="M93" s="434"/>
      <c r="N93" s="434"/>
      <c r="O93" s="434"/>
      <c r="P93" s="434"/>
      <c r="R93" s="434" t="str">
        <f>IFERROR(IF(OR(AK21*AK24*AK71=0,M74&lt;=0),"算定不可",(VLOOKUP("該当",'リスト（外来）'!J:N,4,FALSE))),"")</f>
        <v>算定不可</v>
      </c>
      <c r="S93" s="434"/>
      <c r="T93" s="434"/>
      <c r="U93" s="434"/>
      <c r="V93" s="434"/>
      <c r="W93" s="434"/>
      <c r="X93" s="434"/>
      <c r="Y93" s="434"/>
      <c r="Z93" s="434"/>
      <c r="AA93" s="434"/>
      <c r="AB93" s="434"/>
      <c r="AC93" s="434"/>
      <c r="AD93" s="434"/>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9" t="s">
        <v>66</v>
      </c>
      <c r="E95" s="420"/>
      <c r="F95" s="417" t="s">
        <v>67</v>
      </c>
      <c r="G95" s="417"/>
      <c r="H95" s="417"/>
      <c r="I95" s="417"/>
      <c r="J95" s="417"/>
      <c r="K95" s="417"/>
      <c r="L95" s="417"/>
      <c r="M95" s="417"/>
      <c r="N95" s="417"/>
      <c r="O95" s="417"/>
      <c r="P95" s="418"/>
      <c r="Q95" s="262"/>
      <c r="R95" s="419" t="s">
        <v>66</v>
      </c>
      <c r="S95" s="420"/>
      <c r="T95" s="417" t="s">
        <v>67</v>
      </c>
      <c r="U95" s="417"/>
      <c r="V95" s="417"/>
      <c r="W95" s="417"/>
      <c r="X95" s="417"/>
      <c r="Y95" s="417"/>
      <c r="Z95" s="417"/>
      <c r="AA95" s="417"/>
      <c r="AB95" s="417"/>
      <c r="AC95" s="417"/>
      <c r="AD95" s="418"/>
      <c r="AK95" s="269">
        <v>1</v>
      </c>
      <c r="AL95" s="270">
        <v>1</v>
      </c>
      <c r="AM95" s="270">
        <v>7</v>
      </c>
      <c r="AN95" s="270">
        <v>7</v>
      </c>
    </row>
    <row r="96" spans="1:40" ht="24.95" customHeight="1" x14ac:dyDescent="0.4">
      <c r="A96" s="36"/>
      <c r="B96" s="261"/>
      <c r="C96" s="262"/>
      <c r="D96" s="419" t="s">
        <v>66</v>
      </c>
      <c r="E96" s="420"/>
      <c r="F96" s="417" t="s">
        <v>68</v>
      </c>
      <c r="G96" s="417"/>
      <c r="H96" s="417"/>
      <c r="I96" s="417"/>
      <c r="J96" s="417"/>
      <c r="K96" s="417"/>
      <c r="L96" s="417"/>
      <c r="M96" s="417"/>
      <c r="N96" s="417"/>
      <c r="O96" s="417"/>
      <c r="P96" s="418"/>
      <c r="R96" s="419" t="s">
        <v>66</v>
      </c>
      <c r="S96" s="420"/>
      <c r="T96" s="417" t="s">
        <v>69</v>
      </c>
      <c r="U96" s="417"/>
      <c r="V96" s="417"/>
      <c r="W96" s="417"/>
      <c r="X96" s="417"/>
      <c r="Y96" s="417"/>
      <c r="Z96" s="417"/>
      <c r="AA96" s="417"/>
      <c r="AB96" s="417"/>
      <c r="AC96" s="417"/>
      <c r="AD96" s="418"/>
      <c r="AK96" s="269">
        <v>1</v>
      </c>
      <c r="AL96" s="270">
        <f>IF(AK$93&gt;=AK96,1,0)</f>
        <v>0</v>
      </c>
    </row>
    <row r="97" spans="1:38" ht="24.95" customHeight="1" x14ac:dyDescent="0.4">
      <c r="A97" s="36"/>
      <c r="B97" s="261"/>
      <c r="C97" s="262"/>
      <c r="D97" s="419" t="s">
        <v>66</v>
      </c>
      <c r="E97" s="420"/>
      <c r="F97" s="417" t="s">
        <v>70</v>
      </c>
      <c r="G97" s="417"/>
      <c r="H97" s="417"/>
      <c r="I97" s="417"/>
      <c r="J97" s="417"/>
      <c r="K97" s="417"/>
      <c r="L97" s="417"/>
      <c r="M97" s="417"/>
      <c r="N97" s="417"/>
      <c r="O97" s="417"/>
      <c r="P97" s="418"/>
      <c r="R97" s="419" t="s">
        <v>66</v>
      </c>
      <c r="S97" s="420"/>
      <c r="T97" s="417" t="s">
        <v>71</v>
      </c>
      <c r="U97" s="417"/>
      <c r="V97" s="417"/>
      <c r="W97" s="417"/>
      <c r="X97" s="417"/>
      <c r="Y97" s="417"/>
      <c r="Z97" s="417"/>
      <c r="AA97" s="417"/>
      <c r="AB97" s="417"/>
      <c r="AC97" s="417"/>
      <c r="AD97" s="418"/>
      <c r="AK97" s="269">
        <v>2</v>
      </c>
      <c r="AL97" s="270">
        <f>IF(AK$93&gt;=AK97,1,0)</f>
        <v>0</v>
      </c>
    </row>
    <row r="98" spans="1:38" ht="24.95" customHeight="1" x14ac:dyDescent="0.4">
      <c r="A98" s="36"/>
      <c r="B98" s="261"/>
      <c r="C98" s="262"/>
      <c r="D98" s="419" t="s">
        <v>66</v>
      </c>
      <c r="E98" s="420"/>
      <c r="F98" s="417" t="s">
        <v>72</v>
      </c>
      <c r="G98" s="417"/>
      <c r="H98" s="417"/>
      <c r="I98" s="417"/>
      <c r="J98" s="417"/>
      <c r="K98" s="417"/>
      <c r="L98" s="417"/>
      <c r="M98" s="417"/>
      <c r="N98" s="417"/>
      <c r="O98" s="417"/>
      <c r="P98" s="418"/>
      <c r="R98" s="419" t="s">
        <v>66</v>
      </c>
      <c r="S98" s="420"/>
      <c r="T98" s="417" t="s">
        <v>73</v>
      </c>
      <c r="U98" s="417"/>
      <c r="V98" s="417"/>
      <c r="W98" s="417"/>
      <c r="X98" s="417"/>
      <c r="Y98" s="417"/>
      <c r="Z98" s="417"/>
      <c r="AA98" s="417"/>
      <c r="AB98" s="417"/>
      <c r="AC98" s="417"/>
      <c r="AD98" s="418"/>
      <c r="AK98" s="269">
        <v>3</v>
      </c>
      <c r="AL98" s="270">
        <f>IF(AK$93&gt;=AK98,1,0)</f>
        <v>0</v>
      </c>
    </row>
    <row r="99" spans="1:38" ht="24.95" customHeight="1" x14ac:dyDescent="0.4">
      <c r="A99" s="36"/>
      <c r="B99" s="261"/>
      <c r="C99" s="262"/>
      <c r="D99" s="419" t="s">
        <v>66</v>
      </c>
      <c r="E99" s="420"/>
      <c r="F99" s="417" t="s">
        <v>74</v>
      </c>
      <c r="G99" s="417"/>
      <c r="H99" s="417"/>
      <c r="I99" s="417"/>
      <c r="J99" s="417"/>
      <c r="K99" s="417"/>
      <c r="L99" s="417"/>
      <c r="M99" s="417"/>
      <c r="N99" s="417"/>
      <c r="O99" s="417"/>
      <c r="P99" s="418"/>
      <c r="R99" s="419" t="s">
        <v>66</v>
      </c>
      <c r="S99" s="420"/>
      <c r="T99" s="417" t="s">
        <v>75</v>
      </c>
      <c r="U99" s="417"/>
      <c r="V99" s="417"/>
      <c r="W99" s="417"/>
      <c r="X99" s="417"/>
      <c r="Y99" s="417"/>
      <c r="Z99" s="417"/>
      <c r="AA99" s="417"/>
      <c r="AB99" s="417"/>
      <c r="AC99" s="417"/>
      <c r="AD99" s="418"/>
      <c r="AK99" s="269">
        <v>4</v>
      </c>
      <c r="AL99" s="270">
        <f t="shared" ref="AL99:AL103" si="0">IF(AK$93&gt;=AK99,1,0)</f>
        <v>0</v>
      </c>
    </row>
    <row r="100" spans="1:38" ht="24.95" customHeight="1" x14ac:dyDescent="0.4">
      <c r="A100" s="36"/>
      <c r="B100" s="261"/>
      <c r="C100" s="262"/>
      <c r="D100" s="419" t="s">
        <v>66</v>
      </c>
      <c r="E100" s="420"/>
      <c r="F100" s="417" t="s">
        <v>76</v>
      </c>
      <c r="G100" s="417"/>
      <c r="H100" s="417"/>
      <c r="I100" s="417"/>
      <c r="J100" s="417"/>
      <c r="K100" s="417"/>
      <c r="L100" s="417"/>
      <c r="M100" s="417"/>
      <c r="N100" s="417"/>
      <c r="O100" s="417"/>
      <c r="P100" s="418"/>
      <c r="R100" s="419" t="s">
        <v>66</v>
      </c>
      <c r="S100" s="420"/>
      <c r="T100" s="417" t="s">
        <v>77</v>
      </c>
      <c r="U100" s="417"/>
      <c r="V100" s="417"/>
      <c r="W100" s="417"/>
      <c r="X100" s="417"/>
      <c r="Y100" s="417"/>
      <c r="Z100" s="417"/>
      <c r="AA100" s="417"/>
      <c r="AB100" s="417"/>
      <c r="AC100" s="417"/>
      <c r="AD100" s="418"/>
      <c r="AK100" s="269">
        <v>5</v>
      </c>
      <c r="AL100" s="270">
        <f t="shared" si="0"/>
        <v>0</v>
      </c>
    </row>
    <row r="101" spans="1:38" ht="24.95" customHeight="1" x14ac:dyDescent="0.4">
      <c r="A101" s="36"/>
      <c r="B101" s="261"/>
      <c r="C101" s="262"/>
      <c r="D101" s="419" t="s">
        <v>66</v>
      </c>
      <c r="E101" s="420"/>
      <c r="F101" s="417" t="s">
        <v>78</v>
      </c>
      <c r="G101" s="417"/>
      <c r="H101" s="417"/>
      <c r="I101" s="417"/>
      <c r="J101" s="417"/>
      <c r="K101" s="417"/>
      <c r="L101" s="417"/>
      <c r="M101" s="417"/>
      <c r="N101" s="417"/>
      <c r="O101" s="417"/>
      <c r="P101" s="418"/>
      <c r="R101" s="419" t="s">
        <v>66</v>
      </c>
      <c r="S101" s="420"/>
      <c r="T101" s="417" t="s">
        <v>79</v>
      </c>
      <c r="U101" s="417"/>
      <c r="V101" s="417"/>
      <c r="W101" s="417"/>
      <c r="X101" s="417"/>
      <c r="Y101" s="417"/>
      <c r="Z101" s="417"/>
      <c r="AA101" s="417"/>
      <c r="AB101" s="417"/>
      <c r="AC101" s="417"/>
      <c r="AD101" s="418"/>
      <c r="AK101" s="269">
        <v>6</v>
      </c>
      <c r="AL101" s="270">
        <f t="shared" si="0"/>
        <v>0</v>
      </c>
    </row>
    <row r="102" spans="1:38" ht="24.95" customHeight="1" x14ac:dyDescent="0.4">
      <c r="A102" s="36"/>
      <c r="B102" s="261"/>
      <c r="C102" s="262"/>
      <c r="D102" s="419" t="s">
        <v>66</v>
      </c>
      <c r="E102" s="420"/>
      <c r="F102" s="417" t="s">
        <v>80</v>
      </c>
      <c r="G102" s="417"/>
      <c r="H102" s="417"/>
      <c r="I102" s="417"/>
      <c r="J102" s="417"/>
      <c r="K102" s="417"/>
      <c r="L102" s="417"/>
      <c r="M102" s="417"/>
      <c r="N102" s="417"/>
      <c r="O102" s="417"/>
      <c r="P102" s="418"/>
      <c r="R102" s="419" t="s">
        <v>66</v>
      </c>
      <c r="S102" s="420"/>
      <c r="T102" s="417" t="s">
        <v>81</v>
      </c>
      <c r="U102" s="417"/>
      <c r="V102" s="417"/>
      <c r="W102" s="417"/>
      <c r="X102" s="417"/>
      <c r="Y102" s="417"/>
      <c r="Z102" s="417"/>
      <c r="AA102" s="417"/>
      <c r="AB102" s="417"/>
      <c r="AC102" s="417"/>
      <c r="AD102" s="418"/>
      <c r="AK102" s="269">
        <v>7</v>
      </c>
      <c r="AL102" s="270">
        <f t="shared" si="0"/>
        <v>0</v>
      </c>
    </row>
    <row r="103" spans="1:38" ht="24.95" customHeight="1" x14ac:dyDescent="0.4">
      <c r="A103" s="36"/>
      <c r="B103" s="261"/>
      <c r="C103" s="262"/>
      <c r="D103" s="419" t="s">
        <v>66</v>
      </c>
      <c r="E103" s="420"/>
      <c r="F103" s="417" t="s">
        <v>82</v>
      </c>
      <c r="G103" s="417"/>
      <c r="H103" s="417"/>
      <c r="I103" s="417"/>
      <c r="J103" s="417"/>
      <c r="K103" s="417"/>
      <c r="L103" s="417"/>
      <c r="M103" s="417"/>
      <c r="N103" s="417"/>
      <c r="O103" s="417"/>
      <c r="P103" s="418"/>
      <c r="R103" s="419" t="s">
        <v>66</v>
      </c>
      <c r="S103" s="420"/>
      <c r="T103" s="417" t="s">
        <v>83</v>
      </c>
      <c r="U103" s="417"/>
      <c r="V103" s="417"/>
      <c r="W103" s="417"/>
      <c r="X103" s="417"/>
      <c r="Y103" s="417"/>
      <c r="Z103" s="417"/>
      <c r="AA103" s="417"/>
      <c r="AB103" s="417"/>
      <c r="AC103" s="417"/>
      <c r="AD103" s="418"/>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soeEEoJRcTwaXsHRDZQiodsbnKtpAaqQrvRO7fdOPTj4aBUqPf3mgwf2VSttXtNcNklrtoa+nNzY0c0sA8CLCQ==" saltValue="z4FhjxEq/bfC3lokmfCGsw=="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topLeftCell="A36" zoomScaleNormal="100" zoomScaleSheetLayoutView="100" workbookViewId="0">
      <selection activeCell="M56" sqref="M56:S56"/>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21" t="s">
        <v>108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row>
    <row r="4" spans="1:39" ht="15" customHeight="1" x14ac:dyDescent="0.4">
      <c r="A4" s="262"/>
      <c r="B4" s="262"/>
      <c r="C4" s="262"/>
      <c r="D4" s="262"/>
      <c r="E4" s="262"/>
      <c r="G4" s="262"/>
      <c r="H4" s="262"/>
      <c r="I4" s="262"/>
    </row>
    <row r="5" spans="1:39" ht="24.95" customHeight="1" x14ac:dyDescent="0.4">
      <c r="A5" s="36" t="s">
        <v>1</v>
      </c>
      <c r="B5" s="414" t="s">
        <v>2</v>
      </c>
      <c r="C5" s="414"/>
      <c r="D5" s="414"/>
      <c r="E5" s="414"/>
      <c r="F5" s="414"/>
      <c r="G5" s="414"/>
      <c r="H5" s="440" t="str">
        <f>IF('様式95_外来・在宅ベースアップ評価料（Ⅰ）'!H5=0,"",'様式95_外来・在宅ベースアップ評価料（Ⅰ）'!H5)</f>
        <v/>
      </c>
      <c r="I5" s="440"/>
      <c r="J5" s="440"/>
      <c r="K5" s="440"/>
      <c r="L5" s="440"/>
      <c r="M5" s="440"/>
      <c r="N5" s="440"/>
      <c r="O5" s="440"/>
      <c r="P5" s="440"/>
      <c r="Q5" s="440"/>
      <c r="R5" s="440"/>
      <c r="S5" s="440"/>
      <c r="T5" s="440"/>
    </row>
    <row r="6" spans="1:39" ht="24.95" customHeight="1" x14ac:dyDescent="0.4">
      <c r="B6" s="414" t="s">
        <v>3</v>
      </c>
      <c r="C6" s="414"/>
      <c r="D6" s="414"/>
      <c r="E6" s="414"/>
      <c r="F6" s="414"/>
      <c r="G6" s="414"/>
      <c r="H6" s="423" t="str">
        <f>'様式95_外来・在宅ベースアップ評価料（Ⅰ）'!H6</f>
        <v/>
      </c>
      <c r="I6" s="423"/>
      <c r="J6" s="423"/>
      <c r="K6" s="423"/>
      <c r="L6" s="423"/>
      <c r="M6" s="423"/>
      <c r="N6" s="423"/>
      <c r="O6" s="423"/>
      <c r="P6" s="423"/>
      <c r="Q6" s="423"/>
      <c r="R6" s="423"/>
      <c r="S6" s="423"/>
      <c r="T6" s="42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25"/>
      <c r="K10" s="424"/>
      <c r="L10" s="425" t="s">
        <v>29</v>
      </c>
      <c r="M10" s="425"/>
      <c r="N10" s="424"/>
      <c r="O10" s="425" t="s">
        <v>30</v>
      </c>
      <c r="P10" s="425"/>
      <c r="Q10" s="424"/>
      <c r="R10" s="425" t="s">
        <v>31</v>
      </c>
      <c r="S10" s="425"/>
      <c r="T10" s="424"/>
      <c r="U10" s="425" t="s">
        <v>32</v>
      </c>
      <c r="V10" s="425"/>
      <c r="W10" s="425"/>
      <c r="AM10" s="270" t="b">
        <v>0</v>
      </c>
    </row>
    <row r="11" spans="1:39" ht="24.95" customHeight="1" x14ac:dyDescent="0.4">
      <c r="A11" s="36"/>
      <c r="B11" s="262"/>
      <c r="C11" s="262"/>
      <c r="D11" s="262"/>
      <c r="E11" s="262"/>
      <c r="F11" s="268"/>
      <c r="G11" s="261" t="s">
        <v>33</v>
      </c>
      <c r="H11" s="262"/>
      <c r="I11" s="262"/>
      <c r="J11" s="425"/>
      <c r="K11" s="424"/>
      <c r="L11" s="425"/>
      <c r="M11" s="425"/>
      <c r="N11" s="424"/>
      <c r="O11" s="425"/>
      <c r="P11" s="425"/>
      <c r="Q11" s="424"/>
      <c r="R11" s="425"/>
      <c r="S11" s="425"/>
      <c r="T11" s="424"/>
      <c r="U11" s="425"/>
      <c r="V11" s="425"/>
      <c r="W11" s="425"/>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12"/>
      <c r="N23" s="412"/>
      <c r="O23" s="412"/>
      <c r="P23" s="412"/>
      <c r="Q23" s="412"/>
      <c r="R23" s="412"/>
      <c r="S23" s="412"/>
      <c r="T23" s="262" t="s">
        <v>37</v>
      </c>
      <c r="V23" s="261" t="s">
        <v>38</v>
      </c>
      <c r="W23" s="35"/>
      <c r="X23" s="262"/>
      <c r="Y23" s="35"/>
      <c r="Z23" s="412"/>
      <c r="AA23" s="412"/>
      <c r="AB23" s="412"/>
      <c r="AC23" s="412"/>
      <c r="AD23" s="412"/>
      <c r="AE23" s="412"/>
      <c r="AF23" s="412"/>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12"/>
      <c r="N33" s="412"/>
      <c r="O33" s="412"/>
      <c r="P33" s="412"/>
      <c r="Q33" s="412"/>
      <c r="R33" s="412"/>
      <c r="S33" s="412"/>
      <c r="T33" s="262" t="s">
        <v>41</v>
      </c>
      <c r="V33" s="261" t="s">
        <v>38</v>
      </c>
      <c r="X33" s="262"/>
      <c r="Z33" s="412"/>
      <c r="AA33" s="412"/>
      <c r="AB33" s="412"/>
      <c r="AC33" s="412"/>
      <c r="AD33" s="412"/>
      <c r="AE33" s="412"/>
      <c r="AF33" s="412"/>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12"/>
      <c r="N35" s="412"/>
      <c r="O35" s="412"/>
      <c r="P35" s="412"/>
      <c r="Q35" s="412"/>
      <c r="R35" s="412"/>
      <c r="S35" s="412"/>
      <c r="T35" s="262" t="s">
        <v>41</v>
      </c>
      <c r="V35" s="261" t="s">
        <v>38</v>
      </c>
      <c r="X35" s="262"/>
      <c r="Z35" s="412"/>
      <c r="AA35" s="412"/>
      <c r="AB35" s="412"/>
      <c r="AC35" s="412"/>
      <c r="AD35" s="412"/>
      <c r="AE35" s="412"/>
      <c r="AF35" s="412"/>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12"/>
      <c r="N37" s="412"/>
      <c r="O37" s="412"/>
      <c r="P37" s="412"/>
      <c r="Q37" s="412"/>
      <c r="R37" s="412"/>
      <c r="S37" s="412"/>
      <c r="T37" s="262" t="s">
        <v>41</v>
      </c>
      <c r="V37" s="261" t="s">
        <v>38</v>
      </c>
      <c r="X37" s="262"/>
      <c r="Z37" s="412"/>
      <c r="AA37" s="412"/>
      <c r="AB37" s="412"/>
      <c r="AC37" s="412"/>
      <c r="AD37" s="412"/>
      <c r="AE37" s="412"/>
      <c r="AF37" s="412"/>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12"/>
      <c r="N39" s="412"/>
      <c r="O39" s="412"/>
      <c r="P39" s="412"/>
      <c r="Q39" s="412"/>
      <c r="R39" s="412"/>
      <c r="S39" s="412"/>
      <c r="T39" s="262" t="s">
        <v>41</v>
      </c>
      <c r="U39" s="35"/>
      <c r="V39" s="261" t="s">
        <v>38</v>
      </c>
      <c r="W39" s="35"/>
      <c r="X39" s="262"/>
      <c r="Y39" s="35"/>
      <c r="Z39" s="412"/>
      <c r="AA39" s="412"/>
      <c r="AB39" s="412"/>
      <c r="AC39" s="412"/>
      <c r="AD39" s="412"/>
      <c r="AE39" s="412"/>
      <c r="AF39" s="412"/>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12"/>
      <c r="N41" s="412"/>
      <c r="O41" s="412"/>
      <c r="P41" s="412"/>
      <c r="Q41" s="412"/>
      <c r="R41" s="412"/>
      <c r="S41" s="412"/>
      <c r="T41" s="262" t="s">
        <v>41</v>
      </c>
      <c r="U41" s="35"/>
      <c r="V41" s="261" t="s">
        <v>38</v>
      </c>
      <c r="W41" s="35"/>
      <c r="X41" s="262"/>
      <c r="Y41" s="35"/>
      <c r="Z41" s="412"/>
      <c r="AA41" s="412"/>
      <c r="AB41" s="412"/>
      <c r="AC41" s="412"/>
      <c r="AD41" s="412"/>
      <c r="AE41" s="412"/>
      <c r="AF41" s="412"/>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12"/>
      <c r="N43" s="412"/>
      <c r="O43" s="412"/>
      <c r="P43" s="412"/>
      <c r="Q43" s="412"/>
      <c r="R43" s="412"/>
      <c r="S43" s="412"/>
      <c r="T43" s="262" t="s">
        <v>41</v>
      </c>
      <c r="V43" s="261" t="s">
        <v>38</v>
      </c>
      <c r="X43" s="262"/>
      <c r="Z43" s="412"/>
      <c r="AA43" s="412"/>
      <c r="AB43" s="412"/>
      <c r="AC43" s="412"/>
      <c r="AD43" s="412"/>
      <c r="AE43" s="412"/>
      <c r="AF43" s="412"/>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12"/>
      <c r="N45" s="412"/>
      <c r="O45" s="412"/>
      <c r="P45" s="412"/>
      <c r="Q45" s="412"/>
      <c r="R45" s="412"/>
      <c r="S45" s="412"/>
      <c r="T45" s="262" t="s">
        <v>41</v>
      </c>
      <c r="V45" s="261" t="s">
        <v>38</v>
      </c>
      <c r="X45" s="262"/>
      <c r="Z45" s="412"/>
      <c r="AA45" s="412"/>
      <c r="AB45" s="412"/>
      <c r="AC45" s="412"/>
      <c r="AD45" s="412"/>
      <c r="AE45" s="412"/>
      <c r="AF45" s="412"/>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12"/>
      <c r="N47" s="412"/>
      <c r="O47" s="412"/>
      <c r="P47" s="412"/>
      <c r="Q47" s="412"/>
      <c r="R47" s="412"/>
      <c r="S47" s="412"/>
      <c r="T47" s="262" t="s">
        <v>41</v>
      </c>
      <c r="U47" s="35"/>
      <c r="V47" s="261" t="s">
        <v>38</v>
      </c>
      <c r="W47" s="35"/>
      <c r="X47" s="262"/>
      <c r="Y47" s="35"/>
      <c r="Z47" s="412"/>
      <c r="AA47" s="412"/>
      <c r="AB47" s="412"/>
      <c r="AC47" s="412"/>
      <c r="AD47" s="412"/>
      <c r="AE47" s="412"/>
      <c r="AF47" s="412"/>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9">
        <f>SUM(M32:S47)</f>
        <v>0</v>
      </c>
      <c r="N54" s="439"/>
      <c r="O54" s="439"/>
      <c r="P54" s="439"/>
      <c r="Q54" s="439"/>
      <c r="R54" s="439"/>
      <c r="S54" s="439"/>
      <c r="T54" s="262" t="s">
        <v>41</v>
      </c>
      <c r="U54" s="35"/>
      <c r="V54" s="261" t="s">
        <v>38</v>
      </c>
      <c r="W54" s="35"/>
      <c r="X54" s="262"/>
      <c r="Y54" s="35"/>
      <c r="Z54" s="439">
        <f>SUM(Z32:AF47)</f>
        <v>0</v>
      </c>
      <c r="AA54" s="439"/>
      <c r="AB54" s="439"/>
      <c r="AC54" s="439"/>
      <c r="AD54" s="439"/>
      <c r="AE54" s="439"/>
      <c r="AF54" s="439"/>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6">
        <f>M33*AK33+M35*AK35+M37*AK37+M39*AK39+M41*AK41+M43*AK43+M45*AK45+M47*AK47</f>
        <v>0</v>
      </c>
      <c r="N56" s="426"/>
      <c r="O56" s="426"/>
      <c r="P56" s="426"/>
      <c r="Q56" s="426"/>
      <c r="R56" s="426"/>
      <c r="S56" s="426"/>
      <c r="T56" s="262" t="s">
        <v>386</v>
      </c>
      <c r="U56" s="35"/>
      <c r="V56" s="261" t="s">
        <v>38</v>
      </c>
      <c r="W56" s="35"/>
      <c r="X56" s="262"/>
      <c r="Y56" s="35"/>
      <c r="Z56" s="426">
        <f>Z33*AK33+Z35*AK35+Z37*AK37+Z39*AK39+Z41*AK41+Z43*AK43+Z45*AK45+Z47*AK47</f>
        <v>0</v>
      </c>
      <c r="AA56" s="426"/>
      <c r="AB56" s="426"/>
      <c r="AC56" s="426"/>
      <c r="AD56" s="426"/>
      <c r="AE56" s="426"/>
      <c r="AF56" s="426"/>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33" t="str">
        <f>IFERROR(ROUNDDOWN(M56*10/M23,4),"")</f>
        <v/>
      </c>
      <c r="N58" s="433"/>
      <c r="O58" s="433"/>
      <c r="P58" s="433"/>
      <c r="Q58" s="433"/>
      <c r="R58" s="433"/>
      <c r="S58" s="433"/>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12"/>
      <c r="N61" s="412"/>
      <c r="O61" s="412"/>
      <c r="P61" s="412"/>
      <c r="Q61" s="412"/>
      <c r="R61" s="412"/>
      <c r="S61" s="412"/>
      <c r="T61" s="261" t="s">
        <v>110</v>
      </c>
      <c r="V61" s="261" t="s">
        <v>38</v>
      </c>
      <c r="X61" s="262"/>
      <c r="Z61" s="412"/>
      <c r="AA61" s="412"/>
      <c r="AB61" s="412"/>
      <c r="AC61" s="412"/>
      <c r="AD61" s="412"/>
      <c r="AE61" s="412"/>
      <c r="AF61" s="412"/>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6" t="str">
        <f>IFERROR(IF((M23*2.3%-M56*10)/(M61*10)&lt;0,0,(M23*2.3%-M56*10)/(M61*10)),"")</f>
        <v/>
      </c>
      <c r="J69" s="426"/>
      <c r="K69" s="426"/>
      <c r="L69" s="426"/>
      <c r="M69" s="426"/>
      <c r="N69" s="426"/>
      <c r="O69" s="426"/>
      <c r="P69" s="262"/>
      <c r="Q69" s="262"/>
      <c r="R69" s="261" t="s">
        <v>38</v>
      </c>
      <c r="T69" s="262"/>
      <c r="V69" s="426" t="str">
        <f>IFERROR(IF((Z23*2.3%-Z56*10)/(Z61*10)&lt;0,0,(Z23*2.3%-Z56*10)/(Z61*10)),"")</f>
        <v/>
      </c>
      <c r="W69" s="426"/>
      <c r="X69" s="426"/>
      <c r="Y69" s="426"/>
      <c r="Z69" s="426"/>
      <c r="AA69" s="426"/>
      <c r="AB69" s="426"/>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25" t="s">
        <v>112</v>
      </c>
      <c r="C71" s="425"/>
      <c r="D71" s="425"/>
      <c r="E71" s="425"/>
      <c r="F71" s="425" t="s">
        <v>113</v>
      </c>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row>
    <row r="72" spans="1:37" ht="24.95" customHeight="1" x14ac:dyDescent="0.4">
      <c r="A72" s="36"/>
      <c r="B72" s="425"/>
      <c r="C72" s="425"/>
      <c r="D72" s="425"/>
      <c r="E72" s="425"/>
      <c r="F72" s="437" t="s">
        <v>114</v>
      </c>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row>
    <row r="73" spans="1:37" ht="24.95" customHeight="1" x14ac:dyDescent="0.4">
      <c r="A73" s="36"/>
      <c r="B73" s="425"/>
      <c r="C73" s="425"/>
      <c r="D73" s="425"/>
      <c r="E73" s="425"/>
      <c r="F73" s="438" t="s">
        <v>115</v>
      </c>
      <c r="G73" s="438"/>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9" t="str">
        <f>IF(AK76&lt;=1.1,IF(AK76&gt;=0.9,"☑","□"),"□")</f>
        <v>□</v>
      </c>
      <c r="K76" s="429"/>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9" t="str">
        <f>IF(AK77&lt;=1.1,IF(AK77&gt;=0.9,"☑","□"),"□")</f>
        <v>□</v>
      </c>
      <c r="K77" s="429"/>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9" t="str">
        <f>IF(AK78&lt;=1.1,IF(AK78&gt;=0.9,"☑","□"),"□")</f>
        <v>□</v>
      </c>
      <c r="K78" s="429"/>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9" t="str">
        <f>IF(AK79&lt;=1.1,IF(AK79&gt;=0.9,"☑","□"),"□")</f>
        <v>□</v>
      </c>
      <c r="K79" s="429"/>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34" t="str">
        <f>IFERROR(IF(OR(AK13=0,AK58=0,I69&lt;=0),"算定不可",(VLOOKUP("該当",'リスト（入院）'!I:K,3,FALSE))),"")</f>
        <v>算定不可</v>
      </c>
      <c r="Q82" s="434"/>
      <c r="R82" s="434"/>
      <c r="S82" s="434"/>
      <c r="T82" s="434"/>
      <c r="U82" s="434"/>
      <c r="V82" s="434"/>
      <c r="W82" s="434"/>
      <c r="X82" s="434"/>
      <c r="Y82" s="434"/>
      <c r="Z82" s="434"/>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8xhSmmZpY46EGsknDO11ZFlEUGOg/3orhyWzBPZ6PYG2eN7EHkQXX6G1oQ0n6IPCO8+o6up9441Q5GR+FVJuCA==" saltValue="Xr6QF0Sjcq5aXShmFHyEyQ=="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LgDPGgw3XzZTmHPrv1SKzATazmU9nXSQZNfhsEu21JP5wkyqT7mMdsuzgzLTqzGwJdOETYUkU747QvcJp1CS0Q==" saltValue="AHale24bZvjHYn/7zF+pRw==" spinCount="100000" sheet="1" objects="1" scenarios="1"/>
  <phoneticPr fontId="1"/>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topLeftCell="A18" zoomScaleNormal="100" zoomScaleSheetLayoutView="100" workbookViewId="0">
      <selection activeCell="AK37" sqref="AK37"/>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73" t="s">
        <v>1535</v>
      </c>
      <c r="B2" s="473"/>
      <c r="C2" s="473"/>
      <c r="D2" s="473"/>
      <c r="E2" s="473"/>
      <c r="F2" s="473"/>
      <c r="G2" s="473"/>
      <c r="H2" s="473"/>
      <c r="I2" s="473"/>
      <c r="J2" s="473"/>
      <c r="K2" s="473"/>
      <c r="L2" s="473"/>
      <c r="M2" s="473"/>
      <c r="N2" s="473"/>
      <c r="O2" s="473"/>
      <c r="P2" s="473"/>
      <c r="Q2" s="473"/>
      <c r="R2" s="473"/>
      <c r="S2" s="473"/>
      <c r="T2" s="473"/>
      <c r="U2" s="474"/>
      <c r="V2" s="474"/>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9" t="s">
        <v>122</v>
      </c>
      <c r="R4" s="469"/>
      <c r="S4" s="469"/>
      <c r="T4" s="469"/>
      <c r="U4" s="469"/>
      <c r="V4" s="470" t="str">
        <f>IF('様式95_外来・在宅ベースアップ評価料（Ⅰ）'!H5=0,"",'様式95_外来・在宅ベースアップ評価料（Ⅰ）'!H5)</f>
        <v/>
      </c>
      <c r="W4" s="470"/>
      <c r="X4" s="470"/>
      <c r="Y4" s="470"/>
      <c r="Z4" s="470"/>
      <c r="AA4" s="470"/>
      <c r="AB4" s="470"/>
      <c r="AC4" s="470"/>
      <c r="AD4" s="470"/>
      <c r="AE4" s="470"/>
      <c r="AF4" s="470"/>
      <c r="AG4" s="470"/>
      <c r="AH4" s="133"/>
      <c r="AI4" s="308"/>
    </row>
    <row r="5" spans="1:44" ht="16.149999999999999" customHeight="1" x14ac:dyDescent="0.4">
      <c r="A5" s="3"/>
      <c r="B5" s="3"/>
      <c r="C5" s="3"/>
      <c r="D5" s="3"/>
      <c r="E5" s="3"/>
      <c r="F5" s="3"/>
      <c r="G5" s="3"/>
      <c r="H5" s="3"/>
      <c r="I5" s="3"/>
      <c r="J5" s="3"/>
      <c r="K5" s="3"/>
      <c r="L5" s="3"/>
      <c r="M5" s="3"/>
      <c r="N5" s="3"/>
      <c r="O5" s="3"/>
      <c r="P5" s="3"/>
      <c r="Q5" s="475" t="s">
        <v>123</v>
      </c>
      <c r="R5" s="475"/>
      <c r="S5" s="475"/>
      <c r="T5" s="475"/>
      <c r="U5" s="476"/>
      <c r="V5" s="471" t="str">
        <f>IF(様式97_入院ベースアップ評価料!H6="","",様式97_入院ベースアップ評価料!H6)</f>
        <v/>
      </c>
      <c r="W5" s="471"/>
      <c r="X5" s="471"/>
      <c r="Y5" s="471"/>
      <c r="Z5" s="471"/>
      <c r="AA5" s="471"/>
      <c r="AB5" s="471"/>
      <c r="AC5" s="471"/>
      <c r="AD5" s="471"/>
      <c r="AE5" s="471"/>
      <c r="AF5" s="471"/>
      <c r="AG5" s="471"/>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60"/>
      <c r="C9" s="460"/>
      <c r="D9" s="461" t="s">
        <v>125</v>
      </c>
      <c r="E9" s="461"/>
      <c r="F9" s="461"/>
      <c r="G9" s="461"/>
      <c r="H9" s="461"/>
      <c r="I9" s="461"/>
      <c r="J9" s="461"/>
      <c r="K9" s="461"/>
      <c r="L9" s="461"/>
      <c r="M9" s="461"/>
      <c r="N9" s="461"/>
      <c r="O9" s="461"/>
      <c r="P9" s="461"/>
      <c r="Q9" s="461"/>
      <c r="R9" s="461"/>
      <c r="S9" s="461"/>
      <c r="T9" s="461"/>
      <c r="U9" s="461"/>
      <c r="V9" s="461"/>
      <c r="W9" s="461"/>
      <c r="X9" s="461"/>
      <c r="Y9" s="461"/>
      <c r="Z9" s="461"/>
      <c r="AA9" s="3"/>
      <c r="AB9" s="3"/>
      <c r="AC9" s="3"/>
      <c r="AD9" s="3"/>
      <c r="AE9" s="3"/>
      <c r="AF9" s="3"/>
      <c r="AG9" s="20"/>
    </row>
    <row r="10" spans="1:44" ht="16.149999999999999" customHeight="1" thickBot="1" x14ac:dyDescent="0.45">
      <c r="A10" s="2"/>
      <c r="B10" s="484"/>
      <c r="C10" s="484"/>
      <c r="D10" s="485" t="s">
        <v>126</v>
      </c>
      <c r="E10" s="485"/>
      <c r="F10" s="485"/>
      <c r="G10" s="485"/>
      <c r="H10" s="485"/>
      <c r="I10" s="485"/>
      <c r="J10" s="485"/>
      <c r="K10" s="485"/>
      <c r="L10" s="485"/>
      <c r="M10" s="485"/>
      <c r="N10" s="485"/>
      <c r="O10" s="485"/>
      <c r="P10" s="485"/>
      <c r="Q10" s="485"/>
      <c r="R10" s="485"/>
      <c r="S10" s="485"/>
      <c r="T10" s="485"/>
      <c r="U10" s="485"/>
      <c r="V10" s="485"/>
      <c r="W10" s="485"/>
      <c r="X10" s="485"/>
      <c r="Y10" s="485"/>
      <c r="Z10" s="485"/>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67" t="s">
        <v>127</v>
      </c>
      <c r="C13" s="467"/>
      <c r="D13" s="467"/>
      <c r="E13" s="468"/>
      <c r="F13" s="468"/>
      <c r="G13" s="21" t="s">
        <v>128</v>
      </c>
      <c r="H13" s="468"/>
      <c r="I13" s="468"/>
      <c r="J13" s="21" t="s">
        <v>129</v>
      </c>
      <c r="K13" s="21"/>
      <c r="L13" s="21" t="s">
        <v>130</v>
      </c>
      <c r="M13" s="21" t="s">
        <v>127</v>
      </c>
      <c r="N13" s="21"/>
      <c r="O13" s="468"/>
      <c r="P13" s="468"/>
      <c r="Q13" s="21" t="s">
        <v>128</v>
      </c>
      <c r="R13" s="468"/>
      <c r="S13" s="468"/>
      <c r="T13" s="22" t="s">
        <v>129</v>
      </c>
      <c r="V13" s="462">
        <f>IF(E13=O13,R13-H13+1,IF(O13-E13=1,12-H13+1+R13,IF(O13-E13=2,12-H13+1+R13+12,"エラー")))</f>
        <v>1</v>
      </c>
      <c r="W13" s="462"/>
      <c r="X13" s="462"/>
      <c r="Y13" s="463"/>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67" t="s">
        <v>127</v>
      </c>
      <c r="C18" s="467"/>
      <c r="D18" s="467"/>
      <c r="E18" s="468"/>
      <c r="F18" s="468"/>
      <c r="G18" s="21" t="s">
        <v>128</v>
      </c>
      <c r="H18" s="468"/>
      <c r="I18" s="468"/>
      <c r="J18" s="21" t="s">
        <v>129</v>
      </c>
      <c r="K18" s="21"/>
      <c r="L18" s="21" t="s">
        <v>130</v>
      </c>
      <c r="M18" s="21" t="s">
        <v>127</v>
      </c>
      <c r="N18" s="21"/>
      <c r="O18" s="468"/>
      <c r="P18" s="468"/>
      <c r="Q18" s="21" t="s">
        <v>128</v>
      </c>
      <c r="R18" s="468"/>
      <c r="S18" s="468"/>
      <c r="T18" s="22" t="s">
        <v>129</v>
      </c>
      <c r="V18" s="462">
        <f>IF(E18=O18,R18-H18+1,IF(O18-E18=1,12-H18+1+R18,IF(O18-E18=2,12-H18+1+R18+12,"エラー")))</f>
        <v>1</v>
      </c>
      <c r="W18" s="462"/>
      <c r="X18" s="462"/>
      <c r="Y18" s="463"/>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64">
        <f>IFERROR(SUM(AB26:AF27),"")</f>
        <v>0</v>
      </c>
      <c r="AC25" s="464"/>
      <c r="AD25" s="464"/>
      <c r="AE25" s="464"/>
      <c r="AF25" s="464"/>
      <c r="AG25" s="209" t="s">
        <v>132</v>
      </c>
      <c r="AH25" s="134"/>
      <c r="AI25" s="310"/>
    </row>
    <row r="26" spans="1:35" ht="16.149999999999999" customHeight="1" x14ac:dyDescent="0.4">
      <c r="A26" s="63"/>
      <c r="B26" s="465" t="s">
        <v>523</v>
      </c>
      <c r="C26" s="465"/>
      <c r="D26" s="465"/>
      <c r="E26" s="465"/>
      <c r="F26" s="465"/>
      <c r="G26" s="465"/>
      <c r="H26" s="465"/>
      <c r="I26" s="465"/>
      <c r="J26" s="465"/>
      <c r="K26" s="465"/>
      <c r="L26" s="465"/>
      <c r="M26" s="465"/>
      <c r="N26" s="465"/>
      <c r="O26" s="465"/>
      <c r="P26" s="465"/>
      <c r="Q26" s="465"/>
      <c r="R26" s="465"/>
      <c r="S26" s="465"/>
      <c r="T26" s="465"/>
      <c r="U26" s="465"/>
      <c r="V26" s="465"/>
      <c r="W26" s="465"/>
      <c r="X26" s="15"/>
      <c r="Y26" s="15" t="s">
        <v>133</v>
      </c>
      <c r="Z26" s="15"/>
      <c r="AA26" s="15"/>
      <c r="AB26" s="466">
        <f>様式97_入院ベースアップ評価料!M56*V18*10</f>
        <v>0</v>
      </c>
      <c r="AC26" s="466"/>
      <c r="AD26" s="466"/>
      <c r="AE26" s="466"/>
      <c r="AF26" s="466"/>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79">
        <f>IFERROR(AB28*AB29*10,0)</f>
        <v>0</v>
      </c>
      <c r="AC27" s="479"/>
      <c r="AD27" s="479"/>
      <c r="AE27" s="479"/>
      <c r="AF27" s="479"/>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86" t="str">
        <f>様式97_入院ベースアップ評価料!P82</f>
        <v>算定不可</v>
      </c>
      <c r="Q28" s="486"/>
      <c r="R28" s="486"/>
      <c r="S28" s="486"/>
      <c r="T28" s="486"/>
      <c r="U28" s="486"/>
      <c r="V28" s="486"/>
      <c r="W28" s="486"/>
      <c r="X28" s="6" t="s">
        <v>50</v>
      </c>
      <c r="Y28" s="6" t="s">
        <v>133</v>
      </c>
      <c r="Z28" s="6" t="s">
        <v>40</v>
      </c>
      <c r="AA28" s="6"/>
      <c r="AB28" s="487" t="str">
        <f>IFERROR(VLOOKUP(P28,'リスト（入院）'!C:D,2,FALSE),"-")</f>
        <v>-</v>
      </c>
      <c r="AC28" s="487"/>
      <c r="AD28" s="487"/>
      <c r="AE28" s="487"/>
      <c r="AF28" s="487"/>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88" t="str">
        <f>IF(様式97_入院ベースアップ評価料!H5="","0",様式97_入院ベースアップ評価料!M61*V18)</f>
        <v>0</v>
      </c>
      <c r="AC29" s="488"/>
      <c r="AD29" s="488"/>
      <c r="AE29" s="488"/>
      <c r="AF29" s="488"/>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6"/>
      <c r="AC30" s="446"/>
      <c r="AD30" s="446"/>
      <c r="AE30" s="446"/>
      <c r="AF30" s="446"/>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78"/>
      <c r="AC31" s="478"/>
      <c r="AD31" s="478"/>
      <c r="AE31" s="478"/>
      <c r="AF31" s="478"/>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77">
        <f>IFERROR(AB25-AB30+AB31,"")</f>
        <v>0</v>
      </c>
      <c r="AC32" s="477"/>
      <c r="AD32" s="477"/>
      <c r="AE32" s="477"/>
      <c r="AF32" s="477"/>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82"/>
      <c r="AC37" s="482"/>
      <c r="AD37" s="482"/>
      <c r="AE37" s="482"/>
      <c r="AF37" s="482"/>
      <c r="AG37" s="165" t="s">
        <v>132</v>
      </c>
      <c r="AH37" s="134"/>
      <c r="AI37" s="310"/>
      <c r="AJ37" s="276" t="str">
        <f>IF(AB32&gt;AB37,"NG","OK")</f>
        <v>OK</v>
      </c>
      <c r="AK37" s="378"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83">
        <f>AB32</f>
        <v>0</v>
      </c>
      <c r="AC38" s="483"/>
      <c r="AD38" s="483"/>
      <c r="AE38" s="483"/>
      <c r="AF38" s="483"/>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80"/>
      <c r="AC39" s="480"/>
      <c r="AD39" s="480"/>
      <c r="AE39" s="480"/>
      <c r="AF39" s="480"/>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80"/>
      <c r="AC40" s="480"/>
      <c r="AD40" s="480"/>
      <c r="AE40" s="480"/>
      <c r="AF40" s="480"/>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81">
        <f>AB37-SUM(AB38:AF40)</f>
        <v>0</v>
      </c>
      <c r="AC41" s="481"/>
      <c r="AD41" s="481"/>
      <c r="AE41" s="481"/>
      <c r="AF41" s="481"/>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8"/>
      <c r="AC52" s="448"/>
      <c r="AD52" s="448"/>
      <c r="AE52" s="448"/>
      <c r="AF52" s="448"/>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6"/>
      <c r="AC53" s="446"/>
      <c r="AD53" s="446"/>
      <c r="AE53" s="446"/>
      <c r="AF53" s="446"/>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51"/>
      <c r="AC54" s="451"/>
      <c r="AD54" s="451"/>
      <c r="AE54" s="451"/>
      <c r="AF54" s="451"/>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52">
        <f>AB54-AB53</f>
        <v>0</v>
      </c>
      <c r="AC55" s="452"/>
      <c r="AD55" s="452"/>
      <c r="AE55" s="452"/>
      <c r="AF55" s="452"/>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6"/>
      <c r="AC56" s="446"/>
      <c r="AD56" s="446"/>
      <c r="AE56" s="446"/>
      <c r="AF56" s="446"/>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47"/>
      <c r="AC57" s="447"/>
      <c r="AD57" s="447"/>
      <c r="AE57" s="447"/>
      <c r="AF57" s="447"/>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49">
        <f>IFERROR(AB57/AB53*100,0)</f>
        <v>0</v>
      </c>
      <c r="AC58" s="449"/>
      <c r="AD58" s="449"/>
      <c r="AE58" s="449"/>
      <c r="AF58" s="449"/>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8"/>
      <c r="AC61" s="448"/>
      <c r="AD61" s="448"/>
      <c r="AE61" s="448"/>
      <c r="AF61" s="448"/>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6"/>
      <c r="AC62" s="446"/>
      <c r="AD62" s="446"/>
      <c r="AE62" s="446"/>
      <c r="AF62" s="446"/>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51"/>
      <c r="AC63" s="451"/>
      <c r="AD63" s="451"/>
      <c r="AE63" s="451"/>
      <c r="AF63" s="451"/>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52">
        <f>AB63-AB62</f>
        <v>0</v>
      </c>
      <c r="AC64" s="452"/>
      <c r="AD64" s="452"/>
      <c r="AE64" s="452"/>
      <c r="AF64" s="452"/>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6"/>
      <c r="AC65" s="446"/>
      <c r="AD65" s="446"/>
      <c r="AE65" s="446"/>
      <c r="AF65" s="446"/>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47"/>
      <c r="AC66" s="447"/>
      <c r="AD66" s="447"/>
      <c r="AE66" s="447"/>
      <c r="AF66" s="447"/>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49">
        <f>IFERROR(AB66/AB62*100,0)</f>
        <v>0</v>
      </c>
      <c r="AC67" s="449"/>
      <c r="AD67" s="449"/>
      <c r="AE67" s="449"/>
      <c r="AF67" s="449"/>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45"/>
      <c r="AB69" s="445"/>
      <c r="AC69" s="445"/>
      <c r="AD69" s="445"/>
      <c r="AE69" s="445"/>
      <c r="AF69" s="445"/>
      <c r="AG69" s="445"/>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8"/>
      <c r="AC70" s="448"/>
      <c r="AD70" s="448"/>
      <c r="AE70" s="448"/>
      <c r="AF70" s="448"/>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6"/>
      <c r="AC71" s="446"/>
      <c r="AD71" s="446"/>
      <c r="AE71" s="446"/>
      <c r="AF71" s="446"/>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51"/>
      <c r="AC72" s="451"/>
      <c r="AD72" s="451"/>
      <c r="AE72" s="451"/>
      <c r="AF72" s="451"/>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52">
        <f>AB72-AB71</f>
        <v>0</v>
      </c>
      <c r="AC73" s="452"/>
      <c r="AD73" s="452"/>
      <c r="AE73" s="452"/>
      <c r="AF73" s="452"/>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6"/>
      <c r="AC74" s="446"/>
      <c r="AD74" s="446"/>
      <c r="AE74" s="446"/>
      <c r="AF74" s="446"/>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47"/>
      <c r="AC75" s="447"/>
      <c r="AD75" s="447"/>
      <c r="AE75" s="447"/>
      <c r="AF75" s="447"/>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49">
        <f>IFERROR(AB75/AB71*100,0)</f>
        <v>0</v>
      </c>
      <c r="AC76" s="449"/>
      <c r="AD76" s="449"/>
      <c r="AE76" s="449"/>
      <c r="AF76" s="449"/>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45"/>
      <c r="AB78" s="445"/>
      <c r="AC78" s="445"/>
      <c r="AD78" s="445"/>
      <c r="AE78" s="445"/>
      <c r="AF78" s="445"/>
      <c r="AG78" s="445"/>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8"/>
      <c r="AC79" s="448"/>
      <c r="AD79" s="448"/>
      <c r="AE79" s="448"/>
      <c r="AF79" s="448"/>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6"/>
      <c r="AC80" s="446"/>
      <c r="AD80" s="446"/>
      <c r="AE80" s="446"/>
      <c r="AF80" s="446"/>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51"/>
      <c r="AC81" s="451"/>
      <c r="AD81" s="451"/>
      <c r="AE81" s="451"/>
      <c r="AF81" s="451"/>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52">
        <f>AB81-AB80</f>
        <v>0</v>
      </c>
      <c r="AC82" s="452"/>
      <c r="AD82" s="452"/>
      <c r="AE82" s="452"/>
      <c r="AF82" s="452"/>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6"/>
      <c r="AC83" s="446"/>
      <c r="AD83" s="446"/>
      <c r="AE83" s="446"/>
      <c r="AF83" s="446"/>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47"/>
      <c r="AC84" s="447"/>
      <c r="AD84" s="447"/>
      <c r="AE84" s="447"/>
      <c r="AF84" s="447"/>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49">
        <f>IFERROR(AB84/AB80*100,0)</f>
        <v>0</v>
      </c>
      <c r="AC85" s="449"/>
      <c r="AD85" s="449"/>
      <c r="AE85" s="449"/>
      <c r="AF85" s="449"/>
      <c r="AG85" s="234" t="s">
        <v>143</v>
      </c>
      <c r="AH85" s="134"/>
      <c r="AI85" s="310"/>
    </row>
    <row r="86" spans="1:35" ht="16.350000000000001" customHeight="1" x14ac:dyDescent="0.4"/>
    <row r="87" spans="1:35" ht="16.350000000000001" customHeight="1" thickBot="1" x14ac:dyDescent="0.45">
      <c r="A87" s="450" t="s">
        <v>763</v>
      </c>
      <c r="B87" s="450"/>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8"/>
      <c r="AC88" s="448"/>
      <c r="AD88" s="448"/>
      <c r="AE88" s="448"/>
      <c r="AF88" s="448"/>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6"/>
      <c r="AC89" s="446"/>
      <c r="AD89" s="446"/>
      <c r="AE89" s="446"/>
      <c r="AF89" s="446"/>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51"/>
      <c r="AC90" s="451"/>
      <c r="AD90" s="451"/>
      <c r="AE90" s="451"/>
      <c r="AF90" s="451"/>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52">
        <f>AB90-AB89</f>
        <v>0</v>
      </c>
      <c r="AC91" s="452"/>
      <c r="AD91" s="452"/>
      <c r="AE91" s="452"/>
      <c r="AF91" s="452"/>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6"/>
      <c r="AC92" s="446"/>
      <c r="AD92" s="446"/>
      <c r="AE92" s="446"/>
      <c r="AF92" s="446"/>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72"/>
      <c r="AC93" s="472"/>
      <c r="AD93" s="472"/>
      <c r="AE93" s="472"/>
      <c r="AF93" s="472"/>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49">
        <f>IFERROR(AB93/AB89*100,0)</f>
        <v>0</v>
      </c>
      <c r="AC94" s="449"/>
      <c r="AD94" s="449"/>
      <c r="AE94" s="449"/>
      <c r="AF94" s="449"/>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45"/>
      <c r="AB96" s="445"/>
      <c r="AC96" s="445"/>
      <c r="AD96" s="445"/>
      <c r="AE96" s="445"/>
      <c r="AF96" s="445"/>
      <c r="AG96" s="445"/>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8"/>
      <c r="AC97" s="448"/>
      <c r="AD97" s="448"/>
      <c r="AE97" s="448"/>
      <c r="AF97" s="448"/>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6"/>
      <c r="AC98" s="446"/>
      <c r="AD98" s="446"/>
      <c r="AE98" s="446"/>
      <c r="AF98" s="446"/>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51"/>
      <c r="AC99" s="451"/>
      <c r="AD99" s="451"/>
      <c r="AE99" s="451"/>
      <c r="AF99" s="451"/>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52">
        <f>AB99-AB98</f>
        <v>0</v>
      </c>
      <c r="AC100" s="452"/>
      <c r="AD100" s="452"/>
      <c r="AE100" s="452"/>
      <c r="AF100" s="452"/>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6"/>
      <c r="AC101" s="446"/>
      <c r="AD101" s="446"/>
      <c r="AE101" s="446"/>
      <c r="AF101" s="446"/>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47"/>
      <c r="AC102" s="447"/>
      <c r="AD102" s="447"/>
      <c r="AE102" s="447"/>
      <c r="AF102" s="447"/>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49">
        <f>IFERROR(AB102/AB98*100,0)</f>
        <v>0</v>
      </c>
      <c r="AC103" s="449"/>
      <c r="AD103" s="449"/>
      <c r="AE103" s="449"/>
      <c r="AF103" s="449"/>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41"/>
      <c r="AB106" s="441"/>
      <c r="AC106" s="441"/>
      <c r="AD106" s="441"/>
      <c r="AE106" s="441"/>
      <c r="AF106" s="441"/>
      <c r="AG106" s="441"/>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42"/>
      <c r="AC107" s="442"/>
      <c r="AD107" s="442"/>
      <c r="AE107" s="442"/>
      <c r="AF107" s="442"/>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43"/>
      <c r="AC108" s="443"/>
      <c r="AD108" s="443"/>
      <c r="AE108" s="443"/>
      <c r="AF108" s="443"/>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43"/>
      <c r="AC109" s="443"/>
      <c r="AD109" s="443"/>
      <c r="AE109" s="443"/>
      <c r="AF109" s="443"/>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9"/>
      <c r="AC110" s="459"/>
      <c r="AD110" s="459"/>
      <c r="AE110" s="459"/>
      <c r="AF110" s="459"/>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43"/>
      <c r="AC111" s="443"/>
      <c r="AD111" s="443"/>
      <c r="AE111" s="443"/>
      <c r="AF111" s="443"/>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58">
        <f>AB110-AB108</f>
        <v>0</v>
      </c>
      <c r="AC112" s="458"/>
      <c r="AD112" s="458"/>
      <c r="AE112" s="458"/>
      <c r="AF112" s="458"/>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58">
        <f>AB111-AB109</f>
        <v>0</v>
      </c>
      <c r="AC113" s="458"/>
      <c r="AD113" s="458"/>
      <c r="AE113" s="458"/>
      <c r="AF113" s="458"/>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3"/>
      <c r="AC114" s="443"/>
      <c r="AD114" s="443"/>
      <c r="AE114" s="443"/>
      <c r="AF114" s="443"/>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44"/>
      <c r="AC115" s="444"/>
      <c r="AD115" s="444"/>
      <c r="AE115" s="444"/>
      <c r="AF115" s="444"/>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49">
        <f>IFERROR(AB115/AB109*100,0)</f>
        <v>0</v>
      </c>
      <c r="AC116" s="449"/>
      <c r="AD116" s="449"/>
      <c r="AE116" s="449"/>
      <c r="AF116" s="449"/>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41"/>
      <c r="AB118" s="441"/>
      <c r="AC118" s="441"/>
      <c r="AD118" s="441"/>
      <c r="AE118" s="441"/>
      <c r="AF118" s="441"/>
      <c r="AG118" s="441"/>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42"/>
      <c r="AC119" s="442"/>
      <c r="AD119" s="442"/>
      <c r="AE119" s="442"/>
      <c r="AF119" s="442"/>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43"/>
      <c r="AC120" s="443"/>
      <c r="AD120" s="443"/>
      <c r="AE120" s="443"/>
      <c r="AF120" s="443"/>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43"/>
      <c r="AC121" s="443"/>
      <c r="AD121" s="443"/>
      <c r="AE121" s="443"/>
      <c r="AF121" s="443"/>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43"/>
      <c r="AC123" s="443"/>
      <c r="AD123" s="443"/>
      <c r="AE123" s="443"/>
      <c r="AF123" s="443"/>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8">
        <f>AB122-AB120</f>
        <v>0</v>
      </c>
      <c r="AC124" s="458"/>
      <c r="AD124" s="458"/>
      <c r="AE124" s="458"/>
      <c r="AF124" s="458"/>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8">
        <f>AB123-AB121</f>
        <v>0</v>
      </c>
      <c r="AC125" s="458"/>
      <c r="AD125" s="458"/>
      <c r="AE125" s="458"/>
      <c r="AF125" s="458"/>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3"/>
      <c r="AC126" s="443"/>
      <c r="AD126" s="443"/>
      <c r="AE126" s="443"/>
      <c r="AF126" s="443"/>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4"/>
      <c r="AC127" s="444"/>
      <c r="AD127" s="444"/>
      <c r="AE127" s="444"/>
      <c r="AF127" s="444"/>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49">
        <f>IFERROR(AB127/AB121*100,0)</f>
        <v>0</v>
      </c>
      <c r="AC128" s="449"/>
      <c r="AD128" s="449"/>
      <c r="AE128" s="449"/>
      <c r="AF128" s="449"/>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54" t="s">
        <v>152</v>
      </c>
      <c r="B139" s="454"/>
      <c r="C139" s="454"/>
      <c r="D139" s="454"/>
      <c r="E139" s="454"/>
      <c r="F139" s="454"/>
      <c r="G139" s="454"/>
      <c r="H139" s="454"/>
      <c r="I139" s="454"/>
      <c r="J139" s="454"/>
      <c r="K139" s="454"/>
      <c r="L139" s="454"/>
      <c r="M139" s="454"/>
      <c r="N139" s="454"/>
      <c r="O139" s="454"/>
      <c r="P139" s="454"/>
      <c r="Q139" s="454"/>
      <c r="R139" s="454"/>
      <c r="S139" s="454"/>
      <c r="T139" s="454"/>
      <c r="U139" s="454"/>
      <c r="V139" s="454"/>
      <c r="W139" s="454"/>
      <c r="X139" s="454"/>
      <c r="Y139" s="454"/>
      <c r="Z139" s="454"/>
      <c r="AA139" s="454"/>
      <c r="AB139" s="454"/>
      <c r="AC139" s="454"/>
      <c r="AD139" s="454"/>
      <c r="AE139" s="454"/>
      <c r="AF139" s="454"/>
      <c r="AG139" s="454"/>
      <c r="AH139" s="136"/>
      <c r="AI139" s="316"/>
    </row>
    <row r="140" spans="1:44" ht="15" customHeight="1" x14ac:dyDescent="0.4">
      <c r="A140" s="454"/>
      <c r="B140" s="454"/>
      <c r="C140" s="454"/>
      <c r="D140" s="454"/>
      <c r="E140" s="454"/>
      <c r="F140" s="454"/>
      <c r="G140" s="454"/>
      <c r="H140" s="454"/>
      <c r="I140" s="454"/>
      <c r="J140" s="454"/>
      <c r="K140" s="454"/>
      <c r="L140" s="454"/>
      <c r="M140" s="454"/>
      <c r="N140" s="454"/>
      <c r="O140" s="454"/>
      <c r="P140" s="454"/>
      <c r="Q140" s="454"/>
      <c r="R140" s="454"/>
      <c r="S140" s="454"/>
      <c r="T140" s="454"/>
      <c r="U140" s="454"/>
      <c r="V140" s="454"/>
      <c r="W140" s="454"/>
      <c r="X140" s="454"/>
      <c r="Y140" s="454"/>
      <c r="Z140" s="454"/>
      <c r="AA140" s="454"/>
      <c r="AB140" s="454"/>
      <c r="AC140" s="454"/>
      <c r="AD140" s="454"/>
      <c r="AE140" s="454"/>
      <c r="AF140" s="454"/>
      <c r="AG140" s="454"/>
      <c r="AH140" s="136"/>
      <c r="AI140" s="316"/>
    </row>
    <row r="141" spans="1:44" ht="15" customHeight="1" x14ac:dyDescent="0.4">
      <c r="A141" s="3"/>
      <c r="B141" s="3"/>
      <c r="C141" s="3" t="s">
        <v>127</v>
      </c>
      <c r="D141" s="3"/>
      <c r="E141" s="455"/>
      <c r="F141" s="455"/>
      <c r="G141" s="3" t="s">
        <v>128</v>
      </c>
      <c r="H141" s="455"/>
      <c r="I141" s="455"/>
      <c r="J141" s="3" t="s">
        <v>129</v>
      </c>
      <c r="K141" s="455"/>
      <c r="L141" s="455"/>
      <c r="M141" s="3" t="s">
        <v>153</v>
      </c>
      <c r="N141" s="3"/>
      <c r="O141" s="3"/>
      <c r="P141" s="3" t="s">
        <v>154</v>
      </c>
      <c r="Q141" s="3"/>
      <c r="R141" s="3"/>
      <c r="S141" s="3"/>
      <c r="T141" s="456"/>
      <c r="U141" s="456"/>
      <c r="V141" s="456"/>
      <c r="W141" s="456"/>
      <c r="X141" s="456"/>
      <c r="Y141" s="456"/>
      <c r="Z141" s="456"/>
      <c r="AA141" s="456"/>
      <c r="AB141" s="456"/>
      <c r="AC141" s="456"/>
      <c r="AD141" s="456"/>
      <c r="AE141" s="456"/>
      <c r="AF141" s="456"/>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Cz7zlbv3kb23PIACxTeT+0di4BUNQGCnPZkcjzlONdUpOBvRAB9/EEJVTHYyA24j+t1zPPJ8KafWpG0Xds9i2Q==" saltValue="HglZLwQfTWYmlulhgVSi/Q==" spinCount="100000" sheet="1" objects="1" scenarios="1"/>
  <mergeCells count="112">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topLeftCell="A28" zoomScaleNormal="100" zoomScaleSheetLayoutView="100" workbookViewId="0">
      <selection activeCell="AB45" sqref="AB45:AF45"/>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73" t="s">
        <v>1536</v>
      </c>
      <c r="B2" s="473"/>
      <c r="C2" s="473"/>
      <c r="D2" s="473"/>
      <c r="E2" s="473"/>
      <c r="F2" s="473"/>
      <c r="G2" s="473"/>
      <c r="H2" s="473"/>
      <c r="I2" s="473"/>
      <c r="J2" s="473"/>
      <c r="K2" s="473"/>
      <c r="L2" s="473"/>
      <c r="M2" s="473"/>
      <c r="N2" s="473"/>
      <c r="O2" s="473"/>
      <c r="P2" s="473"/>
      <c r="Q2" s="473"/>
      <c r="R2" s="473"/>
      <c r="S2" s="474"/>
      <c r="T2" s="474"/>
      <c r="U2" s="509" t="s">
        <v>1532</v>
      </c>
      <c r="V2" s="509"/>
      <c r="W2" s="509"/>
      <c r="X2" s="509"/>
      <c r="Y2" s="509"/>
      <c r="Z2" s="509"/>
      <c r="AA2" s="509"/>
      <c r="AB2" s="509"/>
      <c r="AC2" s="509"/>
      <c r="AD2" s="509"/>
      <c r="AE2" s="509"/>
      <c r="AF2" s="509"/>
      <c r="AG2" s="509"/>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9" t="s">
        <v>122</v>
      </c>
      <c r="R4" s="469"/>
      <c r="S4" s="469"/>
      <c r="T4" s="469"/>
      <c r="U4" s="469"/>
      <c r="V4" s="495" t="str">
        <f>IF('様式95_外来・在宅ベースアップ評価料（Ⅰ）'!H5=0,"",'様式95_外来・在宅ベースアップ評価料（Ⅰ）'!H5)</f>
        <v/>
      </c>
      <c r="W4" s="495"/>
      <c r="X4" s="495"/>
      <c r="Y4" s="495"/>
      <c r="Z4" s="495"/>
      <c r="AA4" s="495"/>
      <c r="AB4" s="495"/>
      <c r="AC4" s="495"/>
      <c r="AD4" s="495"/>
      <c r="AE4" s="495"/>
      <c r="AF4" s="495"/>
      <c r="AG4" s="496"/>
      <c r="AH4" s="308"/>
      <c r="AI4" s="308"/>
    </row>
    <row r="5" spans="1:45" ht="16.149999999999999" customHeight="1" x14ac:dyDescent="0.4">
      <c r="A5" s="56"/>
      <c r="B5" s="56"/>
      <c r="C5" s="56"/>
      <c r="D5" s="56"/>
      <c r="E5" s="56"/>
      <c r="F5" s="56"/>
      <c r="G5" s="56"/>
      <c r="H5" s="56"/>
      <c r="I5" s="56"/>
      <c r="J5" s="56"/>
      <c r="K5" s="56"/>
      <c r="L5" s="56"/>
      <c r="M5" s="56"/>
      <c r="N5" s="56"/>
      <c r="O5" s="56"/>
      <c r="P5" s="56"/>
      <c r="Q5" s="510" t="s">
        <v>123</v>
      </c>
      <c r="R5" s="510"/>
      <c r="S5" s="510"/>
      <c r="T5" s="510"/>
      <c r="U5" s="511"/>
      <c r="V5" s="497" t="str">
        <f>'様式96_外来・在宅ベースアップ評価料（Ⅱ）'!H6</f>
        <v/>
      </c>
      <c r="W5" s="497"/>
      <c r="X5" s="497"/>
      <c r="Y5" s="497"/>
      <c r="Z5" s="497"/>
      <c r="AA5" s="497"/>
      <c r="AB5" s="497"/>
      <c r="AC5" s="497"/>
      <c r="AD5" s="497"/>
      <c r="AE5" s="497"/>
      <c r="AF5" s="497"/>
      <c r="AG5" s="498"/>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9"/>
      <c r="C9" s="499"/>
      <c r="D9" s="500" t="s">
        <v>125</v>
      </c>
      <c r="E9" s="500"/>
      <c r="F9" s="500"/>
      <c r="G9" s="500"/>
      <c r="H9" s="500"/>
      <c r="I9" s="500"/>
      <c r="J9" s="500"/>
      <c r="K9" s="500"/>
      <c r="L9" s="500"/>
      <c r="M9" s="500"/>
      <c r="N9" s="500"/>
      <c r="O9" s="500"/>
      <c r="P9" s="500"/>
      <c r="Q9" s="500"/>
      <c r="R9" s="500"/>
      <c r="S9" s="500"/>
      <c r="T9" s="500"/>
      <c r="U9" s="500"/>
      <c r="V9" s="500"/>
      <c r="W9" s="500"/>
      <c r="X9" s="500"/>
      <c r="Y9" s="500"/>
      <c r="Z9" s="500"/>
      <c r="AA9" s="56"/>
      <c r="AB9" s="56"/>
      <c r="AC9" s="56"/>
      <c r="AD9" s="56"/>
      <c r="AE9" s="56"/>
      <c r="AF9" s="56"/>
      <c r="AG9" s="56"/>
    </row>
    <row r="10" spans="1:45" ht="16.149999999999999" customHeight="1" x14ac:dyDescent="0.4">
      <c r="A10" s="2"/>
      <c r="B10" s="502"/>
      <c r="C10" s="502"/>
      <c r="D10" s="503" t="s">
        <v>126</v>
      </c>
      <c r="E10" s="503"/>
      <c r="F10" s="503"/>
      <c r="G10" s="503"/>
      <c r="H10" s="503"/>
      <c r="I10" s="503"/>
      <c r="J10" s="503"/>
      <c r="K10" s="503"/>
      <c r="L10" s="503"/>
      <c r="M10" s="503"/>
      <c r="N10" s="503"/>
      <c r="O10" s="503"/>
      <c r="P10" s="503"/>
      <c r="Q10" s="503"/>
      <c r="R10" s="503"/>
      <c r="S10" s="503"/>
      <c r="T10" s="503"/>
      <c r="U10" s="503"/>
      <c r="V10" s="503"/>
      <c r="W10" s="503"/>
      <c r="X10" s="503"/>
      <c r="Y10" s="503"/>
      <c r="Z10" s="503"/>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67" t="s">
        <v>127</v>
      </c>
      <c r="C13" s="501"/>
      <c r="D13" s="501"/>
      <c r="E13" s="468"/>
      <c r="F13" s="468"/>
      <c r="G13" s="21" t="s">
        <v>128</v>
      </c>
      <c r="H13" s="468"/>
      <c r="I13" s="468"/>
      <c r="J13" s="21" t="s">
        <v>129</v>
      </c>
      <c r="K13" s="21"/>
      <c r="L13" s="21" t="s">
        <v>130</v>
      </c>
      <c r="M13" s="21" t="s">
        <v>127</v>
      </c>
      <c r="N13" s="21"/>
      <c r="O13" s="468"/>
      <c r="P13" s="468"/>
      <c r="Q13" s="21" t="s">
        <v>128</v>
      </c>
      <c r="R13" s="468"/>
      <c r="S13" s="468"/>
      <c r="T13" s="22" t="s">
        <v>129</v>
      </c>
      <c r="V13" s="462">
        <f>IF(E13=O13,R13-H13+1,IF(O13-E13=1,12-H13+1+R13,IF(O13-E13=2,12-H13+1+R13+12,"エラー")))</f>
        <v>1</v>
      </c>
      <c r="W13" s="462"/>
      <c r="X13" s="462"/>
      <c r="Y13" s="463"/>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67" t="s">
        <v>127</v>
      </c>
      <c r="C18" s="501"/>
      <c r="D18" s="501"/>
      <c r="E18" s="468"/>
      <c r="F18" s="468"/>
      <c r="G18" s="21" t="s">
        <v>128</v>
      </c>
      <c r="H18" s="468"/>
      <c r="I18" s="468"/>
      <c r="J18" s="21" t="s">
        <v>129</v>
      </c>
      <c r="K18" s="21"/>
      <c r="L18" s="21" t="s">
        <v>130</v>
      </c>
      <c r="M18" s="21" t="s">
        <v>127</v>
      </c>
      <c r="N18" s="21"/>
      <c r="O18" s="468"/>
      <c r="P18" s="468"/>
      <c r="Q18" s="21" t="s">
        <v>128</v>
      </c>
      <c r="R18" s="468"/>
      <c r="S18" s="468"/>
      <c r="T18" s="22" t="s">
        <v>129</v>
      </c>
      <c r="V18" s="462">
        <f>IF(E18=O18,R18-H18+1,IF(O18-E18=1,12-H18+1+R18,IF(O18-E18=2,12-H18+1+R18+12,"エラー")))</f>
        <v>1</v>
      </c>
      <c r="W18" s="462"/>
      <c r="X18" s="462"/>
      <c r="Y18" s="463"/>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7" t="s">
        <v>403</v>
      </c>
      <c r="Y24" s="508"/>
      <c r="Z24" s="144"/>
      <c r="AA24" s="144"/>
      <c r="AB24" s="144"/>
      <c r="AC24" s="144"/>
      <c r="AD24" s="144"/>
      <c r="AE24" s="144"/>
      <c r="AF24" s="144"/>
      <c r="AG24" s="110"/>
      <c r="AH24" s="276" t="b">
        <v>1</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4">
        <f>SUM(AB31,AB33)</f>
        <v>0</v>
      </c>
      <c r="AC30" s="464"/>
      <c r="AD30" s="464"/>
      <c r="AE30" s="464"/>
      <c r="AF30" s="464"/>
      <c r="AG30" s="38" t="s">
        <v>132</v>
      </c>
      <c r="AH30" s="310"/>
      <c r="AI30" s="310"/>
    </row>
    <row r="31" spans="1:43" ht="16.149999999999999" customHeight="1" x14ac:dyDescent="0.4">
      <c r="A31" s="63"/>
      <c r="B31" s="504" t="s">
        <v>523</v>
      </c>
      <c r="C31" s="465"/>
      <c r="D31" s="465"/>
      <c r="E31" s="465"/>
      <c r="F31" s="465"/>
      <c r="G31" s="465"/>
      <c r="H31" s="465"/>
      <c r="I31" s="465"/>
      <c r="J31" s="465"/>
      <c r="K31" s="465"/>
      <c r="L31" s="465"/>
      <c r="M31" s="465"/>
      <c r="N31" s="465"/>
      <c r="O31" s="465"/>
      <c r="P31" s="465"/>
      <c r="Q31" s="465"/>
      <c r="R31" s="465"/>
      <c r="S31" s="465"/>
      <c r="T31" s="465"/>
      <c r="U31" s="465"/>
      <c r="V31" s="465"/>
      <c r="W31" s="465"/>
      <c r="X31" s="15"/>
      <c r="Y31" s="15" t="s">
        <v>133</v>
      </c>
      <c r="Z31" s="15"/>
      <c r="AA31" s="15"/>
      <c r="AB31" s="466">
        <f>AB32*V18*10</f>
        <v>0</v>
      </c>
      <c r="AC31" s="466"/>
      <c r="AD31" s="466"/>
      <c r="AE31" s="466"/>
      <c r="AF31" s="466"/>
      <c r="AG31" s="16" t="s">
        <v>132</v>
      </c>
      <c r="AH31" s="310"/>
      <c r="AI31" s="310"/>
    </row>
    <row r="32" spans="1:43" ht="16.149999999999999" customHeight="1" x14ac:dyDescent="0.4">
      <c r="A32" s="62"/>
      <c r="B32" s="214"/>
      <c r="C32" s="505" t="s">
        <v>413</v>
      </c>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6">
        <f>IF(AH24=TRUE,'様式96_外来・在宅ベースアップ評価料（Ⅱ）'!M68,'（参考）賃金引き上げ計画書作成のための計算シート'!M58)</f>
        <v>0</v>
      </c>
      <c r="AC32" s="506"/>
      <c r="AD32" s="506"/>
      <c r="AE32" s="506"/>
      <c r="AF32" s="506"/>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91" t="str">
        <f>IFERROR(AA34*AB35*10+AF34*AB36*10,"-")</f>
        <v>-</v>
      </c>
      <c r="AC33" s="491"/>
      <c r="AD33" s="491"/>
      <c r="AE33" s="491"/>
      <c r="AF33" s="491"/>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492"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492"/>
      <c r="T34" s="492"/>
      <c r="U34" s="492"/>
      <c r="V34" s="492"/>
      <c r="W34" s="194" t="s">
        <v>50</v>
      </c>
      <c r="X34" s="493" t="s">
        <v>416</v>
      </c>
      <c r="Y34" s="494"/>
      <c r="Z34" s="494"/>
      <c r="AA34" s="179" t="str">
        <f>VLOOKUP(R34,'リスト（外来）'!C:D,2,FALSE)</f>
        <v>-</v>
      </c>
      <c r="AB34" s="222" t="s">
        <v>137</v>
      </c>
      <c r="AC34" s="494" t="s">
        <v>417</v>
      </c>
      <c r="AD34" s="494"/>
      <c r="AE34" s="494"/>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12"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12"/>
      <c r="AD35" s="512"/>
      <c r="AE35" s="512"/>
      <c r="AF35" s="512"/>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8" t="str">
        <f>IF(R34&lt;&gt;"届出なし",('様式96_外来・在宅ベースアップ評価料（Ⅱ）'!M47+'様式96_外来・在宅ベースアップ評価料（Ⅱ）'!M55)*V18,"-")</f>
        <v>-</v>
      </c>
      <c r="AC36" s="488"/>
      <c r="AD36" s="488"/>
      <c r="AE36" s="488"/>
      <c r="AF36" s="488"/>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6"/>
      <c r="AC37" s="446"/>
      <c r="AD37" s="446"/>
      <c r="AE37" s="446"/>
      <c r="AF37" s="446"/>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8"/>
      <c r="AC38" s="478"/>
      <c r="AD38" s="478"/>
      <c r="AE38" s="478"/>
      <c r="AF38" s="478"/>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7">
        <f>IFERROR(AB30-AB37+AB38,"")</f>
        <v>0</v>
      </c>
      <c r="AC39" s="477"/>
      <c r="AD39" s="477"/>
      <c r="AE39" s="477"/>
      <c r="AF39" s="477"/>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82"/>
      <c r="AC44" s="482"/>
      <c r="AD44" s="482"/>
      <c r="AE44" s="482"/>
      <c r="AF44" s="482"/>
      <c r="AG44" s="165" t="s">
        <v>132</v>
      </c>
      <c r="AH44" s="276" t="str">
        <f>IF(AB39&gt;AB44,"NG","OK")</f>
        <v>OK</v>
      </c>
      <c r="AU44" s="378"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83">
        <f>AB39</f>
        <v>0</v>
      </c>
      <c r="AC45" s="483"/>
      <c r="AD45" s="483"/>
      <c r="AE45" s="483"/>
      <c r="AF45" s="483"/>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80"/>
      <c r="AC46" s="480"/>
      <c r="AD46" s="480"/>
      <c r="AE46" s="480"/>
      <c r="AF46" s="480"/>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80"/>
      <c r="AC47" s="480"/>
      <c r="AD47" s="480"/>
      <c r="AE47" s="480"/>
      <c r="AF47" s="480"/>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81">
        <f>AB44-SUM(AB45:AF47)</f>
        <v>0</v>
      </c>
      <c r="AC48" s="481"/>
      <c r="AD48" s="481"/>
      <c r="AE48" s="481"/>
      <c r="AF48" s="481"/>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8"/>
      <c r="AC60" s="448"/>
      <c r="AD60" s="448"/>
      <c r="AE60" s="448"/>
      <c r="AF60" s="448"/>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6"/>
      <c r="AC61" s="446"/>
      <c r="AD61" s="446"/>
      <c r="AE61" s="446"/>
      <c r="AF61" s="446"/>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1"/>
      <c r="AC62" s="451"/>
      <c r="AD62" s="451"/>
      <c r="AE62" s="451"/>
      <c r="AF62" s="451"/>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52">
        <f>AB62-AB61</f>
        <v>0</v>
      </c>
      <c r="AC63" s="452"/>
      <c r="AD63" s="452"/>
      <c r="AE63" s="452"/>
      <c r="AF63" s="452"/>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6"/>
      <c r="AC64" s="446"/>
      <c r="AD64" s="446"/>
      <c r="AE64" s="446"/>
      <c r="AF64" s="446"/>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7"/>
      <c r="AC65" s="447"/>
      <c r="AD65" s="447"/>
      <c r="AE65" s="447"/>
      <c r="AF65" s="447"/>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9">
        <f>IFERROR(AB65/AB61*100,0)</f>
        <v>0</v>
      </c>
      <c r="AC66" s="449"/>
      <c r="AD66" s="449"/>
      <c r="AE66" s="449"/>
      <c r="AF66" s="449"/>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8"/>
      <c r="AC69" s="448"/>
      <c r="AD69" s="448"/>
      <c r="AE69" s="448"/>
      <c r="AF69" s="448"/>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6"/>
      <c r="AC70" s="446"/>
      <c r="AD70" s="446"/>
      <c r="AE70" s="446"/>
      <c r="AF70" s="446"/>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51"/>
      <c r="AC71" s="451"/>
      <c r="AD71" s="451"/>
      <c r="AE71" s="451"/>
      <c r="AF71" s="451"/>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52">
        <f>AB71-AB70</f>
        <v>0</v>
      </c>
      <c r="AC72" s="452"/>
      <c r="AD72" s="452"/>
      <c r="AE72" s="452"/>
      <c r="AF72" s="452"/>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6"/>
      <c r="AC73" s="446"/>
      <c r="AD73" s="446"/>
      <c r="AE73" s="446"/>
      <c r="AF73" s="446"/>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7"/>
      <c r="AC74" s="447"/>
      <c r="AD74" s="447"/>
      <c r="AE74" s="447"/>
      <c r="AF74" s="447"/>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9">
        <f>IFERROR(AB74/AB70*100,0)</f>
        <v>0</v>
      </c>
      <c r="AC75" s="449"/>
      <c r="AD75" s="449"/>
      <c r="AE75" s="449"/>
      <c r="AF75" s="449"/>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5"/>
      <c r="AB77" s="445"/>
      <c r="AC77" s="445"/>
      <c r="AD77" s="445"/>
      <c r="AE77" s="445"/>
      <c r="AF77" s="445"/>
      <c r="AG77" s="445"/>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8"/>
      <c r="AC78" s="448"/>
      <c r="AD78" s="448"/>
      <c r="AE78" s="448"/>
      <c r="AF78" s="448"/>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6"/>
      <c r="AC79" s="446"/>
      <c r="AD79" s="446"/>
      <c r="AE79" s="446"/>
      <c r="AF79" s="446"/>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51"/>
      <c r="AC80" s="451"/>
      <c r="AD80" s="451"/>
      <c r="AE80" s="451"/>
      <c r="AF80" s="451"/>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52">
        <f>AB80-AB79</f>
        <v>0</v>
      </c>
      <c r="AC81" s="452"/>
      <c r="AD81" s="452"/>
      <c r="AE81" s="452"/>
      <c r="AF81" s="452"/>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6"/>
      <c r="AC82" s="446"/>
      <c r="AD82" s="446"/>
      <c r="AE82" s="446"/>
      <c r="AF82" s="446"/>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7"/>
      <c r="AC83" s="447"/>
      <c r="AD83" s="447"/>
      <c r="AE83" s="447"/>
      <c r="AF83" s="447"/>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9">
        <f>IFERROR(AB83/AB79*100,0)</f>
        <v>0</v>
      </c>
      <c r="AC84" s="449"/>
      <c r="AD84" s="449"/>
      <c r="AE84" s="449"/>
      <c r="AF84" s="449"/>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5"/>
      <c r="AB86" s="445"/>
      <c r="AC86" s="445"/>
      <c r="AD86" s="445"/>
      <c r="AE86" s="445"/>
      <c r="AF86" s="445"/>
      <c r="AG86" s="445"/>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8"/>
      <c r="AC87" s="448"/>
      <c r="AD87" s="448"/>
      <c r="AE87" s="448"/>
      <c r="AF87" s="448"/>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6"/>
      <c r="AC88" s="446"/>
      <c r="AD88" s="446"/>
      <c r="AE88" s="446"/>
      <c r="AF88" s="446"/>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51"/>
      <c r="AC89" s="451"/>
      <c r="AD89" s="451"/>
      <c r="AE89" s="451"/>
      <c r="AF89" s="451"/>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52">
        <f>AB89-AB88</f>
        <v>0</v>
      </c>
      <c r="AC90" s="452"/>
      <c r="AD90" s="452"/>
      <c r="AE90" s="452"/>
      <c r="AF90" s="452"/>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6"/>
      <c r="AC91" s="446"/>
      <c r="AD91" s="446"/>
      <c r="AE91" s="446"/>
      <c r="AF91" s="446"/>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7"/>
      <c r="AC92" s="447"/>
      <c r="AD92" s="447"/>
      <c r="AE92" s="447"/>
      <c r="AF92" s="447"/>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9">
        <f>IFERROR(AB92/AB88*100,0)</f>
        <v>0</v>
      </c>
      <c r="AC93" s="449"/>
      <c r="AD93" s="449"/>
      <c r="AE93" s="449"/>
      <c r="AF93" s="449"/>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5"/>
      <c r="AB95" s="445"/>
      <c r="AC95" s="445"/>
      <c r="AD95" s="445"/>
      <c r="AE95" s="445"/>
      <c r="AF95" s="445"/>
      <c r="AG95" s="445"/>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8"/>
      <c r="AC96" s="448"/>
      <c r="AD96" s="448"/>
      <c r="AE96" s="448"/>
      <c r="AF96" s="448"/>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6"/>
      <c r="AC97" s="446"/>
      <c r="AD97" s="446"/>
      <c r="AE97" s="446"/>
      <c r="AF97" s="446"/>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1"/>
      <c r="AC98" s="451"/>
      <c r="AD98" s="451"/>
      <c r="AE98" s="451"/>
      <c r="AF98" s="451"/>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52">
        <f>AB98-AB97</f>
        <v>0</v>
      </c>
      <c r="AC99" s="452"/>
      <c r="AD99" s="452"/>
      <c r="AE99" s="452"/>
      <c r="AF99" s="452"/>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6"/>
      <c r="AC100" s="446"/>
      <c r="AD100" s="446"/>
      <c r="AE100" s="446"/>
      <c r="AF100" s="446"/>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7"/>
      <c r="AC101" s="447"/>
      <c r="AD101" s="447"/>
      <c r="AE101" s="447"/>
      <c r="AF101" s="447"/>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9">
        <f>IFERROR(AB101/AB97*100,0)</f>
        <v>0</v>
      </c>
      <c r="AC102" s="449"/>
      <c r="AD102" s="449"/>
      <c r="AE102" s="449"/>
      <c r="AF102" s="449"/>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41"/>
      <c r="AB105" s="441"/>
      <c r="AC105" s="441"/>
      <c r="AD105" s="441"/>
      <c r="AE105" s="441"/>
      <c r="AF105" s="441"/>
      <c r="AG105" s="441"/>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42"/>
      <c r="AC106" s="442"/>
      <c r="AD106" s="442"/>
      <c r="AE106" s="442"/>
      <c r="AF106" s="442"/>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43"/>
      <c r="AC107" s="443"/>
      <c r="AD107" s="443"/>
      <c r="AE107" s="443"/>
      <c r="AF107" s="443"/>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43"/>
      <c r="AC108" s="443"/>
      <c r="AD108" s="443"/>
      <c r="AE108" s="443"/>
      <c r="AF108" s="443"/>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9"/>
      <c r="AC109" s="459"/>
      <c r="AD109" s="459"/>
      <c r="AE109" s="459"/>
      <c r="AF109" s="459"/>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43"/>
      <c r="AC110" s="443"/>
      <c r="AD110" s="443"/>
      <c r="AE110" s="443"/>
      <c r="AF110" s="443"/>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8">
        <f>AB109-AB107</f>
        <v>0</v>
      </c>
      <c r="AC111" s="458"/>
      <c r="AD111" s="458"/>
      <c r="AE111" s="458"/>
      <c r="AF111" s="458"/>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8">
        <f>AB110-AB108</f>
        <v>0</v>
      </c>
      <c r="AC112" s="458"/>
      <c r="AD112" s="458"/>
      <c r="AE112" s="458"/>
      <c r="AF112" s="458"/>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43"/>
      <c r="AC113" s="443"/>
      <c r="AD113" s="443"/>
      <c r="AE113" s="443"/>
      <c r="AF113" s="443"/>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4"/>
      <c r="AC114" s="444"/>
      <c r="AD114" s="444"/>
      <c r="AE114" s="444"/>
      <c r="AF114" s="444"/>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9">
        <f>IFERROR(AB114/AB108*100,0)</f>
        <v>0</v>
      </c>
      <c r="AC115" s="449"/>
      <c r="AD115" s="449"/>
      <c r="AE115" s="449"/>
      <c r="AF115" s="449"/>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41"/>
      <c r="AB117" s="441"/>
      <c r="AC117" s="441"/>
      <c r="AD117" s="441"/>
      <c r="AE117" s="441"/>
      <c r="AF117" s="441"/>
      <c r="AG117" s="441"/>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42"/>
      <c r="AC118" s="442"/>
      <c r="AD118" s="442"/>
      <c r="AE118" s="442"/>
      <c r="AF118" s="442"/>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43"/>
      <c r="AC119" s="443"/>
      <c r="AD119" s="443"/>
      <c r="AE119" s="443"/>
      <c r="AF119" s="443"/>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43"/>
      <c r="AC120" s="443"/>
      <c r="AD120" s="443"/>
      <c r="AE120" s="443"/>
      <c r="AF120" s="443"/>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9"/>
      <c r="AC121" s="459"/>
      <c r="AD121" s="459"/>
      <c r="AE121" s="459"/>
      <c r="AF121" s="459"/>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43"/>
      <c r="AC122" s="443"/>
      <c r="AD122" s="443"/>
      <c r="AE122" s="443"/>
      <c r="AF122" s="443"/>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8">
        <f>AB121-AB119</f>
        <v>0</v>
      </c>
      <c r="AC123" s="458"/>
      <c r="AD123" s="458"/>
      <c r="AE123" s="458"/>
      <c r="AF123" s="458"/>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8">
        <f>AB122-AB120</f>
        <v>0</v>
      </c>
      <c r="AC124" s="458"/>
      <c r="AD124" s="458"/>
      <c r="AE124" s="458"/>
      <c r="AF124" s="458"/>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43"/>
      <c r="AC125" s="443"/>
      <c r="AD125" s="443"/>
      <c r="AE125" s="443"/>
      <c r="AF125" s="443"/>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4"/>
      <c r="AC126" s="444"/>
      <c r="AD126" s="444"/>
      <c r="AE126" s="444"/>
      <c r="AF126" s="444"/>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9">
        <f>IFERROR(AB126/AB120*100,0)</f>
        <v>0</v>
      </c>
      <c r="AC127" s="449"/>
      <c r="AD127" s="449"/>
      <c r="AE127" s="449"/>
      <c r="AF127" s="449"/>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89"/>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490"/>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90"/>
      <c r="AD135" s="490"/>
      <c r="AE135" s="490"/>
      <c r="AF135" s="490"/>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54" t="s">
        <v>152</v>
      </c>
      <c r="B138" s="454"/>
      <c r="C138" s="454"/>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4"/>
      <c r="AE138" s="454"/>
      <c r="AF138" s="454"/>
      <c r="AG138" s="454"/>
      <c r="AH138" s="316"/>
      <c r="AI138" s="316"/>
    </row>
    <row r="139" spans="1:36" ht="15" customHeight="1" x14ac:dyDescent="0.4">
      <c r="A139" s="454"/>
      <c r="B139" s="454"/>
      <c r="C139" s="454"/>
      <c r="D139" s="454"/>
      <c r="E139" s="454"/>
      <c r="F139" s="454"/>
      <c r="G139" s="454"/>
      <c r="H139" s="454"/>
      <c r="I139" s="454"/>
      <c r="J139" s="454"/>
      <c r="K139" s="454"/>
      <c r="L139" s="454"/>
      <c r="M139" s="454"/>
      <c r="N139" s="454"/>
      <c r="O139" s="454"/>
      <c r="P139" s="454"/>
      <c r="Q139" s="454"/>
      <c r="R139" s="454"/>
      <c r="S139" s="454"/>
      <c r="T139" s="454"/>
      <c r="U139" s="454"/>
      <c r="V139" s="454"/>
      <c r="W139" s="454"/>
      <c r="X139" s="454"/>
      <c r="Y139" s="454"/>
      <c r="Z139" s="454"/>
      <c r="AA139" s="454"/>
      <c r="AB139" s="454"/>
      <c r="AC139" s="454"/>
      <c r="AD139" s="454"/>
      <c r="AE139" s="454"/>
      <c r="AF139" s="454"/>
      <c r="AG139" s="454"/>
      <c r="AH139" s="316"/>
      <c r="AI139" s="316"/>
    </row>
    <row r="140" spans="1:36" ht="15" customHeight="1" x14ac:dyDescent="0.4">
      <c r="A140" s="56"/>
      <c r="B140" s="56"/>
      <c r="C140" s="56" t="s">
        <v>127</v>
      </c>
      <c r="D140" s="56"/>
      <c r="E140" s="455"/>
      <c r="F140" s="455"/>
      <c r="G140" s="56" t="s">
        <v>128</v>
      </c>
      <c r="H140" s="455"/>
      <c r="I140" s="455"/>
      <c r="J140" s="56" t="s">
        <v>129</v>
      </c>
      <c r="K140" s="455"/>
      <c r="L140" s="455"/>
      <c r="M140" s="56" t="s">
        <v>153</v>
      </c>
      <c r="N140" s="56"/>
      <c r="O140" s="56"/>
      <c r="P140" s="56" t="s">
        <v>154</v>
      </c>
      <c r="Q140" s="56"/>
      <c r="R140" s="56"/>
      <c r="S140" s="56"/>
      <c r="T140" s="456"/>
      <c r="U140" s="456"/>
      <c r="V140" s="456"/>
      <c r="W140" s="456"/>
      <c r="X140" s="456"/>
      <c r="Y140" s="456"/>
      <c r="Z140" s="456"/>
      <c r="AA140" s="456"/>
      <c r="AB140" s="456"/>
      <c r="AC140" s="456"/>
      <c r="AD140" s="456"/>
      <c r="AE140" s="456"/>
      <c r="AF140" s="456"/>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LCj1FgtGu79WWbroqNSL+kA1jxocRGQVxUbwozh6BHbdPco4eEd9D16TX2y4L2IGEtpnptU7n92AtD5emP0Wlg==" saltValue="Zt6mLO3La8Wkp+1OFhnnCQ==" spinCount="100000" sheet="1" objects="1" scenarios="1"/>
  <mergeCells count="110">
    <mergeCell ref="A2:R2"/>
    <mergeCell ref="U2:AG2"/>
    <mergeCell ref="S2:T2"/>
    <mergeCell ref="Q5:U5"/>
    <mergeCell ref="H13:I13"/>
    <mergeCell ref="O13:P13"/>
    <mergeCell ref="R13:S13"/>
    <mergeCell ref="V13:Y13"/>
    <mergeCell ref="AB35:AF3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78:AF78"/>
    <mergeCell ref="AB79:AF79"/>
    <mergeCell ref="AB80:AF80"/>
    <mergeCell ref="AB81:AF81"/>
    <mergeCell ref="AB82:AF82"/>
    <mergeCell ref="AB83:AF83"/>
    <mergeCell ref="AB73:AF73"/>
    <mergeCell ref="AB74:AF74"/>
    <mergeCell ref="AB75:AF75"/>
    <mergeCell ref="AA77:AG77"/>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topLeftCell="A116" zoomScaleNormal="100" zoomScaleSheetLayoutView="100" workbookViewId="0">
      <selection activeCell="T140" sqref="T140:AF140"/>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73" t="s">
        <v>1537</v>
      </c>
      <c r="B2" s="473"/>
      <c r="C2" s="473"/>
      <c r="D2" s="473"/>
      <c r="E2" s="473"/>
      <c r="F2" s="473"/>
      <c r="G2" s="473"/>
      <c r="H2" s="473"/>
      <c r="I2" s="473"/>
      <c r="J2" s="473"/>
      <c r="K2" s="473"/>
      <c r="L2" s="473"/>
      <c r="M2" s="473"/>
      <c r="N2" s="473"/>
      <c r="O2" s="473"/>
      <c r="P2" s="473"/>
      <c r="Q2" s="473"/>
      <c r="R2" s="473"/>
      <c r="S2" s="474"/>
      <c r="T2" s="474"/>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9" t="s">
        <v>122</v>
      </c>
      <c r="R4" s="469"/>
      <c r="S4" s="469"/>
      <c r="T4" s="469"/>
      <c r="U4" s="469"/>
      <c r="V4" s="495" t="str">
        <f>IF('様式95_外来・在宅ベースアップ評価料（Ⅰ）'!H5=0,"",'様式95_外来・在宅ベースアップ評価料（Ⅰ）'!H5)</f>
        <v/>
      </c>
      <c r="W4" s="495"/>
      <c r="X4" s="495"/>
      <c r="Y4" s="495"/>
      <c r="Z4" s="495"/>
      <c r="AA4" s="495"/>
      <c r="AB4" s="495"/>
      <c r="AC4" s="495"/>
      <c r="AD4" s="495"/>
      <c r="AE4" s="495"/>
      <c r="AF4" s="495"/>
      <c r="AG4" s="496"/>
      <c r="AH4" s="324"/>
      <c r="AI4" s="308"/>
      <c r="AJ4" s="308"/>
    </row>
    <row r="5" spans="1:44" ht="16.149999999999999" customHeight="1" x14ac:dyDescent="0.4">
      <c r="A5" s="56"/>
      <c r="B5" s="56"/>
      <c r="C5" s="56"/>
      <c r="D5" s="56"/>
      <c r="E5" s="56"/>
      <c r="F5" s="56"/>
      <c r="G5" s="56"/>
      <c r="H5" s="56"/>
      <c r="I5" s="56"/>
      <c r="J5" s="56"/>
      <c r="K5" s="56"/>
      <c r="L5" s="56"/>
      <c r="M5" s="56"/>
      <c r="N5" s="56"/>
      <c r="O5" s="56"/>
      <c r="P5" s="56"/>
      <c r="Q5" s="510" t="s">
        <v>123</v>
      </c>
      <c r="R5" s="510"/>
      <c r="S5" s="510"/>
      <c r="T5" s="510"/>
      <c r="U5" s="511"/>
      <c r="V5" s="497" t="str">
        <f>'様式96_外来・在宅ベースアップ評価料（Ⅱ）'!H6</f>
        <v/>
      </c>
      <c r="W5" s="497"/>
      <c r="X5" s="497"/>
      <c r="Y5" s="497"/>
      <c r="Z5" s="497"/>
      <c r="AA5" s="497"/>
      <c r="AB5" s="497"/>
      <c r="AC5" s="497"/>
      <c r="AD5" s="497"/>
      <c r="AE5" s="497"/>
      <c r="AF5" s="497"/>
      <c r="AG5" s="498"/>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9"/>
      <c r="C9" s="499"/>
      <c r="D9" s="500" t="s">
        <v>125</v>
      </c>
      <c r="E9" s="500"/>
      <c r="F9" s="500"/>
      <c r="G9" s="500"/>
      <c r="H9" s="500"/>
      <c r="I9" s="500"/>
      <c r="J9" s="500"/>
      <c r="K9" s="500"/>
      <c r="L9" s="500"/>
      <c r="M9" s="500"/>
      <c r="N9" s="500"/>
      <c r="O9" s="500"/>
      <c r="P9" s="500"/>
      <c r="Q9" s="500"/>
      <c r="R9" s="500"/>
      <c r="S9" s="500"/>
      <c r="T9" s="500"/>
      <c r="U9" s="500"/>
      <c r="V9" s="500"/>
      <c r="W9" s="500"/>
      <c r="X9" s="500"/>
      <c r="Y9" s="500"/>
      <c r="Z9" s="500"/>
      <c r="AA9" s="56"/>
      <c r="AB9" s="56"/>
      <c r="AC9" s="56"/>
      <c r="AD9" s="56"/>
      <c r="AE9" s="56"/>
      <c r="AF9" s="56"/>
      <c r="AG9" s="56"/>
      <c r="AH9" s="323"/>
    </row>
    <row r="10" spans="1:44" ht="16.149999999999999" customHeight="1" x14ac:dyDescent="0.4">
      <c r="A10" s="2"/>
      <c r="B10" s="502"/>
      <c r="C10" s="502"/>
      <c r="D10" s="503" t="s">
        <v>126</v>
      </c>
      <c r="E10" s="503"/>
      <c r="F10" s="503"/>
      <c r="G10" s="503"/>
      <c r="H10" s="503"/>
      <c r="I10" s="503"/>
      <c r="J10" s="503"/>
      <c r="K10" s="503"/>
      <c r="L10" s="503"/>
      <c r="M10" s="503"/>
      <c r="N10" s="503"/>
      <c r="O10" s="503"/>
      <c r="P10" s="503"/>
      <c r="Q10" s="503"/>
      <c r="R10" s="503"/>
      <c r="S10" s="503"/>
      <c r="T10" s="503"/>
      <c r="U10" s="503"/>
      <c r="V10" s="503"/>
      <c r="W10" s="503"/>
      <c r="X10" s="503"/>
      <c r="Y10" s="503"/>
      <c r="Z10" s="503"/>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67" t="s">
        <v>127</v>
      </c>
      <c r="C13" s="501"/>
      <c r="D13" s="501"/>
      <c r="E13" s="468"/>
      <c r="F13" s="468"/>
      <c r="G13" s="21" t="s">
        <v>128</v>
      </c>
      <c r="H13" s="468"/>
      <c r="I13" s="468"/>
      <c r="J13" s="21" t="s">
        <v>129</v>
      </c>
      <c r="K13" s="21"/>
      <c r="L13" s="21" t="s">
        <v>130</v>
      </c>
      <c r="M13" s="21" t="s">
        <v>127</v>
      </c>
      <c r="N13" s="21"/>
      <c r="O13" s="468"/>
      <c r="P13" s="468"/>
      <c r="Q13" s="21" t="s">
        <v>128</v>
      </c>
      <c r="R13" s="468"/>
      <c r="S13" s="468"/>
      <c r="T13" s="22" t="s">
        <v>129</v>
      </c>
      <c r="V13" s="462">
        <f>IF(E13=O13,R13-H13+1,IF(O13-E13=1,12-H13+1+R13,IF(O13-E13=2,12-H13+1+R13+12,"エラー")))</f>
        <v>1</v>
      </c>
      <c r="W13" s="462"/>
      <c r="X13" s="462"/>
      <c r="Y13" s="463"/>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67" t="s">
        <v>127</v>
      </c>
      <c r="C18" s="501"/>
      <c r="D18" s="501"/>
      <c r="E18" s="468"/>
      <c r="F18" s="468"/>
      <c r="G18" s="21" t="s">
        <v>128</v>
      </c>
      <c r="H18" s="468"/>
      <c r="I18" s="468"/>
      <c r="J18" s="21" t="s">
        <v>129</v>
      </c>
      <c r="K18" s="21"/>
      <c r="L18" s="21" t="s">
        <v>130</v>
      </c>
      <c r="M18" s="21" t="s">
        <v>127</v>
      </c>
      <c r="N18" s="21"/>
      <c r="O18" s="468"/>
      <c r="P18" s="468"/>
      <c r="Q18" s="21" t="s">
        <v>128</v>
      </c>
      <c r="R18" s="468"/>
      <c r="S18" s="468"/>
      <c r="T18" s="22" t="s">
        <v>129</v>
      </c>
      <c r="V18" s="462">
        <f>IF(E18=O18,R18-H18+1,IF(O18-E18=1,12-H18+1+R18,IF(O18-E18=2,12-H18+1+R18+12,"エラー")))</f>
        <v>1</v>
      </c>
      <c r="W18" s="462"/>
      <c r="X18" s="462"/>
      <c r="Y18" s="463"/>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7" t="s">
        <v>403</v>
      </c>
      <c r="Y24" s="508"/>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4">
        <f>SUM(AB31,AB33)</f>
        <v>0</v>
      </c>
      <c r="AC30" s="464"/>
      <c r="AD30" s="464"/>
      <c r="AE30" s="464"/>
      <c r="AF30" s="464"/>
      <c r="AG30" s="38" t="s">
        <v>132</v>
      </c>
      <c r="AH30" s="310"/>
      <c r="AI30" s="310"/>
      <c r="AJ30" s="310"/>
    </row>
    <row r="31" spans="1:36" ht="16.149999999999999" customHeight="1" x14ac:dyDescent="0.4">
      <c r="A31" s="63"/>
      <c r="B31" s="504" t="s">
        <v>524</v>
      </c>
      <c r="C31" s="465"/>
      <c r="D31" s="465"/>
      <c r="E31" s="465"/>
      <c r="F31" s="465"/>
      <c r="G31" s="465"/>
      <c r="H31" s="465"/>
      <c r="I31" s="465"/>
      <c r="J31" s="465"/>
      <c r="K31" s="465"/>
      <c r="L31" s="465"/>
      <c r="M31" s="465"/>
      <c r="N31" s="465"/>
      <c r="O31" s="465"/>
      <c r="P31" s="465"/>
      <c r="Q31" s="465"/>
      <c r="R31" s="465"/>
      <c r="S31" s="465"/>
      <c r="T31" s="465"/>
      <c r="U31" s="465"/>
      <c r="V31" s="465"/>
      <c r="W31" s="465"/>
      <c r="X31" s="15"/>
      <c r="Y31" s="15" t="s">
        <v>133</v>
      </c>
      <c r="Z31" s="15"/>
      <c r="AA31" s="15"/>
      <c r="AB31" s="466">
        <f>AB32*V18*10</f>
        <v>0</v>
      </c>
      <c r="AC31" s="466"/>
      <c r="AD31" s="466"/>
      <c r="AE31" s="466"/>
      <c r="AF31" s="466"/>
      <c r="AG31" s="16" t="s">
        <v>132</v>
      </c>
      <c r="AH31" s="310"/>
      <c r="AI31" s="310"/>
      <c r="AJ31" s="310"/>
    </row>
    <row r="32" spans="1:36" ht="16.149999999999999" customHeight="1" x14ac:dyDescent="0.4">
      <c r="A32" s="62"/>
      <c r="B32" s="214"/>
      <c r="C32" s="505" t="s">
        <v>494</v>
      </c>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6">
        <f>IF(AI24=TRUE,'様式96_外来・在宅ベースアップ評価料（Ⅱ）'!M68,'（参考）賃金引き上げ計画書作成のための計算シート'!M58)</f>
        <v>0</v>
      </c>
      <c r="AC32" s="506"/>
      <c r="AD32" s="506"/>
      <c r="AE32" s="506"/>
      <c r="AF32" s="506"/>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91" t="str">
        <f>IFERROR(AA34*AB35*10+AF34*AB36*10,"-")</f>
        <v>-</v>
      </c>
      <c r="AC33" s="491"/>
      <c r="AD33" s="491"/>
      <c r="AE33" s="491"/>
      <c r="AF33" s="491"/>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492"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492"/>
      <c r="T34" s="492"/>
      <c r="U34" s="492"/>
      <c r="V34" s="492"/>
      <c r="W34" s="194" t="s">
        <v>50</v>
      </c>
      <c r="X34" s="493" t="s">
        <v>416</v>
      </c>
      <c r="Y34" s="494"/>
      <c r="Z34" s="494"/>
      <c r="AA34" s="179" t="str">
        <f>VLOOKUP(R34,'リスト（外来）'!C:D,2,FALSE)</f>
        <v>-</v>
      </c>
      <c r="AB34" s="222" t="s">
        <v>137</v>
      </c>
      <c r="AC34" s="494" t="s">
        <v>417</v>
      </c>
      <c r="AD34" s="494"/>
      <c r="AE34" s="494"/>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12"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12"/>
      <c r="AD35" s="512"/>
      <c r="AE35" s="512"/>
      <c r="AF35" s="512"/>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8" t="str">
        <f>IF(R34&lt;&gt;"届出なし",('様式96_外来・在宅ベースアップ評価料（Ⅱ）'!M47+'様式96_外来・在宅ベースアップ評価料（Ⅱ）'!M55)*V18,"-")</f>
        <v>-</v>
      </c>
      <c r="AC36" s="488"/>
      <c r="AD36" s="488"/>
      <c r="AE36" s="488"/>
      <c r="AF36" s="488"/>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6"/>
      <c r="AC37" s="446"/>
      <c r="AD37" s="446"/>
      <c r="AE37" s="446"/>
      <c r="AF37" s="446"/>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8"/>
      <c r="AC38" s="478"/>
      <c r="AD38" s="478"/>
      <c r="AE38" s="478"/>
      <c r="AF38" s="478"/>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7">
        <f>IFERROR(AB30-AB37+AB38,"")</f>
        <v>0</v>
      </c>
      <c r="AC39" s="477"/>
      <c r="AD39" s="477"/>
      <c r="AE39" s="477"/>
      <c r="AF39" s="477"/>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82"/>
      <c r="AC44" s="482"/>
      <c r="AD44" s="482"/>
      <c r="AE44" s="482"/>
      <c r="AF44" s="482"/>
      <c r="AG44" s="165" t="s">
        <v>132</v>
      </c>
      <c r="AH44" s="310"/>
      <c r="AI44" s="276" t="str">
        <f>IF(AB39&gt;AB44,"NG","OK")</f>
        <v>OK</v>
      </c>
      <c r="AO44" s="378"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83">
        <f>AB39</f>
        <v>0</v>
      </c>
      <c r="AC45" s="483"/>
      <c r="AD45" s="483"/>
      <c r="AE45" s="483"/>
      <c r="AF45" s="483"/>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80"/>
      <c r="AC46" s="480"/>
      <c r="AD46" s="480"/>
      <c r="AE46" s="480"/>
      <c r="AF46" s="480"/>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80"/>
      <c r="AC47" s="480"/>
      <c r="AD47" s="480"/>
      <c r="AE47" s="480"/>
      <c r="AF47" s="480"/>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81">
        <f>AB44-SUM(AB45:AF47)</f>
        <v>0</v>
      </c>
      <c r="AC48" s="481"/>
      <c r="AD48" s="481"/>
      <c r="AE48" s="481"/>
      <c r="AF48" s="481"/>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8"/>
      <c r="AC60" s="448"/>
      <c r="AD60" s="448"/>
      <c r="AE60" s="448"/>
      <c r="AF60" s="448"/>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6"/>
      <c r="AC61" s="446"/>
      <c r="AD61" s="446"/>
      <c r="AE61" s="446"/>
      <c r="AF61" s="446"/>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1"/>
      <c r="AC62" s="451"/>
      <c r="AD62" s="451"/>
      <c r="AE62" s="451"/>
      <c r="AF62" s="451"/>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52">
        <f>AB62-AB61</f>
        <v>0</v>
      </c>
      <c r="AC63" s="452"/>
      <c r="AD63" s="452"/>
      <c r="AE63" s="452"/>
      <c r="AF63" s="452"/>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6"/>
      <c r="AC64" s="446"/>
      <c r="AD64" s="446"/>
      <c r="AE64" s="446"/>
      <c r="AF64" s="446"/>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7"/>
      <c r="AC65" s="447"/>
      <c r="AD65" s="447"/>
      <c r="AE65" s="447"/>
      <c r="AF65" s="447"/>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9">
        <f>IFERROR(AB65/AB61*100,0)</f>
        <v>0</v>
      </c>
      <c r="AC66" s="449"/>
      <c r="AD66" s="449"/>
      <c r="AE66" s="449"/>
      <c r="AF66" s="449"/>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8"/>
      <c r="AC69" s="448"/>
      <c r="AD69" s="448"/>
      <c r="AE69" s="448"/>
      <c r="AF69" s="448"/>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6"/>
      <c r="AC70" s="446"/>
      <c r="AD70" s="446"/>
      <c r="AE70" s="446"/>
      <c r="AF70" s="446"/>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51"/>
      <c r="AC71" s="451"/>
      <c r="AD71" s="451"/>
      <c r="AE71" s="451"/>
      <c r="AF71" s="451"/>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52">
        <f>AB71-AB70</f>
        <v>0</v>
      </c>
      <c r="AC72" s="452"/>
      <c r="AD72" s="452"/>
      <c r="AE72" s="452"/>
      <c r="AF72" s="452"/>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6"/>
      <c r="AC73" s="446"/>
      <c r="AD73" s="446"/>
      <c r="AE73" s="446"/>
      <c r="AF73" s="446"/>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7"/>
      <c r="AC74" s="447"/>
      <c r="AD74" s="447"/>
      <c r="AE74" s="447"/>
      <c r="AF74" s="447"/>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9">
        <f>IFERROR(AB74/AB70*100,0)</f>
        <v>0</v>
      </c>
      <c r="AC75" s="449"/>
      <c r="AD75" s="449"/>
      <c r="AE75" s="449"/>
      <c r="AF75" s="449"/>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5"/>
      <c r="AB77" s="445"/>
      <c r="AC77" s="445"/>
      <c r="AD77" s="445"/>
      <c r="AE77" s="445"/>
      <c r="AF77" s="445"/>
      <c r="AG77" s="445"/>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8"/>
      <c r="AC78" s="448"/>
      <c r="AD78" s="448"/>
      <c r="AE78" s="448"/>
      <c r="AF78" s="448"/>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6"/>
      <c r="AC79" s="446"/>
      <c r="AD79" s="446"/>
      <c r="AE79" s="446"/>
      <c r="AF79" s="446"/>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51"/>
      <c r="AC80" s="451"/>
      <c r="AD80" s="451"/>
      <c r="AE80" s="451"/>
      <c r="AF80" s="451"/>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52">
        <f>AB80-AB79</f>
        <v>0</v>
      </c>
      <c r="AC81" s="452"/>
      <c r="AD81" s="452"/>
      <c r="AE81" s="452"/>
      <c r="AF81" s="452"/>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6"/>
      <c r="AC82" s="446"/>
      <c r="AD82" s="446"/>
      <c r="AE82" s="446"/>
      <c r="AF82" s="446"/>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7"/>
      <c r="AC83" s="447"/>
      <c r="AD83" s="447"/>
      <c r="AE83" s="447"/>
      <c r="AF83" s="447"/>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9">
        <f>IFERROR(AB83/AB79*100,0)</f>
        <v>0</v>
      </c>
      <c r="AC84" s="449"/>
      <c r="AD84" s="449"/>
      <c r="AE84" s="449"/>
      <c r="AF84" s="449"/>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5"/>
      <c r="AB86" s="445"/>
      <c r="AC86" s="445"/>
      <c r="AD86" s="445"/>
      <c r="AE86" s="445"/>
      <c r="AF86" s="445"/>
      <c r="AG86" s="445"/>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8"/>
      <c r="AC87" s="448"/>
      <c r="AD87" s="448"/>
      <c r="AE87" s="448"/>
      <c r="AF87" s="448"/>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6"/>
      <c r="AC88" s="446"/>
      <c r="AD88" s="446"/>
      <c r="AE88" s="446"/>
      <c r="AF88" s="446"/>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51"/>
      <c r="AC89" s="451"/>
      <c r="AD89" s="451"/>
      <c r="AE89" s="451"/>
      <c r="AF89" s="451"/>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52">
        <f>AB89-AB88</f>
        <v>0</v>
      </c>
      <c r="AC90" s="452"/>
      <c r="AD90" s="452"/>
      <c r="AE90" s="452"/>
      <c r="AF90" s="452"/>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6"/>
      <c r="AC91" s="446"/>
      <c r="AD91" s="446"/>
      <c r="AE91" s="446"/>
      <c r="AF91" s="446"/>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7"/>
      <c r="AC92" s="447"/>
      <c r="AD92" s="447"/>
      <c r="AE92" s="447"/>
      <c r="AF92" s="447"/>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9">
        <f>IFERROR(AB92/AB88*100,0)</f>
        <v>0</v>
      </c>
      <c r="AC93" s="449"/>
      <c r="AD93" s="449"/>
      <c r="AE93" s="449"/>
      <c r="AF93" s="449"/>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5"/>
      <c r="AB95" s="445"/>
      <c r="AC95" s="445"/>
      <c r="AD95" s="445"/>
      <c r="AE95" s="445"/>
      <c r="AF95" s="445"/>
      <c r="AG95" s="445"/>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8"/>
      <c r="AC96" s="448"/>
      <c r="AD96" s="448"/>
      <c r="AE96" s="448"/>
      <c r="AF96" s="448"/>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6"/>
      <c r="AC97" s="446"/>
      <c r="AD97" s="446"/>
      <c r="AE97" s="446"/>
      <c r="AF97" s="446"/>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1"/>
      <c r="AC98" s="451"/>
      <c r="AD98" s="451"/>
      <c r="AE98" s="451"/>
      <c r="AF98" s="451"/>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52">
        <f>AB98-AB97</f>
        <v>0</v>
      </c>
      <c r="AC99" s="452"/>
      <c r="AD99" s="452"/>
      <c r="AE99" s="452"/>
      <c r="AF99" s="452"/>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6"/>
      <c r="AC100" s="446"/>
      <c r="AD100" s="446"/>
      <c r="AE100" s="446"/>
      <c r="AF100" s="446"/>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7"/>
      <c r="AC101" s="447"/>
      <c r="AD101" s="447"/>
      <c r="AE101" s="447"/>
      <c r="AF101" s="447"/>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9">
        <f>IFERROR(AB101/AB97*100,0)</f>
        <v>0</v>
      </c>
      <c r="AC102" s="449"/>
      <c r="AD102" s="449"/>
      <c r="AE102" s="449"/>
      <c r="AF102" s="449"/>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41"/>
      <c r="AB105" s="441"/>
      <c r="AC105" s="441"/>
      <c r="AD105" s="441"/>
      <c r="AE105" s="441"/>
      <c r="AF105" s="441"/>
      <c r="AG105" s="441"/>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42"/>
      <c r="AC106" s="442"/>
      <c r="AD106" s="442"/>
      <c r="AE106" s="442"/>
      <c r="AF106" s="442"/>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43"/>
      <c r="AC107" s="443"/>
      <c r="AD107" s="443"/>
      <c r="AE107" s="443"/>
      <c r="AF107" s="443"/>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43"/>
      <c r="AC108" s="443"/>
      <c r="AD108" s="443"/>
      <c r="AE108" s="443"/>
      <c r="AF108" s="443"/>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9"/>
      <c r="AC109" s="459"/>
      <c r="AD109" s="459"/>
      <c r="AE109" s="459"/>
      <c r="AF109" s="459"/>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43"/>
      <c r="AC110" s="443"/>
      <c r="AD110" s="443"/>
      <c r="AE110" s="443"/>
      <c r="AF110" s="443"/>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8">
        <f>AB109-AB107</f>
        <v>0</v>
      </c>
      <c r="AC111" s="458"/>
      <c r="AD111" s="458"/>
      <c r="AE111" s="458"/>
      <c r="AF111" s="458"/>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8">
        <f>AB110-AB108</f>
        <v>0</v>
      </c>
      <c r="AC112" s="458"/>
      <c r="AD112" s="458"/>
      <c r="AE112" s="458"/>
      <c r="AF112" s="458"/>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43"/>
      <c r="AC113" s="443"/>
      <c r="AD113" s="443"/>
      <c r="AE113" s="443"/>
      <c r="AF113" s="443"/>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4"/>
      <c r="AC114" s="444"/>
      <c r="AD114" s="444"/>
      <c r="AE114" s="444"/>
      <c r="AF114" s="444"/>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9">
        <f>IFERROR(AB114/AB108*100,0)</f>
        <v>0</v>
      </c>
      <c r="AC115" s="449"/>
      <c r="AD115" s="449"/>
      <c r="AE115" s="449"/>
      <c r="AF115" s="449"/>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41"/>
      <c r="AB117" s="441"/>
      <c r="AC117" s="441"/>
      <c r="AD117" s="441"/>
      <c r="AE117" s="441"/>
      <c r="AF117" s="441"/>
      <c r="AG117" s="441"/>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42"/>
      <c r="AC118" s="442"/>
      <c r="AD118" s="442"/>
      <c r="AE118" s="442"/>
      <c r="AF118" s="442"/>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43"/>
      <c r="AC119" s="443"/>
      <c r="AD119" s="443"/>
      <c r="AE119" s="443"/>
      <c r="AF119" s="443"/>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43"/>
      <c r="AC120" s="443"/>
      <c r="AD120" s="443"/>
      <c r="AE120" s="443"/>
      <c r="AF120" s="443"/>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9"/>
      <c r="AC121" s="459"/>
      <c r="AD121" s="459"/>
      <c r="AE121" s="459"/>
      <c r="AF121" s="459"/>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43"/>
      <c r="AC122" s="443"/>
      <c r="AD122" s="443"/>
      <c r="AE122" s="443"/>
      <c r="AF122" s="443"/>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8">
        <f>AB121-AB119</f>
        <v>0</v>
      </c>
      <c r="AC123" s="458"/>
      <c r="AD123" s="458"/>
      <c r="AE123" s="458"/>
      <c r="AF123" s="458"/>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8">
        <f>AB122-AB120</f>
        <v>0</v>
      </c>
      <c r="AC124" s="458"/>
      <c r="AD124" s="458"/>
      <c r="AE124" s="458"/>
      <c r="AF124" s="458"/>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43"/>
      <c r="AC125" s="443"/>
      <c r="AD125" s="443"/>
      <c r="AE125" s="443"/>
      <c r="AF125" s="443"/>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4"/>
      <c r="AC126" s="444"/>
      <c r="AD126" s="444"/>
      <c r="AE126" s="444"/>
      <c r="AF126" s="444"/>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9">
        <f>IFERROR(AB126/AB120*100,0)</f>
        <v>0</v>
      </c>
      <c r="AC127" s="449"/>
      <c r="AD127" s="449"/>
      <c r="AE127" s="449"/>
      <c r="AF127" s="449"/>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89"/>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490"/>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90"/>
      <c r="AD135" s="490"/>
      <c r="AE135" s="490"/>
      <c r="AF135" s="490"/>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54" t="s">
        <v>152</v>
      </c>
      <c r="B138" s="454"/>
      <c r="C138" s="454"/>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4"/>
      <c r="AE138" s="454"/>
      <c r="AF138" s="454"/>
      <c r="AG138" s="454"/>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55"/>
      <c r="F140" s="455"/>
      <c r="G140" s="56" t="s">
        <v>128</v>
      </c>
      <c r="H140" s="455"/>
      <c r="I140" s="455"/>
      <c r="J140" s="56" t="s">
        <v>129</v>
      </c>
      <c r="K140" s="455"/>
      <c r="L140" s="455"/>
      <c r="M140" s="56" t="s">
        <v>153</v>
      </c>
      <c r="N140" s="56"/>
      <c r="O140" s="56"/>
      <c r="P140" s="56" t="s">
        <v>154</v>
      </c>
      <c r="Q140" s="56"/>
      <c r="R140" s="56"/>
      <c r="S140" s="56"/>
      <c r="T140" s="456"/>
      <c r="U140" s="456"/>
      <c r="V140" s="456"/>
      <c r="W140" s="456"/>
      <c r="X140" s="456"/>
      <c r="Y140" s="456"/>
      <c r="Z140" s="456"/>
      <c r="AA140" s="456"/>
      <c r="AB140" s="456"/>
      <c r="AC140" s="456"/>
      <c r="AD140" s="456"/>
      <c r="AE140" s="456"/>
      <c r="AF140" s="456"/>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jIpTd+rhDlv4YodAQXpOKJdYkaWQMjHePKGaDXLUqBvt7W7BnBueidAR+THutru9yfVxqr8KbhV4AMeES0GMSA==" saltValue="OWCWQXk473FmNH9WPcmF8g==" spinCount="100000" sheet="1" objects="1" scenarios="1"/>
  <mergeCells count="109">
    <mergeCell ref="V5:AG5"/>
    <mergeCell ref="B9:C9"/>
    <mergeCell ref="D9:Z9"/>
    <mergeCell ref="Q5:U5"/>
    <mergeCell ref="A2:R2"/>
    <mergeCell ref="S2:T2"/>
    <mergeCell ref="X24:Y24"/>
    <mergeCell ref="AB30:AF30"/>
    <mergeCell ref="B31:W31"/>
    <mergeCell ref="AB31:AF31"/>
    <mergeCell ref="Q4:U4"/>
    <mergeCell ref="V4:AG4"/>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AB37:AF37"/>
    <mergeCell ref="AB38:AF38"/>
    <mergeCell ref="AB39:AF39"/>
    <mergeCell ref="AB44:AF44"/>
    <mergeCell ref="AB45:AF45"/>
    <mergeCell ref="AB46:AF46"/>
    <mergeCell ref="AB33:AF33"/>
    <mergeCell ref="R34:V34"/>
    <mergeCell ref="X34:Z34"/>
    <mergeCell ref="AC34:AE34"/>
    <mergeCell ref="AB35:AF35"/>
    <mergeCell ref="AB36:AF36"/>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26:AF126"/>
    <mergeCell ref="AB127:AF127"/>
    <mergeCell ref="C135:AF135"/>
    <mergeCell ref="A138:AG138"/>
    <mergeCell ref="E140:F140"/>
    <mergeCell ref="H140:I140"/>
    <mergeCell ref="K140:L140"/>
    <mergeCell ref="T140:AF140"/>
    <mergeCell ref="J132:AF132"/>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R187"/>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50" t="s">
        <v>1534</v>
      </c>
      <c r="B2" s="550"/>
      <c r="C2" s="550"/>
      <c r="D2" s="550"/>
      <c r="E2" s="550"/>
      <c r="F2" s="550"/>
      <c r="G2" s="550"/>
      <c r="H2" s="550"/>
      <c r="I2" s="550"/>
      <c r="J2" s="550"/>
      <c r="K2" s="550"/>
      <c r="L2" s="550"/>
      <c r="M2" s="550"/>
      <c r="N2" s="550"/>
      <c r="O2" s="550"/>
      <c r="P2" s="550"/>
      <c r="Q2" s="550"/>
      <c r="R2" s="550"/>
      <c r="S2" s="550"/>
      <c r="T2" s="550"/>
      <c r="U2" s="474"/>
      <c r="V2" s="474"/>
      <c r="W2" s="509" t="s">
        <v>1533</v>
      </c>
      <c r="X2" s="509"/>
      <c r="Y2" s="509"/>
      <c r="Z2" s="509"/>
      <c r="AA2" s="509"/>
      <c r="AB2" s="509"/>
      <c r="AC2" s="509"/>
      <c r="AD2" s="509"/>
      <c r="AE2" s="509"/>
      <c r="AF2" s="509"/>
      <c r="AG2" s="509"/>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9" t="s">
        <v>122</v>
      </c>
      <c r="T4" s="469"/>
      <c r="U4" s="469"/>
      <c r="V4" s="469"/>
      <c r="W4" s="469"/>
      <c r="X4" s="495" t="str">
        <f>IF('様式95_外来・在宅ベースアップ評価料（Ⅰ）'!H5=0,"",'様式95_外来・在宅ベースアップ評価料（Ⅰ）'!H5)</f>
        <v/>
      </c>
      <c r="Y4" s="547"/>
      <c r="Z4" s="547"/>
      <c r="AA4" s="547"/>
      <c r="AB4" s="547"/>
      <c r="AC4" s="547"/>
      <c r="AD4" s="547"/>
      <c r="AE4" s="547"/>
      <c r="AF4" s="547"/>
      <c r="AG4" s="548"/>
    </row>
    <row r="5" spans="1:43" ht="16.149999999999999" customHeight="1" x14ac:dyDescent="0.4">
      <c r="A5" s="3"/>
      <c r="B5" s="3"/>
      <c r="C5" s="3"/>
      <c r="D5" s="3"/>
      <c r="E5" s="3"/>
      <c r="F5" s="3"/>
      <c r="G5" s="3"/>
      <c r="H5" s="3"/>
      <c r="I5" s="3"/>
      <c r="J5" s="3"/>
      <c r="K5" s="3"/>
      <c r="L5" s="3"/>
      <c r="M5" s="3"/>
      <c r="N5" s="3"/>
      <c r="O5" s="3"/>
      <c r="P5" s="3"/>
      <c r="Q5" s="3"/>
      <c r="R5" s="3"/>
      <c r="S5" s="475" t="s">
        <v>123</v>
      </c>
      <c r="T5" s="475"/>
      <c r="U5" s="475"/>
      <c r="V5" s="475"/>
      <c r="W5" s="476"/>
      <c r="X5" s="497" t="str">
        <f>IF(様式97_入院ベースアップ評価料!H6="","",様式97_入院ベースアップ評価料!H6)</f>
        <v/>
      </c>
      <c r="Y5" s="538"/>
      <c r="Z5" s="538"/>
      <c r="AA5" s="538"/>
      <c r="AB5" s="538"/>
      <c r="AC5" s="538"/>
      <c r="AD5" s="538"/>
      <c r="AE5" s="538"/>
      <c r="AF5" s="538"/>
      <c r="AG5" s="539"/>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45"/>
      <c r="C9" s="546"/>
      <c r="D9" s="461" t="s">
        <v>125</v>
      </c>
      <c r="E9" s="500"/>
      <c r="F9" s="500"/>
      <c r="G9" s="500"/>
      <c r="H9" s="500"/>
      <c r="I9" s="500"/>
      <c r="J9" s="500"/>
      <c r="K9" s="500"/>
      <c r="L9" s="500"/>
      <c r="M9" s="500"/>
      <c r="N9" s="500"/>
      <c r="O9" s="500"/>
      <c r="P9" s="500"/>
      <c r="Q9" s="500"/>
      <c r="R9" s="500"/>
      <c r="S9" s="500"/>
      <c r="T9" s="500"/>
      <c r="U9" s="500"/>
      <c r="V9" s="500"/>
      <c r="W9" s="500"/>
      <c r="X9" s="500"/>
      <c r="Y9" s="500"/>
      <c r="Z9" s="500"/>
      <c r="AA9" s="3"/>
      <c r="AB9" s="3"/>
      <c r="AC9" s="3"/>
      <c r="AD9" s="3"/>
      <c r="AE9" s="3"/>
      <c r="AF9" s="3"/>
      <c r="AG9" s="3"/>
      <c r="AH9" s="306"/>
      <c r="AI9" s="306"/>
    </row>
    <row r="10" spans="1:43" ht="16.149999999999999" customHeight="1" thickBot="1" x14ac:dyDescent="0.45">
      <c r="A10" s="3"/>
      <c r="B10" s="545"/>
      <c r="C10" s="546"/>
      <c r="D10" s="485" t="s">
        <v>126</v>
      </c>
      <c r="E10" s="503"/>
      <c r="F10" s="503"/>
      <c r="G10" s="503"/>
      <c r="H10" s="503"/>
      <c r="I10" s="503"/>
      <c r="J10" s="503"/>
      <c r="K10" s="503"/>
      <c r="L10" s="503"/>
      <c r="M10" s="503"/>
      <c r="N10" s="503"/>
      <c r="O10" s="503"/>
      <c r="P10" s="503"/>
      <c r="Q10" s="503"/>
      <c r="R10" s="503"/>
      <c r="S10" s="503"/>
      <c r="T10" s="503"/>
      <c r="U10" s="503"/>
      <c r="V10" s="503"/>
      <c r="W10" s="503"/>
      <c r="X10" s="503"/>
      <c r="Y10" s="503"/>
      <c r="Z10" s="503"/>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67" t="s">
        <v>127</v>
      </c>
      <c r="C13" s="501"/>
      <c r="D13" s="501"/>
      <c r="E13" s="540" t="str">
        <f>IF('別添_計画書（病院及び有床診療所）'!E13=0,"",'別添_計画書（病院及び有床診療所）'!E13)</f>
        <v/>
      </c>
      <c r="F13" s="540"/>
      <c r="G13" s="21" t="s">
        <v>128</v>
      </c>
      <c r="H13" s="540" t="str">
        <f>IF('別添_計画書（病院及び有床診療所）'!H13=0,"",'別添_計画書（病院及び有床診療所）'!H13)</f>
        <v/>
      </c>
      <c r="I13" s="540"/>
      <c r="J13" s="21" t="s">
        <v>129</v>
      </c>
      <c r="K13" s="21"/>
      <c r="L13" s="21" t="s">
        <v>130</v>
      </c>
      <c r="M13" s="21" t="s">
        <v>127</v>
      </c>
      <c r="N13" s="21"/>
      <c r="O13" s="540" t="str">
        <f>IF('別添_計画書（病院及び有床診療所）'!O13=0,"",'別添_計画書（病院及び有床診療所）'!O13)</f>
        <v/>
      </c>
      <c r="P13" s="540"/>
      <c r="Q13" s="21" t="s">
        <v>128</v>
      </c>
      <c r="R13" s="540" t="str">
        <f>IF('別添_計画書（病院及び有床診療所）'!R13=0,"",'別添_計画書（病院及び有床診療所）'!R13)</f>
        <v/>
      </c>
      <c r="S13" s="540"/>
      <c r="T13" s="22" t="s">
        <v>129</v>
      </c>
      <c r="V13" s="541">
        <f>+'別添_計画書（病院及び有床診療所）'!V13</f>
        <v>1</v>
      </c>
      <c r="W13" s="541"/>
      <c r="X13" s="541"/>
      <c r="Y13" s="542"/>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67" t="s">
        <v>127</v>
      </c>
      <c r="C16" s="501"/>
      <c r="D16" s="501"/>
      <c r="E16" s="540" t="str">
        <f>IF('別添_計画書（病院及び有床診療所）'!E18=0,"",'別添_計画書（病院及び有床診療所）'!E18)</f>
        <v/>
      </c>
      <c r="F16" s="540"/>
      <c r="G16" s="21" t="s">
        <v>128</v>
      </c>
      <c r="H16" s="540" t="str">
        <f>IF('別添_計画書（病院及び有床診療所）'!H18=0,"",'別添_計画書（病院及び有床診療所）'!H18)</f>
        <v/>
      </c>
      <c r="I16" s="540"/>
      <c r="J16" s="21" t="s">
        <v>129</v>
      </c>
      <c r="K16" s="21"/>
      <c r="L16" s="21" t="s">
        <v>130</v>
      </c>
      <c r="M16" s="21" t="s">
        <v>127</v>
      </c>
      <c r="N16" s="21"/>
      <c r="O16" s="468"/>
      <c r="P16" s="468"/>
      <c r="Q16" s="21" t="s">
        <v>128</v>
      </c>
      <c r="R16" s="468"/>
      <c r="S16" s="468"/>
      <c r="T16" s="22" t="s">
        <v>129</v>
      </c>
      <c r="V16" s="541">
        <f>IFERROR(IF(E16=O16,R16-H16+1,IF(O16-E16=1,12-H16+1+R16,IF(O16-E16=2,12-H16+1+R16+12,"エラー"))),1)</f>
        <v>1</v>
      </c>
      <c r="W16" s="541"/>
      <c r="X16" s="541"/>
      <c r="Y16" s="542"/>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43"/>
      <c r="S19" s="544"/>
      <c r="T19" s="544"/>
      <c r="U19" s="544"/>
      <c r="V19" s="544"/>
      <c r="W19" s="544"/>
      <c r="X19" s="544"/>
      <c r="Y19" s="37"/>
      <c r="Z19" s="37"/>
      <c r="AA19" s="37"/>
      <c r="AB19" s="37"/>
      <c r="AC19" s="537"/>
      <c r="AD19" s="537"/>
      <c r="AE19" s="537"/>
      <c r="AF19" s="537"/>
      <c r="AG19" s="38"/>
    </row>
    <row r="20" spans="1:35" ht="16.149999999999999" customHeight="1" x14ac:dyDescent="0.4">
      <c r="A20" s="17"/>
      <c r="B20" s="530" t="s">
        <v>156</v>
      </c>
      <c r="C20" s="530"/>
      <c r="D20" s="530"/>
      <c r="E20" s="530"/>
      <c r="F20" s="530"/>
      <c r="G20" s="530"/>
      <c r="H20" s="530"/>
      <c r="I20" s="530"/>
      <c r="J20" s="530"/>
      <c r="K20" s="530"/>
      <c r="L20" s="530"/>
      <c r="M20" s="530"/>
      <c r="N20" s="530"/>
      <c r="O20" s="530"/>
      <c r="P20" s="530"/>
      <c r="Q20" s="530"/>
      <c r="R20" s="530"/>
      <c r="S20" s="531" t="s">
        <v>157</v>
      </c>
      <c r="T20" s="534"/>
      <c r="U20" s="534"/>
      <c r="V20" s="534"/>
      <c r="W20" s="534"/>
      <c r="X20" s="534"/>
      <c r="Y20" s="534"/>
      <c r="Z20" s="534"/>
      <c r="AA20" s="551"/>
      <c r="AB20" s="531" t="s">
        <v>40</v>
      </c>
      <c r="AC20" s="534"/>
      <c r="AD20" s="534"/>
      <c r="AE20" s="534"/>
      <c r="AF20" s="534"/>
      <c r="AG20" s="535"/>
    </row>
    <row r="21" spans="1:35" ht="16.149999999999999" customHeight="1" x14ac:dyDescent="0.4">
      <c r="A21" s="17"/>
      <c r="B21" s="40" t="s">
        <v>158</v>
      </c>
      <c r="C21" s="39" t="s">
        <v>127</v>
      </c>
      <c r="D21" s="524" t="str">
        <f>IF('別添_計画書（病院及び有床診療所）'!E18=0,"",'別添_計画書（病院及び有床診療所）'!E18)</f>
        <v/>
      </c>
      <c r="E21" s="524"/>
      <c r="F21" s="15" t="s">
        <v>128</v>
      </c>
      <c r="G21" s="524" t="str">
        <f>IF('別添_計画書（病院及び有床診療所）'!H18=0,"",'別添_計画書（病院及び有床診療所）'!H18)</f>
        <v/>
      </c>
      <c r="H21" s="524"/>
      <c r="I21" s="15" t="s">
        <v>129</v>
      </c>
      <c r="J21" s="15" t="s">
        <v>159</v>
      </c>
      <c r="K21" s="15" t="s">
        <v>160</v>
      </c>
      <c r="L21" s="15"/>
      <c r="M21" s="536"/>
      <c r="N21" s="536"/>
      <c r="O21" s="26" t="s">
        <v>128</v>
      </c>
      <c r="P21" s="536"/>
      <c r="Q21" s="536"/>
      <c r="R21" s="41" t="s">
        <v>129</v>
      </c>
      <c r="S21" s="39"/>
      <c r="T21" s="486" t="str">
        <f>'別添_計画書（病院及び有床診療所）'!P28</f>
        <v>算定不可</v>
      </c>
      <c r="U21" s="486"/>
      <c r="V21" s="486"/>
      <c r="W21" s="486"/>
      <c r="X21" s="486"/>
      <c r="Y21" s="486"/>
      <c r="Z21" s="486"/>
      <c r="AA21" s="15"/>
      <c r="AB21" s="42"/>
      <c r="AC21" s="487" t="str">
        <f>IFERROR(IF(T21="","-",VLOOKUP(T21,'リスト（入院）'!C:D,2,FALSE)),"-")</f>
        <v>-</v>
      </c>
      <c r="AD21" s="487"/>
      <c r="AE21" s="487"/>
      <c r="AF21" s="487"/>
      <c r="AG21" s="7" t="s">
        <v>137</v>
      </c>
    </row>
    <row r="22" spans="1:35" ht="16.149999999999999" customHeight="1" x14ac:dyDescent="0.4">
      <c r="A22" s="17"/>
      <c r="B22" s="40" t="s">
        <v>162</v>
      </c>
      <c r="C22" s="39" t="s">
        <v>127</v>
      </c>
      <c r="D22" s="536"/>
      <c r="E22" s="536"/>
      <c r="F22" s="15" t="s">
        <v>128</v>
      </c>
      <c r="G22" s="536"/>
      <c r="H22" s="536"/>
      <c r="I22" s="15" t="s">
        <v>129</v>
      </c>
      <c r="J22" s="15" t="s">
        <v>159</v>
      </c>
      <c r="K22" s="15" t="s">
        <v>160</v>
      </c>
      <c r="L22" s="15"/>
      <c r="M22" s="536"/>
      <c r="N22" s="536"/>
      <c r="O22" s="26" t="s">
        <v>128</v>
      </c>
      <c r="P22" s="536"/>
      <c r="Q22" s="536"/>
      <c r="R22" s="41" t="s">
        <v>129</v>
      </c>
      <c r="S22" s="39"/>
      <c r="T22" s="549"/>
      <c r="U22" s="549"/>
      <c r="V22" s="549"/>
      <c r="W22" s="549"/>
      <c r="X22" s="549"/>
      <c r="Y22" s="549"/>
      <c r="Z22" s="549"/>
      <c r="AA22" s="15"/>
      <c r="AB22" s="42"/>
      <c r="AC22" s="487" t="str">
        <f>IFERROR(IF(T22="","",VLOOKUP(T22,'リスト（入院）'!C:D,2,FALSE)),"")</f>
        <v/>
      </c>
      <c r="AD22" s="487"/>
      <c r="AE22" s="487"/>
      <c r="AF22" s="487"/>
      <c r="AG22" s="7" t="s">
        <v>137</v>
      </c>
    </row>
    <row r="23" spans="1:35" ht="16.149999999999999" customHeight="1" x14ac:dyDescent="0.4">
      <c r="A23" s="17"/>
      <c r="B23" s="40" t="s">
        <v>163</v>
      </c>
      <c r="C23" s="39" t="s">
        <v>127</v>
      </c>
      <c r="D23" s="536"/>
      <c r="E23" s="536"/>
      <c r="F23" s="15" t="s">
        <v>128</v>
      </c>
      <c r="G23" s="536"/>
      <c r="H23" s="536"/>
      <c r="I23" s="15" t="s">
        <v>129</v>
      </c>
      <c r="J23" s="15" t="s">
        <v>159</v>
      </c>
      <c r="K23" s="15" t="s">
        <v>160</v>
      </c>
      <c r="L23" s="15"/>
      <c r="M23" s="536"/>
      <c r="N23" s="536"/>
      <c r="O23" s="26" t="s">
        <v>128</v>
      </c>
      <c r="P23" s="536"/>
      <c r="Q23" s="536"/>
      <c r="R23" s="41" t="s">
        <v>129</v>
      </c>
      <c r="S23" s="39"/>
      <c r="T23" s="549"/>
      <c r="U23" s="549"/>
      <c r="V23" s="549"/>
      <c r="W23" s="549"/>
      <c r="X23" s="549"/>
      <c r="Y23" s="549"/>
      <c r="Z23" s="549"/>
      <c r="AA23" s="15"/>
      <c r="AB23" s="42"/>
      <c r="AC23" s="487" t="str">
        <f>IFERROR(IF(T23="","",VLOOKUP(T23,'リスト（入院）'!C:D,2,FALSE)),"")</f>
        <v/>
      </c>
      <c r="AD23" s="487"/>
      <c r="AE23" s="487"/>
      <c r="AF23" s="487"/>
      <c r="AG23" s="7" t="s">
        <v>137</v>
      </c>
    </row>
    <row r="24" spans="1:35" ht="16.149999999999999" customHeight="1" x14ac:dyDescent="0.4">
      <c r="A24" s="17"/>
      <c r="B24" s="153" t="s">
        <v>164</v>
      </c>
      <c r="C24" s="39" t="s">
        <v>127</v>
      </c>
      <c r="D24" s="536"/>
      <c r="E24" s="536"/>
      <c r="F24" s="15" t="s">
        <v>128</v>
      </c>
      <c r="G24" s="536"/>
      <c r="H24" s="536"/>
      <c r="I24" s="15" t="s">
        <v>129</v>
      </c>
      <c r="J24" s="15" t="s">
        <v>159</v>
      </c>
      <c r="K24" s="15" t="s">
        <v>160</v>
      </c>
      <c r="L24" s="15"/>
      <c r="M24" s="536"/>
      <c r="N24" s="536"/>
      <c r="O24" s="26" t="s">
        <v>128</v>
      </c>
      <c r="P24" s="536"/>
      <c r="Q24" s="536"/>
      <c r="R24" s="41" t="s">
        <v>129</v>
      </c>
      <c r="S24" s="39"/>
      <c r="T24" s="549"/>
      <c r="U24" s="549"/>
      <c r="V24" s="549"/>
      <c r="W24" s="549"/>
      <c r="X24" s="549"/>
      <c r="Y24" s="549"/>
      <c r="Z24" s="549"/>
      <c r="AA24" s="15"/>
      <c r="AB24" s="42"/>
      <c r="AC24" s="487" t="str">
        <f>IFERROR(IF(T24="","",VLOOKUP(T24,'リスト（入院）'!C:D,2,FALSE)),"")</f>
        <v/>
      </c>
      <c r="AD24" s="487"/>
      <c r="AE24" s="487"/>
      <c r="AF24" s="487"/>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32"/>
      <c r="AD25" s="532"/>
      <c r="AE25" s="532"/>
      <c r="AF25" s="532"/>
      <c r="AG25" s="7"/>
    </row>
    <row r="26" spans="1:35" ht="16.149999999999999" customHeight="1" x14ac:dyDescent="0.4">
      <c r="A26" s="17"/>
      <c r="B26" s="530" t="s">
        <v>156</v>
      </c>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1" t="s">
        <v>165</v>
      </c>
      <c r="AC26" s="534"/>
      <c r="AD26" s="534"/>
      <c r="AE26" s="534"/>
      <c r="AF26" s="534"/>
      <c r="AG26" s="535"/>
    </row>
    <row r="27" spans="1:35" ht="16.149999999999999" customHeight="1" x14ac:dyDescent="0.4">
      <c r="A27" s="17"/>
      <c r="B27" s="40" t="s">
        <v>158</v>
      </c>
      <c r="C27" s="39" t="s">
        <v>127</v>
      </c>
      <c r="D27" s="524" t="str">
        <f>IF(D21="","",D21)</f>
        <v/>
      </c>
      <c r="E27" s="524"/>
      <c r="F27" s="15" t="s">
        <v>128</v>
      </c>
      <c r="G27" s="524" t="str">
        <f>IF(G21="","",G21)</f>
        <v/>
      </c>
      <c r="H27" s="524"/>
      <c r="I27" s="15" t="s">
        <v>129</v>
      </c>
      <c r="J27" s="15" t="s">
        <v>159</v>
      </c>
      <c r="K27" s="15" t="s">
        <v>160</v>
      </c>
      <c r="L27" s="15"/>
      <c r="M27" s="524" t="str">
        <f>IF(M21="","",M21)</f>
        <v/>
      </c>
      <c r="N27" s="524"/>
      <c r="O27" s="26" t="s">
        <v>128</v>
      </c>
      <c r="P27" s="524" t="str">
        <f>IF(P21="","",P21)</f>
        <v/>
      </c>
      <c r="Q27" s="524"/>
      <c r="R27" s="26" t="s">
        <v>129</v>
      </c>
      <c r="S27" s="151"/>
      <c r="T27" s="151"/>
      <c r="U27" s="151"/>
      <c r="V27" s="151"/>
      <c r="W27" s="151"/>
      <c r="X27" s="151"/>
      <c r="Y27" s="151"/>
      <c r="Z27" s="151"/>
      <c r="AA27" s="154"/>
      <c r="AB27" s="42"/>
      <c r="AC27" s="446"/>
      <c r="AD27" s="446"/>
      <c r="AE27" s="446"/>
      <c r="AF27" s="446"/>
      <c r="AG27" s="7" t="s">
        <v>139</v>
      </c>
    </row>
    <row r="28" spans="1:35" ht="16.149999999999999" customHeight="1" x14ac:dyDescent="0.4">
      <c r="A28" s="17"/>
      <c r="B28" s="40" t="s">
        <v>162</v>
      </c>
      <c r="C28" s="39" t="s">
        <v>127</v>
      </c>
      <c r="D28" s="524" t="str">
        <f>IF(D22="","",D22)</f>
        <v/>
      </c>
      <c r="E28" s="524"/>
      <c r="F28" s="15" t="s">
        <v>128</v>
      </c>
      <c r="G28" s="524" t="str">
        <f>IF(G22="","",G22)</f>
        <v/>
      </c>
      <c r="H28" s="524"/>
      <c r="I28" s="15" t="s">
        <v>129</v>
      </c>
      <c r="J28" s="15" t="s">
        <v>159</v>
      </c>
      <c r="K28" s="15" t="s">
        <v>160</v>
      </c>
      <c r="L28" s="15"/>
      <c r="M28" s="524" t="str">
        <f>IF(M22="","",M22)</f>
        <v/>
      </c>
      <c r="N28" s="524"/>
      <c r="O28" s="26" t="s">
        <v>128</v>
      </c>
      <c r="P28" s="524" t="str">
        <f>IF(P22="","",P22)</f>
        <v/>
      </c>
      <c r="Q28" s="524"/>
      <c r="R28" s="26" t="s">
        <v>129</v>
      </c>
      <c r="S28" s="151"/>
      <c r="T28" s="151"/>
      <c r="U28" s="151"/>
      <c r="V28" s="151"/>
      <c r="W28" s="151"/>
      <c r="X28" s="151"/>
      <c r="Y28" s="151"/>
      <c r="Z28" s="151"/>
      <c r="AA28" s="154"/>
      <c r="AB28" s="42"/>
      <c r="AC28" s="446"/>
      <c r="AD28" s="446"/>
      <c r="AE28" s="446"/>
      <c r="AF28" s="446"/>
      <c r="AG28" s="7" t="s">
        <v>139</v>
      </c>
    </row>
    <row r="29" spans="1:35" ht="16.149999999999999" customHeight="1" x14ac:dyDescent="0.4">
      <c r="A29" s="17"/>
      <c r="B29" s="40" t="s">
        <v>163</v>
      </c>
      <c r="C29" s="39" t="s">
        <v>127</v>
      </c>
      <c r="D29" s="524" t="str">
        <f>IF(D23="","",D23)</f>
        <v/>
      </c>
      <c r="E29" s="524"/>
      <c r="F29" s="15" t="s">
        <v>128</v>
      </c>
      <c r="G29" s="524" t="str">
        <f>IF(G23="","",G23)</f>
        <v/>
      </c>
      <c r="H29" s="524"/>
      <c r="I29" s="15" t="s">
        <v>129</v>
      </c>
      <c r="J29" s="15" t="s">
        <v>159</v>
      </c>
      <c r="K29" s="15" t="s">
        <v>160</v>
      </c>
      <c r="L29" s="15"/>
      <c r="M29" s="524" t="str">
        <f>IF(M23="","",M23)</f>
        <v/>
      </c>
      <c r="N29" s="524"/>
      <c r="O29" s="26" t="s">
        <v>128</v>
      </c>
      <c r="P29" s="524" t="str">
        <f>IF(P23="","",P23)</f>
        <v/>
      </c>
      <c r="Q29" s="524"/>
      <c r="R29" s="26" t="s">
        <v>129</v>
      </c>
      <c r="S29" s="151"/>
      <c r="T29" s="151"/>
      <c r="U29" s="151"/>
      <c r="V29" s="151"/>
      <c r="W29" s="151"/>
      <c r="X29" s="151"/>
      <c r="Y29" s="151"/>
      <c r="Z29" s="151"/>
      <c r="AA29" s="154"/>
      <c r="AB29" s="42"/>
      <c r="AC29" s="446"/>
      <c r="AD29" s="446"/>
      <c r="AE29" s="446"/>
      <c r="AF29" s="446"/>
      <c r="AG29" s="7" t="s">
        <v>139</v>
      </c>
    </row>
    <row r="30" spans="1:35" ht="16.149999999999999" customHeight="1" x14ac:dyDescent="0.4">
      <c r="A30" s="43"/>
      <c r="B30" s="153" t="s">
        <v>164</v>
      </c>
      <c r="C30" s="39" t="s">
        <v>127</v>
      </c>
      <c r="D30" s="524" t="str">
        <f>IF(D24="","",D24)</f>
        <v/>
      </c>
      <c r="E30" s="524"/>
      <c r="F30" s="15" t="s">
        <v>128</v>
      </c>
      <c r="G30" s="524" t="str">
        <f>IF(G24="","",G24)</f>
        <v/>
      </c>
      <c r="H30" s="524"/>
      <c r="I30" s="15" t="s">
        <v>129</v>
      </c>
      <c r="J30" s="15" t="s">
        <v>159</v>
      </c>
      <c r="K30" s="15" t="s">
        <v>160</v>
      </c>
      <c r="L30" s="15"/>
      <c r="M30" s="524" t="str">
        <f>IF(M24="","",M24)</f>
        <v/>
      </c>
      <c r="N30" s="524"/>
      <c r="O30" s="26" t="s">
        <v>128</v>
      </c>
      <c r="P30" s="524" t="str">
        <f>IF(P24="","",P24)</f>
        <v/>
      </c>
      <c r="Q30" s="524"/>
      <c r="R30" s="26" t="s">
        <v>129</v>
      </c>
      <c r="S30" s="151"/>
      <c r="T30" s="26"/>
      <c r="U30" s="26"/>
      <c r="V30" s="26"/>
      <c r="W30" s="26"/>
      <c r="X30" s="26"/>
      <c r="Y30" s="26"/>
      <c r="Z30" s="26"/>
      <c r="AA30" s="26"/>
      <c r="AB30" s="42"/>
      <c r="AC30" s="446"/>
      <c r="AD30" s="446"/>
      <c r="AE30" s="446"/>
      <c r="AF30" s="446"/>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83" t="str">
        <f>IF(AC27="","",SUM(AC27:AF30))</f>
        <v/>
      </c>
      <c r="AD31" s="483"/>
      <c r="AE31" s="483"/>
      <c r="AF31" s="483"/>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33"/>
      <c r="AD32" s="533"/>
      <c r="AE32" s="533"/>
      <c r="AF32" s="533"/>
      <c r="AG32" s="16"/>
    </row>
    <row r="33" spans="1:43" ht="16.149999999999999" customHeight="1" x14ac:dyDescent="0.4">
      <c r="A33" s="17"/>
      <c r="B33" s="530" t="s">
        <v>156</v>
      </c>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1"/>
      <c r="AB33" s="531" t="s">
        <v>167</v>
      </c>
      <c r="AC33" s="534"/>
      <c r="AD33" s="534"/>
      <c r="AE33" s="534"/>
      <c r="AF33" s="534"/>
      <c r="AG33" s="535"/>
    </row>
    <row r="34" spans="1:43" ht="16.149999999999999" customHeight="1" x14ac:dyDescent="0.4">
      <c r="A34" s="17"/>
      <c r="B34" s="40" t="s">
        <v>158</v>
      </c>
      <c r="C34" s="39" t="s">
        <v>127</v>
      </c>
      <c r="D34" s="524" t="str">
        <f>IF(D21="","",D21)</f>
        <v/>
      </c>
      <c r="E34" s="524"/>
      <c r="F34" s="15" t="s">
        <v>128</v>
      </c>
      <c r="G34" s="524" t="str">
        <f>IF(G21="","",G21)</f>
        <v/>
      </c>
      <c r="H34" s="524"/>
      <c r="I34" s="15" t="s">
        <v>129</v>
      </c>
      <c r="J34" s="15" t="s">
        <v>159</v>
      </c>
      <c r="K34" s="15" t="s">
        <v>160</v>
      </c>
      <c r="L34" s="15"/>
      <c r="M34" s="524" t="str">
        <f>IF(M21="","",M21)</f>
        <v/>
      </c>
      <c r="N34" s="524"/>
      <c r="O34" s="26" t="s">
        <v>128</v>
      </c>
      <c r="P34" s="524" t="str">
        <f>IF(P21="","",P21)</f>
        <v/>
      </c>
      <c r="Q34" s="524"/>
      <c r="R34" s="26" t="s">
        <v>129</v>
      </c>
      <c r="S34" s="151"/>
      <c r="T34" s="151"/>
      <c r="U34" s="151"/>
      <c r="V34" s="151"/>
      <c r="W34" s="151"/>
      <c r="X34" s="151"/>
      <c r="Y34" s="151"/>
      <c r="Z34" s="151"/>
      <c r="AA34" s="151"/>
      <c r="AB34" s="42"/>
      <c r="AC34" s="483" t="str">
        <f>IFERROR(AC21*AC27*10,"")</f>
        <v/>
      </c>
      <c r="AD34" s="483"/>
      <c r="AE34" s="483"/>
      <c r="AF34" s="483"/>
      <c r="AG34" s="7" t="s">
        <v>132</v>
      </c>
    </row>
    <row r="35" spans="1:43" ht="16.149999999999999" customHeight="1" x14ac:dyDescent="0.4">
      <c r="A35" s="17"/>
      <c r="B35" s="40" t="s">
        <v>162</v>
      </c>
      <c r="C35" s="39" t="s">
        <v>127</v>
      </c>
      <c r="D35" s="524" t="str">
        <f>IF(D22="","",D22)</f>
        <v/>
      </c>
      <c r="E35" s="524"/>
      <c r="F35" s="15" t="s">
        <v>128</v>
      </c>
      <c r="G35" s="524" t="str">
        <f>IF(G22="","",G22)</f>
        <v/>
      </c>
      <c r="H35" s="524"/>
      <c r="I35" s="15" t="s">
        <v>129</v>
      </c>
      <c r="J35" s="15" t="s">
        <v>159</v>
      </c>
      <c r="K35" s="15" t="s">
        <v>160</v>
      </c>
      <c r="L35" s="15"/>
      <c r="M35" s="524" t="str">
        <f>IF(M22="","",M22)</f>
        <v/>
      </c>
      <c r="N35" s="524"/>
      <c r="O35" s="26" t="s">
        <v>128</v>
      </c>
      <c r="P35" s="524" t="str">
        <f>IF(P22="","",P22)</f>
        <v/>
      </c>
      <c r="Q35" s="524"/>
      <c r="R35" s="26" t="s">
        <v>129</v>
      </c>
      <c r="S35" s="151"/>
      <c r="T35" s="151"/>
      <c r="U35" s="151"/>
      <c r="V35" s="151"/>
      <c r="W35" s="151"/>
      <c r="X35" s="151"/>
      <c r="Y35" s="151"/>
      <c r="Z35" s="151"/>
      <c r="AA35" s="151"/>
      <c r="AB35" s="42"/>
      <c r="AC35" s="483" t="str">
        <f>IFERROR(AC22*AC28*10,"")</f>
        <v/>
      </c>
      <c r="AD35" s="483"/>
      <c r="AE35" s="483"/>
      <c r="AF35" s="483"/>
      <c r="AG35" s="7" t="s">
        <v>132</v>
      </c>
    </row>
    <row r="36" spans="1:43" ht="16.149999999999999" customHeight="1" x14ac:dyDescent="0.4">
      <c r="A36" s="17"/>
      <c r="B36" s="40" t="s">
        <v>163</v>
      </c>
      <c r="C36" s="39" t="s">
        <v>127</v>
      </c>
      <c r="D36" s="524" t="str">
        <f>IF(D23="","",D23)</f>
        <v/>
      </c>
      <c r="E36" s="524"/>
      <c r="F36" s="15" t="s">
        <v>128</v>
      </c>
      <c r="G36" s="524" t="str">
        <f>IF(G23="","",G23)</f>
        <v/>
      </c>
      <c r="H36" s="524"/>
      <c r="I36" s="15" t="s">
        <v>129</v>
      </c>
      <c r="J36" s="15" t="s">
        <v>159</v>
      </c>
      <c r="K36" s="15" t="s">
        <v>160</v>
      </c>
      <c r="L36" s="15"/>
      <c r="M36" s="524" t="str">
        <f>IF(M23="","",M23)</f>
        <v/>
      </c>
      <c r="N36" s="524"/>
      <c r="O36" s="26" t="s">
        <v>128</v>
      </c>
      <c r="P36" s="524" t="str">
        <f>IF(P23="","",P23)</f>
        <v/>
      </c>
      <c r="Q36" s="524"/>
      <c r="R36" s="26" t="s">
        <v>129</v>
      </c>
      <c r="S36" s="151"/>
      <c r="T36" s="151"/>
      <c r="U36" s="151"/>
      <c r="V36" s="151"/>
      <c r="W36" s="151"/>
      <c r="X36" s="151"/>
      <c r="Y36" s="151"/>
      <c r="Z36" s="151"/>
      <c r="AA36" s="151"/>
      <c r="AB36" s="42"/>
      <c r="AC36" s="483" t="str">
        <f>IFERROR(AC23*AC29*10,"")</f>
        <v/>
      </c>
      <c r="AD36" s="483"/>
      <c r="AE36" s="483"/>
      <c r="AF36" s="483"/>
      <c r="AG36" s="7" t="s">
        <v>132</v>
      </c>
    </row>
    <row r="37" spans="1:43" ht="16.149999999999999" customHeight="1" x14ac:dyDescent="0.4">
      <c r="A37" s="17"/>
      <c r="B37" s="45" t="s">
        <v>164</v>
      </c>
      <c r="C37" s="42" t="s">
        <v>127</v>
      </c>
      <c r="D37" s="524" t="str">
        <f>IF(D24="","",D24)</f>
        <v/>
      </c>
      <c r="E37" s="524"/>
      <c r="F37" s="15" t="s">
        <v>128</v>
      </c>
      <c r="G37" s="524" t="str">
        <f>IF(G24="","",G24)</f>
        <v/>
      </c>
      <c r="H37" s="524"/>
      <c r="I37" s="15" t="s">
        <v>129</v>
      </c>
      <c r="J37" s="15" t="s">
        <v>159</v>
      </c>
      <c r="K37" s="15" t="s">
        <v>160</v>
      </c>
      <c r="L37" s="15"/>
      <c r="M37" s="524" t="str">
        <f>IF(M24="","",M24)</f>
        <v/>
      </c>
      <c r="N37" s="524"/>
      <c r="O37" s="26" t="s">
        <v>128</v>
      </c>
      <c r="P37" s="524" t="str">
        <f>IF(P24="","",P24)</f>
        <v/>
      </c>
      <c r="Q37" s="524"/>
      <c r="R37" s="26" t="s">
        <v>129</v>
      </c>
      <c r="S37" s="151"/>
      <c r="T37" s="26"/>
      <c r="U37" s="26"/>
      <c r="V37" s="26"/>
      <c r="W37" s="26"/>
      <c r="X37" s="26"/>
      <c r="Y37" s="26"/>
      <c r="Z37" s="26"/>
      <c r="AA37" s="26"/>
      <c r="AB37" s="42"/>
      <c r="AC37" s="483" t="str">
        <f>IFERROR(AC24*AC30*10,"")</f>
        <v/>
      </c>
      <c r="AD37" s="483"/>
      <c r="AE37" s="483"/>
      <c r="AF37" s="483"/>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17"/>
      <c r="AD38" s="517"/>
      <c r="AE38" s="517"/>
      <c r="AF38" s="517"/>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17"/>
      <c r="AD39" s="517"/>
      <c r="AE39" s="517"/>
      <c r="AF39" s="517"/>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27" t="str">
        <f>IF(AC34="","",SUM(AC34:AF37)-AC38+AC39)</f>
        <v/>
      </c>
      <c r="AD40" s="527"/>
      <c r="AE40" s="527"/>
      <c r="AF40" s="527"/>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82"/>
      <c r="AC43" s="482"/>
      <c r="AD43" s="482"/>
      <c r="AE43" s="482"/>
      <c r="AF43" s="482"/>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7"/>
      <c r="AC44" s="517"/>
      <c r="AD44" s="517"/>
      <c r="AE44" s="517"/>
      <c r="AF44" s="517"/>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5" t="str">
        <f>AC40</f>
        <v/>
      </c>
      <c r="AC45" s="525"/>
      <c r="AD45" s="525"/>
      <c r="AE45" s="525"/>
      <c r="AF45" s="525"/>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26"/>
      <c r="AC46" s="526"/>
      <c r="AD46" s="526"/>
      <c r="AE46" s="526"/>
      <c r="AF46" s="526"/>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26"/>
      <c r="AC47" s="526"/>
      <c r="AD47" s="526"/>
      <c r="AE47" s="526"/>
      <c r="AF47" s="526"/>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80"/>
      <c r="AC48" s="480"/>
      <c r="AD48" s="480"/>
      <c r="AE48" s="480"/>
      <c r="AF48" s="480"/>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80"/>
      <c r="AC49" s="480"/>
      <c r="AD49" s="480"/>
      <c r="AE49" s="480"/>
      <c r="AF49" s="480"/>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9">
        <f>AB43-SUM(AB44:AF49)</f>
        <v>0</v>
      </c>
      <c r="AC50" s="529"/>
      <c r="AD50" s="529"/>
      <c r="AE50" s="529"/>
      <c r="AF50" s="529"/>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19"/>
      <c r="AC51" s="519"/>
      <c r="AD51" s="519"/>
      <c r="AE51" s="519"/>
      <c r="AF51" s="519"/>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20" t="str">
        <f>IF(AH51=TRUE,"問題なし","問題あり")</f>
        <v>問題あり</v>
      </c>
      <c r="AC52" s="520"/>
      <c r="AD52" s="520"/>
      <c r="AE52" s="520"/>
      <c r="AF52" s="520"/>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28">
        <f>+'別添_計画書（病院及び有床診療所）'!AB52</f>
        <v>0</v>
      </c>
      <c r="AC64" s="528"/>
      <c r="AD64" s="528"/>
      <c r="AE64" s="528"/>
      <c r="AF64" s="528"/>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83">
        <f>+'別添_計画書（病院及び有床診療所）'!AB53</f>
        <v>0</v>
      </c>
      <c r="AC65" s="483"/>
      <c r="AD65" s="483"/>
      <c r="AE65" s="483"/>
      <c r="AF65" s="483"/>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51"/>
      <c r="AC66" s="451"/>
      <c r="AD66" s="451"/>
      <c r="AE66" s="451"/>
      <c r="AF66" s="451"/>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52">
        <f>AB66-AB65</f>
        <v>0</v>
      </c>
      <c r="AC67" s="452"/>
      <c r="AD67" s="452"/>
      <c r="AE67" s="452"/>
      <c r="AF67" s="452"/>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17"/>
      <c r="AC68" s="517"/>
      <c r="AD68" s="517"/>
      <c r="AE68" s="517"/>
      <c r="AF68" s="517"/>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13"/>
      <c r="AC69" s="513"/>
      <c r="AD69" s="513"/>
      <c r="AE69" s="513"/>
      <c r="AF69" s="513"/>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14">
        <f>IFERROR(AB69/AB65*100,0)</f>
        <v>0</v>
      </c>
      <c r="AC70" s="514"/>
      <c r="AD70" s="514"/>
      <c r="AE70" s="514"/>
      <c r="AF70" s="514"/>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45"/>
      <c r="AB72" s="445"/>
      <c r="AC72" s="445"/>
      <c r="AD72" s="445"/>
      <c r="AE72" s="445"/>
      <c r="AF72" s="445"/>
      <c r="AG72" s="445"/>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28">
        <f>+'別添_計画書（病院及び有床診療所）'!AB61</f>
        <v>0</v>
      </c>
      <c r="AC73" s="528"/>
      <c r="AD73" s="528"/>
      <c r="AE73" s="528"/>
      <c r="AF73" s="528"/>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83">
        <f>+'別添_計画書（病院及び有床診療所）'!AB62</f>
        <v>0</v>
      </c>
      <c r="AC74" s="483"/>
      <c r="AD74" s="483"/>
      <c r="AE74" s="483"/>
      <c r="AF74" s="483"/>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51"/>
      <c r="AC75" s="451"/>
      <c r="AD75" s="451"/>
      <c r="AE75" s="451"/>
      <c r="AF75" s="451"/>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52">
        <f>AB75-AB74</f>
        <v>0</v>
      </c>
      <c r="AC76" s="452"/>
      <c r="AD76" s="452"/>
      <c r="AE76" s="452"/>
      <c r="AF76" s="452"/>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17"/>
      <c r="AC77" s="517"/>
      <c r="AD77" s="517"/>
      <c r="AE77" s="517"/>
      <c r="AF77" s="517"/>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13"/>
      <c r="AC78" s="513"/>
      <c r="AD78" s="513"/>
      <c r="AE78" s="513"/>
      <c r="AF78" s="513"/>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14">
        <f>IFERROR(AB78/AB74*100,0)</f>
        <v>0</v>
      </c>
      <c r="AC79" s="514"/>
      <c r="AD79" s="514"/>
      <c r="AE79" s="514"/>
      <c r="AF79" s="514"/>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45"/>
      <c r="AB81" s="445"/>
      <c r="AC81" s="445"/>
      <c r="AD81" s="445"/>
      <c r="AE81" s="445"/>
      <c r="AF81" s="445"/>
      <c r="AG81" s="445"/>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15">
        <f>+'別添_計画書（病院及び有床診療所）'!AB70</f>
        <v>0</v>
      </c>
      <c r="AC82" s="515"/>
      <c r="AD82" s="515"/>
      <c r="AE82" s="515"/>
      <c r="AF82" s="515"/>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16">
        <f>+'別添_計画書（病院及び有床診療所）'!AB71</f>
        <v>0</v>
      </c>
      <c r="AC83" s="516"/>
      <c r="AD83" s="516"/>
      <c r="AE83" s="516"/>
      <c r="AF83" s="516"/>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51"/>
      <c r="AC84" s="451"/>
      <c r="AD84" s="451"/>
      <c r="AE84" s="451"/>
      <c r="AF84" s="451"/>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52">
        <f>AB84-AB83</f>
        <v>0</v>
      </c>
      <c r="AC85" s="452"/>
      <c r="AD85" s="452"/>
      <c r="AE85" s="452"/>
      <c r="AF85" s="452"/>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17"/>
      <c r="AC86" s="517"/>
      <c r="AD86" s="517"/>
      <c r="AE86" s="517"/>
      <c r="AF86" s="517"/>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13"/>
      <c r="AC87" s="513"/>
      <c r="AD87" s="513"/>
      <c r="AE87" s="513"/>
      <c r="AF87" s="513"/>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14">
        <f>IFERROR(AB87/AB83*100,0)</f>
        <v>0</v>
      </c>
      <c r="AC88" s="514"/>
      <c r="AD88" s="514"/>
      <c r="AE88" s="514"/>
      <c r="AF88" s="514"/>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45"/>
      <c r="AB90" s="445"/>
      <c r="AC90" s="445"/>
      <c r="AD90" s="445"/>
      <c r="AE90" s="445"/>
      <c r="AF90" s="445"/>
      <c r="AG90" s="445"/>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15">
        <f>+'別添_計画書（病院及び有床診療所）'!AB79</f>
        <v>0</v>
      </c>
      <c r="AC91" s="515"/>
      <c r="AD91" s="515"/>
      <c r="AE91" s="515"/>
      <c r="AF91" s="515"/>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16">
        <f>+'別添_計画書（病院及び有床診療所）'!AB80</f>
        <v>0</v>
      </c>
      <c r="AC92" s="516"/>
      <c r="AD92" s="516"/>
      <c r="AE92" s="516"/>
      <c r="AF92" s="516"/>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51"/>
      <c r="AC93" s="451"/>
      <c r="AD93" s="451"/>
      <c r="AE93" s="451"/>
      <c r="AF93" s="451"/>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52">
        <f>AB93-AB92</f>
        <v>0</v>
      </c>
      <c r="AC94" s="452"/>
      <c r="AD94" s="452"/>
      <c r="AE94" s="452"/>
      <c r="AF94" s="452"/>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17"/>
      <c r="AC95" s="517"/>
      <c r="AD95" s="517"/>
      <c r="AE95" s="517"/>
      <c r="AF95" s="517"/>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13"/>
      <c r="AC96" s="513"/>
      <c r="AD96" s="513"/>
      <c r="AE96" s="513"/>
      <c r="AF96" s="513"/>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14">
        <f>IFERROR(AB96/AB92*100,0)</f>
        <v>0</v>
      </c>
      <c r="AC97" s="514"/>
      <c r="AD97" s="514"/>
      <c r="AE97" s="514"/>
      <c r="AF97" s="514"/>
      <c r="AG97" s="169" t="s">
        <v>143</v>
      </c>
    </row>
    <row r="98" spans="1:35" ht="16.350000000000001" customHeight="1" x14ac:dyDescent="0.4">
      <c r="AG98" s="29"/>
      <c r="AH98" s="306"/>
      <c r="AI98" s="306"/>
    </row>
    <row r="99" spans="1:35" ht="16.350000000000001" customHeight="1" thickBot="1" x14ac:dyDescent="0.45">
      <c r="A99" s="450" t="s">
        <v>476</v>
      </c>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15">
        <f>+'別添_計画書（病院及び有床診療所）'!AB88</f>
        <v>0</v>
      </c>
      <c r="AC100" s="515"/>
      <c r="AD100" s="515"/>
      <c r="AE100" s="515"/>
      <c r="AF100" s="515"/>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16">
        <f>+'別添_計画書（病院及び有床診療所）'!AB89</f>
        <v>0</v>
      </c>
      <c r="AC101" s="516"/>
      <c r="AD101" s="516"/>
      <c r="AE101" s="516"/>
      <c r="AF101" s="516"/>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51"/>
      <c r="AC102" s="451"/>
      <c r="AD102" s="451"/>
      <c r="AE102" s="451"/>
      <c r="AF102" s="451"/>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52">
        <f>AB102-AB101</f>
        <v>0</v>
      </c>
      <c r="AC103" s="452"/>
      <c r="AD103" s="452"/>
      <c r="AE103" s="452"/>
      <c r="AF103" s="452"/>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17"/>
      <c r="AC104" s="517"/>
      <c r="AD104" s="517"/>
      <c r="AE104" s="517"/>
      <c r="AF104" s="517"/>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13"/>
      <c r="AC105" s="513"/>
      <c r="AD105" s="513"/>
      <c r="AE105" s="513"/>
      <c r="AF105" s="513"/>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14">
        <f>IFERROR(AB105/AB101*100,0)</f>
        <v>0</v>
      </c>
      <c r="AC106" s="514"/>
      <c r="AD106" s="514"/>
      <c r="AE106" s="514"/>
      <c r="AF106" s="514"/>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45"/>
      <c r="AB108" s="445"/>
      <c r="AC108" s="445"/>
      <c r="AD108" s="445"/>
      <c r="AE108" s="445"/>
      <c r="AF108" s="445"/>
      <c r="AG108" s="445"/>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15">
        <f>+'別添_計画書（病院及び有床診療所）'!AB97</f>
        <v>0</v>
      </c>
      <c r="AC109" s="515"/>
      <c r="AD109" s="515"/>
      <c r="AE109" s="515"/>
      <c r="AF109" s="515"/>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16">
        <f>+'別添_計画書（病院及び有床診療所）'!AB98</f>
        <v>0</v>
      </c>
      <c r="AC110" s="516"/>
      <c r="AD110" s="516"/>
      <c r="AE110" s="516"/>
      <c r="AF110" s="516"/>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51"/>
      <c r="AC111" s="451"/>
      <c r="AD111" s="451"/>
      <c r="AE111" s="451"/>
      <c r="AF111" s="451"/>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52">
        <f>AB111-AB110</f>
        <v>0</v>
      </c>
      <c r="AC112" s="452"/>
      <c r="AD112" s="452"/>
      <c r="AE112" s="452"/>
      <c r="AF112" s="452"/>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17"/>
      <c r="AC113" s="517"/>
      <c r="AD113" s="517"/>
      <c r="AE113" s="517"/>
      <c r="AF113" s="517"/>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13"/>
      <c r="AC114" s="513"/>
      <c r="AD114" s="513"/>
      <c r="AE114" s="513"/>
      <c r="AF114" s="513"/>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14">
        <f>IFERROR(AB114/AB110*100,0)</f>
        <v>0</v>
      </c>
      <c r="AC115" s="514"/>
      <c r="AD115" s="514"/>
      <c r="AE115" s="514"/>
      <c r="AF115" s="514"/>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41"/>
      <c r="AB118" s="441"/>
      <c r="AC118" s="441"/>
      <c r="AD118" s="441"/>
      <c r="AE118" s="441"/>
      <c r="AF118" s="441"/>
      <c r="AG118" s="441"/>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21">
        <f>+'別添_計画書（病院及び有床診療所）'!AB107</f>
        <v>0</v>
      </c>
      <c r="AC119" s="521"/>
      <c r="AD119" s="521"/>
      <c r="AE119" s="521"/>
      <c r="AF119" s="521"/>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22">
        <f>+'別添_計画書（病院及び有床診療所）'!AB108</f>
        <v>0</v>
      </c>
      <c r="AC120" s="522"/>
      <c r="AD120" s="522"/>
      <c r="AE120" s="522"/>
      <c r="AF120" s="522"/>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23">
        <f>+'別添_計画書（病院及び有床診療所）'!AB109</f>
        <v>0</v>
      </c>
      <c r="AC121" s="523"/>
      <c r="AD121" s="523"/>
      <c r="AE121" s="523"/>
      <c r="AF121" s="523"/>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43"/>
      <c r="AC123" s="443"/>
      <c r="AD123" s="443"/>
      <c r="AE123" s="443"/>
      <c r="AF123" s="443"/>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8">
        <f>AB122-AB120</f>
        <v>0</v>
      </c>
      <c r="AC124" s="458"/>
      <c r="AD124" s="458"/>
      <c r="AE124" s="458"/>
      <c r="AF124" s="458"/>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8">
        <f>AB123-AB121</f>
        <v>0</v>
      </c>
      <c r="AC125" s="458"/>
      <c r="AD125" s="458"/>
      <c r="AE125" s="458"/>
      <c r="AF125" s="458"/>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3"/>
      <c r="AC126" s="443"/>
      <c r="AD126" s="443"/>
      <c r="AE126" s="443"/>
      <c r="AF126" s="443"/>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4"/>
      <c r="AC127" s="444"/>
      <c r="AD127" s="444"/>
      <c r="AE127" s="444"/>
      <c r="AF127" s="444"/>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18">
        <f>IFERROR(AB127/AB121*100,0)</f>
        <v>0</v>
      </c>
      <c r="AC128" s="518"/>
      <c r="AD128" s="518"/>
      <c r="AE128" s="518"/>
      <c r="AF128" s="518"/>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41"/>
      <c r="AB130" s="441"/>
      <c r="AC130" s="441"/>
      <c r="AD130" s="441"/>
      <c r="AE130" s="441"/>
      <c r="AF130" s="441"/>
      <c r="AG130" s="441"/>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21">
        <f>+'別添_計画書（病院及び有床診療所）'!AB119</f>
        <v>0</v>
      </c>
      <c r="AC131" s="521"/>
      <c r="AD131" s="521"/>
      <c r="AE131" s="521"/>
      <c r="AF131" s="521"/>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22">
        <f>+'別添_計画書（病院及び有床診療所）'!AB120</f>
        <v>0</v>
      </c>
      <c r="AC132" s="522"/>
      <c r="AD132" s="522"/>
      <c r="AE132" s="522"/>
      <c r="AF132" s="522"/>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23">
        <f>+'別添_計画書（病院及び有床診療所）'!AB121</f>
        <v>0</v>
      </c>
      <c r="AC133" s="523"/>
      <c r="AD133" s="523"/>
      <c r="AE133" s="523"/>
      <c r="AF133" s="523"/>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59"/>
      <c r="AC134" s="459"/>
      <c r="AD134" s="459"/>
      <c r="AE134" s="459"/>
      <c r="AF134" s="459"/>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43"/>
      <c r="AC135" s="443"/>
      <c r="AD135" s="443"/>
      <c r="AE135" s="443"/>
      <c r="AF135" s="443"/>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58">
        <f>AB134-AB132</f>
        <v>0</v>
      </c>
      <c r="AC136" s="458"/>
      <c r="AD136" s="458"/>
      <c r="AE136" s="458"/>
      <c r="AF136" s="458"/>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58">
        <f>AB135-AB133</f>
        <v>0</v>
      </c>
      <c r="AC137" s="458"/>
      <c r="AD137" s="458"/>
      <c r="AE137" s="458"/>
      <c r="AF137" s="458"/>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43"/>
      <c r="AC138" s="443"/>
      <c r="AD138" s="443"/>
      <c r="AE138" s="443"/>
      <c r="AF138" s="443"/>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44"/>
      <c r="AC139" s="444"/>
      <c r="AD139" s="444"/>
      <c r="AE139" s="444"/>
      <c r="AF139" s="444"/>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18">
        <f>IFERROR(AB139/AB133*100,0)</f>
        <v>0</v>
      </c>
      <c r="AC140" s="518"/>
      <c r="AD140" s="518"/>
      <c r="AE140" s="518"/>
      <c r="AF140" s="518"/>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55"/>
      <c r="G145" s="455"/>
      <c r="H145" s="3" t="s">
        <v>128</v>
      </c>
      <c r="I145" s="455"/>
      <c r="J145" s="455"/>
      <c r="K145" s="3" t="s">
        <v>129</v>
      </c>
      <c r="L145" s="455"/>
      <c r="M145" s="455"/>
      <c r="N145" s="3" t="s">
        <v>153</v>
      </c>
      <c r="O145" s="3"/>
      <c r="P145" s="3"/>
      <c r="Q145" s="3" t="s">
        <v>168</v>
      </c>
      <c r="R145" s="3"/>
      <c r="S145" s="3"/>
      <c r="T145" s="3"/>
      <c r="U145" s="456"/>
      <c r="V145" s="456"/>
      <c r="W145" s="456"/>
      <c r="X145" s="456"/>
      <c r="Y145" s="456"/>
      <c r="Z145" s="456"/>
      <c r="AA145" s="456"/>
      <c r="AB145" s="456"/>
      <c r="AC145" s="456"/>
      <c r="AD145" s="456"/>
      <c r="AE145" s="456"/>
      <c r="AF145" s="456"/>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mCMde2/yyoME/6FEOINYIzl6BWY352qNRhv2P1rsFJGNIOZrfKABm1Qjry4Y+FEgbia38cfosPpg2T6Vi9xIaA==" saltValue="KVOhORzo4wmWRmLOg7MJyQ==" spinCount="100000" sheet="1" objects="1" scenarios="1"/>
  <mergeCells count="185">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3.xml><?xml version="1.0" encoding="utf-8"?>
<ds:datastoreItem xmlns:ds="http://schemas.openxmlformats.org/officeDocument/2006/customXml" ds:itemID="{01CFBDB1-AF44-4309-8492-4D7EC15D1448}">
  <ds:schemaRefs>
    <ds:schemaRef ds:uri="http://www.w3.org/XML/1998/namespace"/>
    <ds:schemaRef ds:uri="cc65c493-46e3-4a51-bdc3-517cdfaa7574"/>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7416dcb5-151a-428d-b9dd-c50cd68ce8a8"/>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2024-05-14T02:36:47Z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