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0" documentId="13_ncr:1_{8AF7164D-9024-4158-8C46-21246DB7B0DB}" xr6:coauthVersionLast="47" xr6:coauthVersionMax="47" xr10:uidLastSave="{12910061-CFCD-48B9-A5B8-F493BB20FD90}"/>
  <workbookProtection workbookAlgorithmName="SHA-512" workbookHashValue="y/dhHUjCDI5uR0Z+H/OmGU+dntUffxAi/+5hUCoqmfKC1ESFstuOCGLOnmO6xHPbsYX/J8AP8o+mF1mNwi30OA==" workbookSaltValue="dowbCjzIZrJ8+LIjDSHADQ==" workbookSpinCount="100000" lockStructure="1"/>
  <bookViews>
    <workbookView xWindow="-120" yWindow="-120" windowWidth="29040" windowHeight="1584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[1]サービス種類一覧!$B$4:$B$20</definedName>
    <definedName name="サービス種類">[1]サービス種類一覧!$C$4:$C$20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'[1]別紙様式11_訪問看護ベースアップ評価料（Ⅱ）'!#REF!</definedName>
    <definedName name="医療保険の利用者割合">'別紙様式11_訪問看護ベースアップ評価料（Ⅱ）'!#REF!</definedName>
    <definedName name="医療保険の利用者割合１" localSheetId="7">'[1]（参考）_賃金引き上げ計画書作成のための計算シート'!$M$63</definedName>
    <definedName name="医療保険の利用者割合１">'（参考）_賃金引き上げ計画書作成のための計算シート'!$M$65</definedName>
    <definedName name="医療保険の利用者割合２" localSheetId="7">'[1]別紙様式11_訪問看護ベースアップ評価料（Ⅱ）'!$M$79</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7">#REF!</definedName>
    <definedName name="特定">#REF!</definedName>
    <definedName name="訪問看護ステーションコード" localSheetId="7">[1]別添!$M$11</definedName>
    <definedName name="訪問看護ステーションコード">'別紙様式11_訪問看護ベースアップ評価料（Ⅰ）'!$M$7</definedName>
    <definedName name="訪問看護ステーション名" localSheetId="7">[1]別添!$M$12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12" l="1"/>
  <c r="AB43" i="12"/>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<sst xmlns="http://schemas.openxmlformats.org/spreadsheetml/2006/main" count="1586" uniqueCount="987">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</sst>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8" fillId="0" borderId="0" xfId="0" applyFont="1" applyAlignment="1">
      <alignment horizontal="center" vertical="top" wrapText="1"/>
    </xf>
    <xf numFmtId="0" fontId="38"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38" fontId="48"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48" fillId="3" borderId="5" xfId="3"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48" fillId="4"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0" fontId="48" fillId="2" borderId="21" xfId="0"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142876</xdr:colOff>
      <xdr:row>5</xdr:row>
      <xdr:rowOff>111125</xdr:rowOff>
    </xdr:from>
    <xdr:to>
      <xdr:col>32</xdr:col>
      <xdr:colOff>119063</xdr:colOff>
      <xdr:row>11</xdr:row>
      <xdr:rowOff>103187</xdr:rowOff>
    </xdr:to>
    <xdr:sp macro="" textlink="">
      <xdr:nvSpPr>
        <xdr:cNvPr id="3" name="四角形: 角を丸くする 2">
          <a:extLst>
            <a:ext uri="{FF2B5EF4-FFF2-40B4-BE49-F238E27FC236}">
              <a16:creationId xmlns:a16="http://schemas.microsoft.com/office/drawing/2014/main" id="{5F8302DB-F65B-407A-B2CA-4D4612E415FB}"/>
            </a:ext>
          </a:extLst>
        </xdr:cNvPr>
        <xdr:cNvSpPr/>
      </xdr:nvSpPr>
      <xdr:spPr>
        <a:xfrm>
          <a:off x="4294189" y="992188"/>
          <a:ext cx="2706687" cy="118268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t>Ⅰ</a:t>
          </a:r>
          <a:r>
            <a:rPr kumimoji="1" lang="ja-JP" altLang="en-US" sz="900"/>
            <a:t>賃金改善実施期間</a:t>
          </a:r>
          <a:endParaRPr kumimoji="1" lang="en-US" altLang="ja-JP" sz="900"/>
        </a:p>
        <a:p>
          <a:pPr algn="l"/>
          <a:r>
            <a:rPr kumimoji="1" lang="ja-JP" altLang="en-US" sz="900"/>
            <a:t>報告書の作成は年度単位となりますので、期間の終期は令和７年３月となります。</a:t>
          </a:r>
          <a:endParaRPr kumimoji="1" lang="en-US" altLang="ja-JP" sz="900"/>
        </a:p>
        <a:p>
          <a:pPr algn="l"/>
          <a:r>
            <a:rPr kumimoji="1" lang="ja-JP" altLang="en-US" sz="900"/>
            <a:t>（例：</a:t>
          </a:r>
          <a:r>
            <a:rPr kumimoji="1" lang="en-US" altLang="ja-JP" sz="900"/>
            <a:t>R6.6.1</a:t>
          </a:r>
          <a:r>
            <a:rPr kumimoji="1" lang="ja-JP" altLang="en-US" sz="900"/>
            <a:t>より算定→</a:t>
          </a:r>
          <a:r>
            <a:rPr kumimoji="1" lang="en-US" altLang="ja-JP" sz="900"/>
            <a:t>R6.6</a:t>
          </a:r>
          <a:r>
            <a:rPr kumimoji="1" lang="ja-JP" altLang="en-US" sz="900"/>
            <a:t>～</a:t>
          </a:r>
          <a:r>
            <a:rPr kumimoji="1" lang="en-US" altLang="ja-JP" sz="900"/>
            <a:t>R7.3</a:t>
          </a:r>
        </a:p>
        <a:p>
          <a:pPr algn="l"/>
          <a:r>
            <a:rPr kumimoji="1" lang="ja-JP" altLang="en-US" sz="900">
              <a:solidFill>
                <a:schemeClr val="lt1"/>
              </a:solidFill>
              <a:effectLst/>
              <a:latin typeface="+mn-lt"/>
              <a:ea typeface="+mn-ea"/>
              <a:cs typeface="+mn-cs"/>
            </a:rPr>
            <a:t>　　　</a:t>
          </a:r>
          <a:r>
            <a:rPr kumimoji="1" lang="en-US" altLang="ja-JP" sz="900">
              <a:solidFill>
                <a:schemeClr val="lt1"/>
              </a:solidFill>
              <a:effectLst/>
              <a:latin typeface="+mn-lt"/>
              <a:ea typeface="+mn-ea"/>
              <a:cs typeface="+mn-cs"/>
            </a:rPr>
            <a:t>R7.3.1</a:t>
          </a:r>
          <a:r>
            <a:rPr kumimoji="1" lang="ja-JP" altLang="ja-JP" sz="900">
              <a:solidFill>
                <a:schemeClr val="lt1"/>
              </a:solidFill>
              <a:effectLst/>
              <a:latin typeface="+mn-lt"/>
              <a:ea typeface="+mn-ea"/>
              <a:cs typeface="+mn-cs"/>
            </a:rPr>
            <a:t>より算定→</a:t>
          </a:r>
          <a:r>
            <a:rPr kumimoji="1" lang="en-US" altLang="ja-JP" sz="900">
              <a:solidFill>
                <a:schemeClr val="lt1"/>
              </a:solidFill>
              <a:effectLst/>
              <a:latin typeface="+mn-lt"/>
              <a:ea typeface="+mn-ea"/>
              <a:cs typeface="+mn-cs"/>
            </a:rPr>
            <a:t>R7.3</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R7.3</a:t>
          </a:r>
          <a:r>
            <a:rPr kumimoji="1" lang="ja-JP" altLang="en-US" sz="900">
              <a:solidFill>
                <a:schemeClr val="lt1"/>
              </a:solidFill>
              <a:effectLst/>
              <a:latin typeface="+mn-lt"/>
              <a:ea typeface="+mn-ea"/>
              <a:cs typeface="+mn-cs"/>
            </a:rPr>
            <a:t>）</a:t>
          </a:r>
          <a:endParaRPr kumimoji="1" lang="ja-JP" altLang="en-US" sz="900"/>
        </a:p>
      </xdr:txBody>
    </xdr:sp>
    <xdr:clientData fPrintsWithSheet="0"/>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50" t="s">
        <v>272</v>
      </c>
      <c r="R2" s="350"/>
      <c r="S2" s="350"/>
      <c r="T2" s="350"/>
      <c r="U2" s="352" t="s">
        <v>662</v>
      </c>
      <c r="V2" s="352"/>
      <c r="W2" s="352"/>
      <c r="X2" s="352"/>
      <c r="Y2" s="352"/>
      <c r="Z2" s="352"/>
      <c r="AA2" s="352"/>
      <c r="AB2" s="352"/>
      <c r="AC2" s="352"/>
      <c r="AD2" s="352"/>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0" t="s">
        <v>273</v>
      </c>
      <c r="C4" s="350"/>
      <c r="D4" s="350"/>
      <c r="E4" s="350"/>
      <c r="F4" s="351" t="s">
        <v>274</v>
      </c>
      <c r="G4" s="351"/>
      <c r="H4" s="351"/>
      <c r="I4" s="351"/>
      <c r="J4" s="351"/>
      <c r="K4" s="351"/>
      <c r="L4" s="351"/>
      <c r="M4" s="351"/>
      <c r="N4" s="351"/>
      <c r="O4" s="351"/>
      <c r="P4" s="152"/>
      <c r="Q4" s="350" t="s">
        <v>275</v>
      </c>
      <c r="R4" s="350"/>
      <c r="S4" s="350"/>
      <c r="T4" s="350"/>
      <c r="U4" s="351" t="s">
        <v>274</v>
      </c>
      <c r="V4" s="351"/>
      <c r="W4" s="351"/>
      <c r="X4" s="351"/>
      <c r="Y4" s="351"/>
      <c r="Z4" s="351"/>
      <c r="AA4" s="351"/>
      <c r="AB4" s="351"/>
      <c r="AC4" s="351"/>
      <c r="AD4" s="351"/>
      <c r="AK4" s="144"/>
    </row>
    <row r="5" spans="1:37" ht="49.5" customHeight="1">
      <c r="A5" s="343" t="s">
        <v>121</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4" t="s">
        <v>192</v>
      </c>
      <c r="C7" s="344"/>
      <c r="D7" s="344"/>
      <c r="E7" s="344"/>
      <c r="F7" s="344"/>
      <c r="G7" s="344"/>
      <c r="H7" s="344"/>
      <c r="I7" s="344"/>
      <c r="J7" s="344"/>
      <c r="K7" s="344"/>
      <c r="L7" s="344"/>
      <c r="M7" s="348" t="s">
        <v>706</v>
      </c>
      <c r="N7" s="348"/>
      <c r="O7" s="348"/>
      <c r="P7" s="348"/>
      <c r="Q7" s="348"/>
      <c r="R7" s="348"/>
      <c r="S7" s="348"/>
      <c r="T7" s="348"/>
      <c r="U7" s="348"/>
      <c r="V7" s="348"/>
      <c r="W7" s="348"/>
      <c r="X7" s="348"/>
      <c r="Y7" s="348"/>
    </row>
    <row r="8" spans="1:37" ht="24.75" customHeight="1">
      <c r="B8" s="122" t="s">
        <v>118</v>
      </c>
      <c r="C8" s="122"/>
      <c r="D8" s="122"/>
      <c r="E8" s="122"/>
      <c r="F8" s="122"/>
      <c r="G8" s="122"/>
      <c r="H8" s="122"/>
      <c r="I8" s="122"/>
      <c r="J8" s="122"/>
      <c r="K8" s="122"/>
      <c r="L8" s="122"/>
      <c r="M8" s="349" t="s">
        <v>707</v>
      </c>
      <c r="N8" s="349"/>
      <c r="O8" s="349"/>
      <c r="P8" s="349"/>
      <c r="Q8" s="349"/>
      <c r="R8" s="349"/>
      <c r="S8" s="349"/>
      <c r="T8" s="349"/>
      <c r="U8" s="349"/>
      <c r="V8" s="349"/>
      <c r="W8" s="349"/>
      <c r="X8" s="349"/>
      <c r="Y8" s="349"/>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47">
        <v>10</v>
      </c>
      <c r="G15" s="347"/>
      <c r="H15" s="347"/>
      <c r="I15" s="347"/>
      <c r="J15" s="347"/>
      <c r="K15" s="347"/>
      <c r="L15" s="347"/>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6" t="s">
        <v>700</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K17" s="121"/>
    </row>
    <row r="18" spans="1:37" ht="24.75" customHeight="1">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127"/>
    </row>
    <row r="19" spans="1:37" s="51" customFormat="1" ht="24.75" customHeight="1">
      <c r="A19" s="127"/>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5" t="s">
        <v>277</v>
      </c>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row>
    <row r="23" spans="1:37" ht="24.75" customHeight="1">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row>
    <row r="24" spans="1:37" ht="24.7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row>
    <row r="25" spans="1:37" ht="24.75" customHeight="1">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37" ht="24.75" customHeight="1">
      <c r="A26" s="93"/>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Q2:T2"/>
    <mergeCell ref="Q4:T4"/>
    <mergeCell ref="B4:E4"/>
    <mergeCell ref="F4:O4"/>
    <mergeCell ref="U2:AD2"/>
    <mergeCell ref="U4:AD4"/>
    <mergeCell ref="A5:AD5"/>
    <mergeCell ref="B7:L7"/>
    <mergeCell ref="B22:AC26"/>
    <mergeCell ref="B17:AC19"/>
    <mergeCell ref="F15:L15"/>
    <mergeCell ref="M7:Y7"/>
    <mergeCell ref="M8:Y8"/>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88" t="s">
        <v>231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row>
    <row r="4" spans="1:39" ht="24.75" customHeight="1">
      <c r="A4" s="142"/>
      <c r="B4" s="142"/>
      <c r="C4" s="142"/>
      <c r="D4" s="142"/>
      <c r="E4" s="142"/>
      <c r="G4" s="142"/>
      <c r="H4" s="142"/>
      <c r="I4" s="142"/>
    </row>
    <row r="5" spans="1:39" ht="24.75" customHeight="1">
      <c r="A5" s="37" t="s">
        <v>0</v>
      </c>
      <c r="B5" s="344" t="s">
        <v>192</v>
      </c>
      <c r="C5" s="344"/>
      <c r="D5" s="344"/>
      <c r="E5" s="344"/>
      <c r="F5" s="344"/>
      <c r="G5" s="344"/>
      <c r="H5" s="344"/>
      <c r="I5" s="344"/>
      <c r="J5" s="344"/>
      <c r="K5" s="344"/>
      <c r="L5" s="390" t="str">
        <f>IF(訪問看護ステーションコード="","",訪問看護ステーションコード)</f>
        <v>0123456</v>
      </c>
      <c r="M5" s="390"/>
      <c r="N5" s="390"/>
      <c r="O5" s="390"/>
      <c r="P5" s="390"/>
      <c r="Q5" s="390"/>
      <c r="R5" s="390"/>
      <c r="S5" s="390"/>
      <c r="T5" s="390"/>
      <c r="U5" s="390"/>
      <c r="V5" s="390"/>
      <c r="W5" s="390"/>
      <c r="X5" s="390"/>
    </row>
    <row r="6" spans="1:39" ht="24.75" customHeight="1">
      <c r="B6" s="344" t="s">
        <v>118</v>
      </c>
      <c r="C6" s="344"/>
      <c r="D6" s="344"/>
      <c r="E6" s="344"/>
      <c r="F6" s="344"/>
      <c r="G6" s="344"/>
      <c r="H6" s="344"/>
      <c r="I6" s="344"/>
      <c r="J6" s="344"/>
      <c r="K6" s="344"/>
      <c r="L6" s="391" t="str">
        <f>IF(訪問看護ステーション名="","",訪問看護ステーション名)</f>
        <v>●●ステーション</v>
      </c>
      <c r="M6" s="391"/>
      <c r="N6" s="391"/>
      <c r="O6" s="391"/>
      <c r="P6" s="391"/>
      <c r="Q6" s="391"/>
      <c r="R6" s="391"/>
      <c r="S6" s="391"/>
      <c r="T6" s="391"/>
      <c r="U6" s="391"/>
      <c r="V6" s="391"/>
      <c r="W6" s="391"/>
      <c r="X6" s="391"/>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87"/>
      <c r="K11" s="386"/>
      <c r="L11" s="387" t="s">
        <v>11</v>
      </c>
      <c r="M11" s="387"/>
      <c r="N11" s="386"/>
      <c r="O11" s="387" t="s">
        <v>12</v>
      </c>
      <c r="P11" s="387"/>
      <c r="Q11" s="386"/>
      <c r="R11" s="387" t="s">
        <v>13</v>
      </c>
      <c r="S11" s="387"/>
      <c r="T11" s="386"/>
      <c r="U11" s="387" t="s">
        <v>14</v>
      </c>
      <c r="V11" s="387"/>
      <c r="W11" s="387"/>
    </row>
    <row r="12" spans="1:39" ht="24.75" customHeight="1">
      <c r="A12" s="37"/>
      <c r="B12" s="142"/>
      <c r="C12" s="142"/>
      <c r="D12" s="142"/>
      <c r="E12" s="142"/>
      <c r="F12" s="174"/>
      <c r="G12" s="141" t="s">
        <v>15</v>
      </c>
      <c r="H12" s="142"/>
      <c r="I12" s="142"/>
      <c r="J12" s="387"/>
      <c r="K12" s="386"/>
      <c r="L12" s="387"/>
      <c r="M12" s="387"/>
      <c r="N12" s="386"/>
      <c r="O12" s="387"/>
      <c r="P12" s="387"/>
      <c r="Q12" s="386"/>
      <c r="R12" s="387"/>
      <c r="S12" s="387"/>
      <c r="T12" s="386"/>
      <c r="U12" s="387"/>
      <c r="V12" s="387"/>
      <c r="W12" s="387"/>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83" t="s">
        <v>197</v>
      </c>
      <c r="D24" s="383"/>
      <c r="E24" s="383"/>
      <c r="F24" s="383"/>
      <c r="G24" s="383"/>
      <c r="H24" s="383" t="s">
        <v>198</v>
      </c>
      <c r="I24" s="383"/>
      <c r="J24" s="383"/>
      <c r="K24" s="383"/>
      <c r="L24" s="383"/>
      <c r="M24" s="383"/>
      <c r="N24" s="383"/>
      <c r="Q24" s="383" t="s">
        <v>197</v>
      </c>
      <c r="R24" s="383"/>
      <c r="S24" s="383"/>
      <c r="T24" s="383"/>
      <c r="U24" s="383"/>
      <c r="V24" s="383" t="s">
        <v>198</v>
      </c>
      <c r="W24" s="383"/>
      <c r="X24" s="383"/>
      <c r="Y24" s="383"/>
      <c r="Z24" s="383"/>
      <c r="AA24" s="383"/>
      <c r="AB24" s="383"/>
      <c r="AL24" s="194"/>
      <c r="AM24" s="194"/>
      <c r="AN24" s="194"/>
      <c r="AO24" s="194"/>
      <c r="AP24" s="194"/>
      <c r="AQ24" s="194"/>
      <c r="AR24" s="194"/>
      <c r="AS24" s="194"/>
      <c r="AT24" s="194"/>
    </row>
    <row r="25" spans="1:46" ht="24.75" customHeight="1">
      <c r="A25" s="37"/>
      <c r="B25" s="51"/>
      <c r="C25" s="384">
        <v>2023</v>
      </c>
      <c r="D25" s="385"/>
      <c r="E25" s="228" t="s">
        <v>37</v>
      </c>
      <c r="F25" s="231" t="str">
        <f>IF(AK11=2,"6",IF(AK11=3,"9",IF(AK11=4,"12","3")))</f>
        <v>3</v>
      </c>
      <c r="G25" s="230" t="s">
        <v>683</v>
      </c>
      <c r="H25" s="377"/>
      <c r="I25" s="377"/>
      <c r="J25" s="377"/>
      <c r="K25" s="377"/>
      <c r="L25" s="377"/>
      <c r="M25" s="377"/>
      <c r="N25" s="377"/>
      <c r="Q25" s="374">
        <f>EDATE($C30,1)</f>
        <v>45170</v>
      </c>
      <c r="R25" s="375"/>
      <c r="S25" s="375"/>
      <c r="T25" s="375"/>
      <c r="U25" s="376"/>
      <c r="V25" s="377"/>
      <c r="W25" s="377"/>
      <c r="X25" s="377"/>
      <c r="Y25" s="377"/>
      <c r="Z25" s="377"/>
      <c r="AA25" s="377"/>
      <c r="AB25" s="377"/>
      <c r="AK25" s="229" t="str">
        <f>C25&amp;"/"&amp;F25</f>
        <v>2023/3</v>
      </c>
      <c r="AL25" s="194"/>
      <c r="AM25" s="194"/>
      <c r="AN25" s="194"/>
      <c r="AO25" s="194"/>
      <c r="AP25" s="194"/>
      <c r="AQ25" s="194"/>
      <c r="AR25" s="194"/>
      <c r="AS25" s="194"/>
      <c r="AT25" s="194"/>
    </row>
    <row r="26" spans="1:46" ht="24.75" customHeight="1">
      <c r="A26" s="37"/>
      <c r="B26" s="51"/>
      <c r="C26" s="374">
        <f>EDATE($AK25,1)</f>
        <v>45017</v>
      </c>
      <c r="D26" s="375"/>
      <c r="E26" s="375"/>
      <c r="F26" s="375"/>
      <c r="G26" s="376"/>
      <c r="H26" s="377"/>
      <c r="I26" s="377"/>
      <c r="J26" s="377"/>
      <c r="K26" s="377"/>
      <c r="L26" s="377"/>
      <c r="M26" s="377"/>
      <c r="N26" s="377"/>
      <c r="Q26" s="374">
        <f>EDATE($Q25,1)</f>
        <v>45200</v>
      </c>
      <c r="R26" s="375"/>
      <c r="S26" s="375"/>
      <c r="T26" s="375"/>
      <c r="U26" s="376"/>
      <c r="V26" s="377"/>
      <c r="W26" s="377"/>
      <c r="X26" s="377"/>
      <c r="Y26" s="377"/>
      <c r="Z26" s="377"/>
      <c r="AA26" s="377"/>
      <c r="AB26" s="377"/>
      <c r="AL26" s="194"/>
      <c r="AM26" s="194"/>
      <c r="AN26" s="194"/>
      <c r="AO26" s="194"/>
      <c r="AP26" s="194"/>
      <c r="AQ26" s="194"/>
      <c r="AR26" s="194"/>
      <c r="AS26" s="194"/>
      <c r="AT26" s="194"/>
    </row>
    <row r="27" spans="1:46" ht="24.75" customHeight="1">
      <c r="A27" s="37"/>
      <c r="B27" s="51"/>
      <c r="C27" s="374">
        <f t="shared" ref="C27:C30" si="0">EDATE($C26,1)</f>
        <v>45047</v>
      </c>
      <c r="D27" s="375"/>
      <c r="E27" s="375"/>
      <c r="F27" s="375"/>
      <c r="G27" s="376"/>
      <c r="H27" s="377"/>
      <c r="I27" s="377"/>
      <c r="J27" s="377"/>
      <c r="K27" s="377"/>
      <c r="L27" s="377"/>
      <c r="M27" s="377"/>
      <c r="N27" s="377"/>
      <c r="Q27" s="374">
        <f t="shared" ref="Q27:Q30" si="1">EDATE($Q26,1)</f>
        <v>45231</v>
      </c>
      <c r="R27" s="375"/>
      <c r="S27" s="375"/>
      <c r="T27" s="375"/>
      <c r="U27" s="376"/>
      <c r="V27" s="377"/>
      <c r="W27" s="377"/>
      <c r="X27" s="377"/>
      <c r="Y27" s="377"/>
      <c r="Z27" s="377"/>
      <c r="AA27" s="377"/>
      <c r="AB27" s="377"/>
      <c r="AL27" s="194"/>
      <c r="AM27" s="194"/>
      <c r="AN27" s="194"/>
      <c r="AO27" s="194"/>
      <c r="AP27" s="194"/>
      <c r="AQ27" s="194"/>
      <c r="AR27" s="194"/>
      <c r="AS27" s="194"/>
      <c r="AT27" s="194"/>
    </row>
    <row r="28" spans="1:46" ht="24.75" customHeight="1">
      <c r="A28" s="37"/>
      <c r="B28" s="51"/>
      <c r="C28" s="374">
        <f t="shared" si="0"/>
        <v>45078</v>
      </c>
      <c r="D28" s="375"/>
      <c r="E28" s="375"/>
      <c r="F28" s="375"/>
      <c r="G28" s="376"/>
      <c r="H28" s="377"/>
      <c r="I28" s="377"/>
      <c r="J28" s="377"/>
      <c r="K28" s="377"/>
      <c r="L28" s="377"/>
      <c r="M28" s="377"/>
      <c r="N28" s="377"/>
      <c r="Q28" s="374">
        <f t="shared" si="1"/>
        <v>45261</v>
      </c>
      <c r="R28" s="375"/>
      <c r="S28" s="375"/>
      <c r="T28" s="375"/>
      <c r="U28" s="376"/>
      <c r="V28" s="377"/>
      <c r="W28" s="377"/>
      <c r="X28" s="377"/>
      <c r="Y28" s="377"/>
      <c r="Z28" s="377"/>
      <c r="AA28" s="377"/>
      <c r="AB28" s="377"/>
      <c r="AL28" s="194"/>
      <c r="AM28" s="194"/>
      <c r="AN28" s="194"/>
      <c r="AO28" s="194"/>
      <c r="AP28" s="194"/>
      <c r="AQ28" s="194"/>
      <c r="AR28" s="194"/>
      <c r="AS28" s="194"/>
      <c r="AT28" s="194"/>
    </row>
    <row r="29" spans="1:46" ht="24.75" customHeight="1">
      <c r="A29" s="37"/>
      <c r="B29" s="51"/>
      <c r="C29" s="374">
        <f t="shared" si="0"/>
        <v>45108</v>
      </c>
      <c r="D29" s="375"/>
      <c r="E29" s="375"/>
      <c r="F29" s="375"/>
      <c r="G29" s="376"/>
      <c r="H29" s="377"/>
      <c r="I29" s="377"/>
      <c r="J29" s="377"/>
      <c r="K29" s="377"/>
      <c r="L29" s="377"/>
      <c r="M29" s="377"/>
      <c r="N29" s="377"/>
      <c r="Q29" s="374">
        <f t="shared" si="1"/>
        <v>45292</v>
      </c>
      <c r="R29" s="375"/>
      <c r="S29" s="375"/>
      <c r="T29" s="375"/>
      <c r="U29" s="376"/>
      <c r="V29" s="377"/>
      <c r="W29" s="377"/>
      <c r="X29" s="377"/>
      <c r="Y29" s="377"/>
      <c r="Z29" s="377"/>
      <c r="AA29" s="377"/>
      <c r="AB29" s="377"/>
      <c r="AL29" s="194"/>
      <c r="AM29" s="194"/>
      <c r="AN29" s="194"/>
      <c r="AO29" s="194"/>
      <c r="AP29" s="194"/>
      <c r="AQ29" s="194"/>
      <c r="AR29" s="194"/>
      <c r="AS29" s="194"/>
      <c r="AT29" s="194"/>
    </row>
    <row r="30" spans="1:46" ht="24.75" customHeight="1">
      <c r="A30" s="37"/>
      <c r="B30" s="51"/>
      <c r="C30" s="374">
        <f t="shared" si="0"/>
        <v>45139</v>
      </c>
      <c r="D30" s="375"/>
      <c r="E30" s="375"/>
      <c r="F30" s="375"/>
      <c r="G30" s="376"/>
      <c r="H30" s="377"/>
      <c r="I30" s="377"/>
      <c r="J30" s="377"/>
      <c r="K30" s="377"/>
      <c r="L30" s="377"/>
      <c r="M30" s="377"/>
      <c r="N30" s="377"/>
      <c r="Q30" s="374">
        <f t="shared" si="1"/>
        <v>45323</v>
      </c>
      <c r="R30" s="375"/>
      <c r="S30" s="375"/>
      <c r="T30" s="375"/>
      <c r="U30" s="376"/>
      <c r="V30" s="377"/>
      <c r="W30" s="377"/>
      <c r="X30" s="377"/>
      <c r="Y30" s="377"/>
      <c r="Z30" s="377"/>
      <c r="AA30" s="377"/>
      <c r="AB30" s="377"/>
      <c r="AL30" s="194"/>
      <c r="AM30" s="194"/>
      <c r="AN30" s="194"/>
      <c r="AO30" s="194"/>
      <c r="AP30" s="194"/>
      <c r="AQ30" s="194"/>
      <c r="AR30" s="194"/>
      <c r="AS30" s="194"/>
      <c r="AT30" s="194"/>
    </row>
    <row r="31" spans="1:46" ht="18" customHeight="1">
      <c r="A31" s="37"/>
      <c r="B31" s="51"/>
    </row>
    <row r="32" spans="1:46" ht="24.75" customHeight="1">
      <c r="A32" s="37"/>
      <c r="C32" s="382" t="s">
        <v>218</v>
      </c>
      <c r="D32" s="382"/>
      <c r="E32" s="382"/>
      <c r="F32" s="382"/>
      <c r="G32" s="382"/>
      <c r="H32" s="382"/>
      <c r="I32" s="382"/>
      <c r="J32" s="382"/>
      <c r="K32" s="382"/>
      <c r="L32" s="382"/>
      <c r="M32" s="367">
        <f>IFERROR(AVERAGE(H25:N30,V25:AB30),0)</f>
        <v>0</v>
      </c>
      <c r="N32" s="367"/>
      <c r="O32" s="367"/>
      <c r="P32" s="367"/>
      <c r="Q32" s="367"/>
      <c r="R32" s="367"/>
      <c r="S32" s="367"/>
      <c r="T32" s="50" t="s">
        <v>19</v>
      </c>
      <c r="V32" s="52" t="s">
        <v>20</v>
      </c>
      <c r="W32" s="51"/>
      <c r="X32" s="50"/>
      <c r="Y32" s="51"/>
      <c r="Z32" s="368"/>
      <c r="AA32" s="368"/>
      <c r="AB32" s="368"/>
      <c r="AC32" s="368"/>
      <c r="AD32" s="368"/>
      <c r="AE32" s="368"/>
      <c r="AF32" s="368"/>
      <c r="AG32" s="50" t="s">
        <v>301</v>
      </c>
    </row>
    <row r="33" spans="1:37" ht="24.75" customHeight="1">
      <c r="A33" s="37"/>
      <c r="B33" s="378" t="s">
        <v>704</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row>
    <row r="34" spans="1:37" ht="24.75" customHeight="1">
      <c r="A34" s="37"/>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row>
    <row r="35" spans="1:37" ht="24.75" customHeight="1">
      <c r="A35" s="37"/>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row>
    <row r="36" spans="1:37" ht="24.75" customHeight="1">
      <c r="A36" s="37"/>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row>
    <row r="37" spans="1:37" ht="24.75" customHeight="1">
      <c r="A37" s="37"/>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79" t="s">
        <v>199</v>
      </c>
      <c r="J41" s="380"/>
      <c r="K41" s="380"/>
      <c r="L41" s="381"/>
      <c r="M41" s="364" t="s">
        <v>200</v>
      </c>
      <c r="N41" s="365"/>
      <c r="O41" s="365"/>
      <c r="P41" s="365"/>
      <c r="Q41" s="365"/>
      <c r="R41" s="365"/>
      <c r="S41" s="365"/>
    </row>
    <row r="42" spans="1:37" ht="24.75" customHeight="1">
      <c r="A42" s="37"/>
      <c r="B42" s="52"/>
      <c r="C42" s="51"/>
      <c r="D42" s="142"/>
      <c r="E42" s="142"/>
      <c r="I42" s="360">
        <f>Q28</f>
        <v>45261</v>
      </c>
      <c r="J42" s="360"/>
      <c r="K42" s="360"/>
      <c r="L42" s="360"/>
      <c r="M42" s="369"/>
      <c r="N42" s="369"/>
      <c r="O42" s="369"/>
      <c r="P42" s="369"/>
      <c r="Q42" s="369"/>
      <c r="R42" s="369"/>
      <c r="S42" s="369"/>
    </row>
    <row r="43" spans="1:37" ht="24.75" customHeight="1">
      <c r="A43" s="37"/>
      <c r="B43" s="52"/>
      <c r="C43" s="51"/>
      <c r="D43" s="142"/>
      <c r="E43" s="142"/>
      <c r="I43" s="360">
        <f>Q29</f>
        <v>45292</v>
      </c>
      <c r="J43" s="360"/>
      <c r="K43" s="360"/>
      <c r="L43" s="360"/>
      <c r="M43" s="369"/>
      <c r="N43" s="369"/>
      <c r="O43" s="369"/>
      <c r="P43" s="369"/>
      <c r="Q43" s="369"/>
      <c r="R43" s="369"/>
      <c r="S43" s="369"/>
    </row>
    <row r="44" spans="1:37" ht="24.75" customHeight="1">
      <c r="A44" s="37"/>
      <c r="B44" s="52"/>
      <c r="C44" s="51"/>
      <c r="D44" s="142"/>
      <c r="E44" s="142"/>
      <c r="I44" s="360">
        <f>Q30</f>
        <v>45323</v>
      </c>
      <c r="J44" s="360"/>
      <c r="K44" s="360"/>
      <c r="L44" s="360"/>
      <c r="M44" s="369"/>
      <c r="N44" s="369"/>
      <c r="O44" s="369"/>
      <c r="P44" s="369"/>
      <c r="Q44" s="369"/>
      <c r="R44" s="369"/>
      <c r="S44" s="369"/>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0" t="s">
        <v>219</v>
      </c>
      <c r="D46" s="370"/>
      <c r="E46" s="370"/>
      <c r="F46" s="370"/>
      <c r="G46" s="370"/>
      <c r="H46" s="370"/>
      <c r="I46" s="370"/>
      <c r="J46" s="370"/>
      <c r="K46" s="370"/>
      <c r="L46" s="370"/>
      <c r="M46" s="371">
        <f>IFERROR(ROUND(AVERAGE(M42:S44),2),0)</f>
        <v>0</v>
      </c>
      <c r="N46" s="372"/>
      <c r="O46" s="372"/>
      <c r="P46" s="372"/>
      <c r="Q46" s="372"/>
      <c r="R46" s="372"/>
      <c r="S46" s="373"/>
      <c r="T46" s="50" t="s">
        <v>21</v>
      </c>
      <c r="V46" s="52" t="s">
        <v>20</v>
      </c>
      <c r="X46" s="50"/>
      <c r="Z46" s="347"/>
      <c r="AA46" s="347"/>
      <c r="AB46" s="347"/>
      <c r="AC46" s="347"/>
      <c r="AD46" s="347"/>
      <c r="AE46" s="347"/>
      <c r="AF46" s="347"/>
      <c r="AG46" s="50" t="s">
        <v>22</v>
      </c>
      <c r="AK46" s="194">
        <v>780</v>
      </c>
    </row>
    <row r="47" spans="1:37" ht="24.75" customHeight="1">
      <c r="A47" s="37"/>
      <c r="B47" s="358" t="s">
        <v>684</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row>
    <row r="48" spans="1:37" ht="24.75" customHeight="1">
      <c r="A48" s="37"/>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row>
    <row r="49" spans="1:36" ht="24.75" customHeight="1">
      <c r="A49" s="37"/>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66">
        <f>M46</f>
        <v>0</v>
      </c>
      <c r="N53" s="366"/>
      <c r="O53" s="366"/>
      <c r="P53" s="366"/>
      <c r="Q53" s="366"/>
      <c r="R53" s="366"/>
      <c r="S53" s="366"/>
      <c r="T53" s="132" t="s">
        <v>21</v>
      </c>
      <c r="U53" s="133"/>
      <c r="V53" s="134" t="s">
        <v>20</v>
      </c>
      <c r="W53" s="133"/>
      <c r="X53" s="132"/>
      <c r="Y53" s="133"/>
      <c r="Z53" s="366">
        <f>Z46</f>
        <v>0</v>
      </c>
      <c r="AA53" s="366"/>
      <c r="AB53" s="366"/>
      <c r="AC53" s="366"/>
      <c r="AD53" s="366"/>
      <c r="AE53" s="366"/>
      <c r="AF53" s="36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67">
        <f>M53*AK46</f>
        <v>0</v>
      </c>
      <c r="N55" s="367"/>
      <c r="O55" s="367"/>
      <c r="P55" s="367"/>
      <c r="Q55" s="367"/>
      <c r="R55" s="367"/>
      <c r="S55" s="367"/>
      <c r="T55" s="50" t="s">
        <v>19</v>
      </c>
      <c r="U55" s="51"/>
      <c r="V55" s="52" t="s">
        <v>20</v>
      </c>
      <c r="W55" s="51"/>
      <c r="X55" s="50"/>
      <c r="Y55" s="51"/>
      <c r="Z55" s="367">
        <f>Z53*AK46</f>
        <v>0</v>
      </c>
      <c r="AA55" s="367"/>
      <c r="AB55" s="367"/>
      <c r="AC55" s="367"/>
      <c r="AD55" s="367"/>
      <c r="AE55" s="367"/>
      <c r="AF55" s="367"/>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62" t="s">
        <v>199</v>
      </c>
      <c r="G58" s="362"/>
      <c r="H58" s="362"/>
      <c r="I58" s="362"/>
      <c r="J58" s="362"/>
      <c r="K58" s="362"/>
      <c r="L58" s="363"/>
      <c r="M58" s="364" t="s">
        <v>202</v>
      </c>
      <c r="N58" s="365"/>
      <c r="O58" s="365"/>
      <c r="P58" s="365"/>
      <c r="Q58" s="365"/>
      <c r="R58" s="365"/>
      <c r="S58" s="365"/>
      <c r="T58" s="364" t="s">
        <v>203</v>
      </c>
      <c r="U58" s="365"/>
      <c r="V58" s="365"/>
      <c r="W58" s="365"/>
      <c r="X58" s="365"/>
      <c r="Y58" s="365"/>
      <c r="Z58" s="365"/>
      <c r="AA58" s="142"/>
      <c r="AB58" s="142"/>
      <c r="AC58" s="142"/>
      <c r="AD58" s="142"/>
      <c r="AE58" s="142"/>
      <c r="AF58" s="142"/>
      <c r="AG58" s="142"/>
    </row>
    <row r="59" spans="1:36" ht="24.75" customHeight="1">
      <c r="A59" s="37"/>
      <c r="B59" s="52"/>
      <c r="C59" s="141"/>
      <c r="D59" s="142"/>
      <c r="E59" s="142"/>
      <c r="F59" s="360">
        <f>I42</f>
        <v>45261</v>
      </c>
      <c r="G59" s="360"/>
      <c r="H59" s="360"/>
      <c r="I59" s="360"/>
      <c r="J59" s="360"/>
      <c r="K59" s="360"/>
      <c r="L59" s="360"/>
      <c r="M59" s="361"/>
      <c r="N59" s="361"/>
      <c r="O59" s="361"/>
      <c r="P59" s="361"/>
      <c r="Q59" s="361"/>
      <c r="R59" s="361"/>
      <c r="S59" s="361"/>
      <c r="T59" s="361"/>
      <c r="U59" s="361"/>
      <c r="V59" s="361"/>
      <c r="W59" s="361"/>
      <c r="X59" s="361"/>
      <c r="Y59" s="361"/>
      <c r="Z59" s="361"/>
      <c r="AA59" s="142"/>
      <c r="AB59" s="142"/>
      <c r="AC59" s="142"/>
      <c r="AD59" s="142"/>
      <c r="AE59" s="142"/>
      <c r="AF59" s="142"/>
      <c r="AG59" s="142"/>
    </row>
    <row r="60" spans="1:36" ht="24.75" customHeight="1">
      <c r="A60" s="37"/>
      <c r="B60" s="52"/>
      <c r="C60" s="141"/>
      <c r="D60" s="142"/>
      <c r="E60" s="142"/>
      <c r="F60" s="360">
        <f>I43</f>
        <v>45292</v>
      </c>
      <c r="G60" s="360"/>
      <c r="H60" s="360"/>
      <c r="I60" s="360"/>
      <c r="J60" s="360"/>
      <c r="K60" s="360"/>
      <c r="L60" s="360"/>
      <c r="M60" s="361"/>
      <c r="N60" s="361"/>
      <c r="O60" s="361"/>
      <c r="P60" s="361"/>
      <c r="Q60" s="361"/>
      <c r="R60" s="361"/>
      <c r="S60" s="361"/>
      <c r="T60" s="361"/>
      <c r="U60" s="361"/>
      <c r="V60" s="361"/>
      <c r="W60" s="361"/>
      <c r="X60" s="361"/>
      <c r="Y60" s="361"/>
      <c r="Z60" s="361"/>
      <c r="AA60" s="142"/>
      <c r="AB60" s="142"/>
      <c r="AC60" s="142"/>
      <c r="AD60" s="142"/>
      <c r="AE60" s="142"/>
      <c r="AF60" s="142"/>
      <c r="AG60" s="142"/>
    </row>
    <row r="61" spans="1:36" ht="24.75" customHeight="1">
      <c r="A61" s="37"/>
      <c r="B61" s="52"/>
      <c r="C61" s="141"/>
      <c r="D61" s="142"/>
      <c r="E61" s="142"/>
      <c r="F61" s="360">
        <f>I44</f>
        <v>45323</v>
      </c>
      <c r="G61" s="360"/>
      <c r="H61" s="360"/>
      <c r="I61" s="360"/>
      <c r="J61" s="360"/>
      <c r="K61" s="360"/>
      <c r="L61" s="360"/>
      <c r="M61" s="361"/>
      <c r="N61" s="361"/>
      <c r="O61" s="361"/>
      <c r="P61" s="361"/>
      <c r="Q61" s="361"/>
      <c r="R61" s="361"/>
      <c r="S61" s="361"/>
      <c r="T61" s="361"/>
      <c r="U61" s="361"/>
      <c r="V61" s="361"/>
      <c r="W61" s="361"/>
      <c r="X61" s="361"/>
      <c r="Y61" s="361"/>
      <c r="Z61" s="361"/>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53" t="s">
        <v>681</v>
      </c>
      <c r="G63" s="353"/>
      <c r="H63" s="353"/>
      <c r="I63" s="353"/>
      <c r="J63" s="353"/>
      <c r="K63" s="353"/>
      <c r="L63" s="353"/>
      <c r="M63" s="354" t="e">
        <f>ROUND(AVERAGE(M59:S61),2)</f>
        <v>#DIV/0!</v>
      </c>
      <c r="N63" s="354"/>
      <c r="O63" s="354"/>
      <c r="P63" s="354"/>
      <c r="Q63" s="354"/>
      <c r="R63" s="354"/>
      <c r="S63" s="354"/>
      <c r="T63" s="354" t="e">
        <f>ROUND(AVERAGE(T59:Z61),2)</f>
        <v>#DIV/0!</v>
      </c>
      <c r="U63" s="354"/>
      <c r="V63" s="354"/>
      <c r="W63" s="354"/>
      <c r="X63" s="354"/>
      <c r="Y63" s="354"/>
      <c r="Z63" s="354"/>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55" t="s">
        <v>204</v>
      </c>
      <c r="G65" s="355"/>
      <c r="H65" s="355"/>
      <c r="I65" s="355"/>
      <c r="J65" s="355"/>
      <c r="K65" s="355"/>
      <c r="L65" s="355"/>
      <c r="M65" s="356">
        <f>IFERROR(M46/(M63+T63),0)</f>
        <v>0</v>
      </c>
      <c r="N65" s="356"/>
      <c r="O65" s="356"/>
      <c r="P65" s="356"/>
      <c r="Q65" s="356"/>
      <c r="R65" s="356"/>
      <c r="S65" s="356"/>
      <c r="T65" s="50"/>
      <c r="V65" s="52" t="s">
        <v>20</v>
      </c>
      <c r="W65" s="51"/>
      <c r="X65" s="50"/>
      <c r="Y65" s="51"/>
      <c r="Z65" s="357"/>
      <c r="AA65" s="357"/>
      <c r="AB65" s="357"/>
      <c r="AC65" s="357"/>
      <c r="AD65" s="357"/>
      <c r="AE65" s="357"/>
      <c r="AF65" s="357"/>
      <c r="AG65" s="50" t="s">
        <v>302</v>
      </c>
    </row>
    <row r="66" spans="1:37" ht="24.75" customHeight="1">
      <c r="A66" s="37"/>
      <c r="B66" s="358" t="s">
        <v>685</v>
      </c>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row>
    <row r="67" spans="1:37" ht="24.75" customHeight="1">
      <c r="A67" s="37"/>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59" t="e">
        <f>ROUNDDOWN(M55/(M32*医療保険の利用者割合１),4)</f>
        <v>#DIV/0!</v>
      </c>
      <c r="N70" s="359"/>
      <c r="O70" s="359"/>
      <c r="P70" s="359"/>
      <c r="Q70" s="359"/>
      <c r="R70" s="359"/>
      <c r="S70" s="359"/>
      <c r="T70" s="50"/>
      <c r="U70" s="51"/>
      <c r="V70" s="52" t="s">
        <v>20</v>
      </c>
      <c r="W70" s="51"/>
      <c r="X70" s="50"/>
      <c r="Y70" s="51"/>
      <c r="Z70" s="359" t="e">
        <f>ROUNDDOWN(Z55/(Z32*Z65),4)</f>
        <v>#DIV/0!</v>
      </c>
      <c r="AA70" s="359"/>
      <c r="AB70" s="359"/>
      <c r="AC70" s="359"/>
      <c r="AD70" s="359"/>
      <c r="AE70" s="359"/>
      <c r="AF70" s="359"/>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5" t="s">
        <v>233</v>
      </c>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row>
    <row r="74" spans="1:37" ht="24.75" customHeight="1">
      <c r="B74" s="345"/>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row>
    <row r="75" spans="1:37" ht="24.75" customHeight="1">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row>
    <row r="76" spans="1:37" ht="24.75" customHeight="1">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row>
    <row r="77" spans="1:37" ht="24.75" customHeight="1">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row>
    <row r="78" spans="1:37" ht="24.75" customHeight="1">
      <c r="B78" s="345"/>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row>
    <row r="79" spans="1:37" ht="24.75" customHeight="1">
      <c r="B79" s="345"/>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K79" s="202"/>
    </row>
    <row r="80" spans="1:37" ht="24.75" customHeight="1">
      <c r="B80" s="345"/>
      <c r="C80" s="345"/>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row>
    <row r="81" spans="2:35" ht="24.75" customHeight="1">
      <c r="B81" s="345"/>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row>
    <row r="82" spans="2:35" ht="24.75" customHeight="1">
      <c r="B82" s="345"/>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row>
    <row r="83" spans="2:35" ht="24.75" customHeight="1">
      <c r="B83" s="345"/>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row>
    <row r="84" spans="2:35" ht="24.75" customHeight="1">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row>
    <row r="85" spans="2:35" ht="24.75" customHeight="1">
      <c r="B85" s="345"/>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row>
    <row r="86" spans="2:35" ht="24.75" customHeight="1">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row>
    <row r="87" spans="2:35" ht="24.75" customHeight="1">
      <c r="B87" s="345"/>
      <c r="C87" s="345"/>
      <c r="D87" s="345"/>
      <c r="E87" s="345"/>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row>
    <row r="88" spans="2:35" ht="24.75" customHeight="1">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row>
    <row r="89" spans="2:35" ht="24.75" customHeight="1">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row>
    <row r="90" spans="2:35" ht="24.75" customHeight="1">
      <c r="B90" s="345"/>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row>
    <row r="91" spans="2:35" ht="24.75" customHeight="1">
      <c r="B91" s="345"/>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row>
    <row r="92" spans="2:35" ht="24.75" customHeight="1">
      <c r="B92" s="345"/>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413" t="s">
        <v>272</v>
      </c>
      <c r="V2" s="414"/>
      <c r="W2" s="414"/>
      <c r="X2" s="414"/>
      <c r="Y2" s="414"/>
      <c r="Z2" s="415"/>
      <c r="AA2" s="352" t="s">
        <v>663</v>
      </c>
      <c r="AB2" s="352"/>
      <c r="AC2" s="352"/>
      <c r="AD2" s="352"/>
      <c r="AE2" s="352"/>
      <c r="AF2" s="352"/>
      <c r="AG2" s="352"/>
      <c r="AH2" s="352"/>
      <c r="AI2" s="352"/>
      <c r="AJ2" s="352"/>
    </row>
    <row r="3" spans="1:39" ht="9.75" customHeight="1">
      <c r="U3" s="152"/>
      <c r="V3" s="152"/>
      <c r="W3" s="152"/>
      <c r="X3" s="152"/>
      <c r="Y3" s="152"/>
      <c r="Z3" s="152"/>
      <c r="AA3" s="152"/>
      <c r="AB3" s="152"/>
      <c r="AC3" s="152"/>
      <c r="AD3" s="152"/>
      <c r="AE3" s="152"/>
      <c r="AF3" s="152"/>
      <c r="AG3" s="152"/>
      <c r="AH3" s="152"/>
      <c r="AI3" s="152"/>
      <c r="AJ3" s="152"/>
    </row>
    <row r="4" spans="1:39" ht="24.75" customHeight="1">
      <c r="D4" s="416" t="s">
        <v>273</v>
      </c>
      <c r="E4" s="416"/>
      <c r="F4" s="416"/>
      <c r="G4" s="416"/>
      <c r="H4" s="416"/>
      <c r="I4" s="417"/>
      <c r="J4" s="351" t="s">
        <v>274</v>
      </c>
      <c r="K4" s="351"/>
      <c r="L4" s="351"/>
      <c r="M4" s="351"/>
      <c r="N4" s="351"/>
      <c r="O4" s="351"/>
      <c r="P4" s="351"/>
      <c r="Q4" s="351"/>
      <c r="R4" s="351"/>
      <c r="S4" s="351"/>
      <c r="U4" s="350" t="s">
        <v>275</v>
      </c>
      <c r="V4" s="350"/>
      <c r="W4" s="350"/>
      <c r="X4" s="350"/>
      <c r="Y4" s="350"/>
      <c r="Z4" s="350"/>
      <c r="AA4" s="351" t="s">
        <v>274</v>
      </c>
      <c r="AB4" s="351"/>
      <c r="AC4" s="351"/>
      <c r="AD4" s="351"/>
      <c r="AE4" s="351"/>
      <c r="AF4" s="351"/>
      <c r="AG4" s="351"/>
      <c r="AH4" s="351"/>
      <c r="AI4" s="351"/>
      <c r="AJ4" s="351"/>
    </row>
    <row r="5" spans="1:39" ht="49.5" customHeight="1">
      <c r="A5" s="343" t="s">
        <v>120</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row>
    <row r="6" spans="1:39" ht="24.75" customHeight="1">
      <c r="A6" s="144"/>
      <c r="B6" s="144"/>
      <c r="C6" s="144"/>
      <c r="D6" s="144"/>
      <c r="E6" s="144"/>
      <c r="G6" s="144"/>
      <c r="H6" s="144"/>
      <c r="I6" s="144"/>
    </row>
    <row r="7" spans="1:39" ht="24.75" customHeight="1">
      <c r="A7" s="37" t="s">
        <v>0</v>
      </c>
      <c r="B7" s="344" t="s">
        <v>192</v>
      </c>
      <c r="C7" s="344"/>
      <c r="D7" s="344"/>
      <c r="E7" s="344"/>
      <c r="F7" s="344"/>
      <c r="G7" s="344"/>
      <c r="H7" s="344"/>
      <c r="I7" s="344"/>
      <c r="J7" s="344"/>
      <c r="K7" s="344"/>
      <c r="L7" s="390" t="str">
        <f>IF(訪問看護ステーションコード="","",訪問看護ステーションコード)</f>
        <v>0123456</v>
      </c>
      <c r="M7" s="390"/>
      <c r="N7" s="390"/>
      <c r="O7" s="390"/>
      <c r="P7" s="390"/>
      <c r="Q7" s="390"/>
      <c r="R7" s="390"/>
      <c r="S7" s="390"/>
      <c r="T7" s="390"/>
      <c r="U7" s="390"/>
      <c r="V7" s="390"/>
      <c r="W7" s="390"/>
      <c r="X7" s="390"/>
    </row>
    <row r="8" spans="1:39" ht="24.75" customHeight="1">
      <c r="B8" s="344" t="s">
        <v>118</v>
      </c>
      <c r="C8" s="344"/>
      <c r="D8" s="344"/>
      <c r="E8" s="344"/>
      <c r="F8" s="344"/>
      <c r="G8" s="344"/>
      <c r="H8" s="344"/>
      <c r="I8" s="344"/>
      <c r="J8" s="344"/>
      <c r="K8" s="344"/>
      <c r="L8" s="391" t="str">
        <f>IF(訪問看護ステーション名="","",訪問看護ステーション名)</f>
        <v>●●ステーション</v>
      </c>
      <c r="M8" s="391"/>
      <c r="N8" s="391"/>
      <c r="O8" s="391"/>
      <c r="P8" s="391"/>
      <c r="Q8" s="391"/>
      <c r="R8" s="391"/>
      <c r="S8" s="391"/>
      <c r="T8" s="391"/>
      <c r="U8" s="391"/>
      <c r="V8" s="391"/>
      <c r="W8" s="391"/>
      <c r="X8" s="391"/>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87"/>
      <c r="K16" s="386"/>
      <c r="L16" s="387" t="s">
        <v>11</v>
      </c>
      <c r="M16" s="387"/>
      <c r="N16" s="386"/>
      <c r="O16" s="387" t="s">
        <v>12</v>
      </c>
      <c r="P16" s="387"/>
      <c r="Q16" s="386"/>
      <c r="R16" s="387" t="s">
        <v>13</v>
      </c>
      <c r="S16" s="387"/>
      <c r="T16" s="386"/>
      <c r="U16" s="387" t="s">
        <v>14</v>
      </c>
      <c r="V16" s="387"/>
      <c r="W16" s="387"/>
      <c r="AK16" s="194">
        <v>1</v>
      </c>
    </row>
    <row r="17" spans="1:37" ht="24.75" customHeight="1">
      <c r="A17" s="37"/>
      <c r="B17" s="144"/>
      <c r="C17" s="144"/>
      <c r="D17" s="144"/>
      <c r="E17" s="144"/>
      <c r="F17" s="174"/>
      <c r="G17" s="143" t="s">
        <v>15</v>
      </c>
      <c r="H17" s="144"/>
      <c r="I17" s="144"/>
      <c r="J17" s="387"/>
      <c r="K17" s="386"/>
      <c r="L17" s="387"/>
      <c r="M17" s="387"/>
      <c r="N17" s="386"/>
      <c r="O17" s="387"/>
      <c r="P17" s="387"/>
      <c r="Q17" s="386"/>
      <c r="R17" s="387"/>
      <c r="S17" s="387"/>
      <c r="T17" s="386"/>
      <c r="U17" s="387"/>
      <c r="V17" s="387"/>
      <c r="W17" s="387"/>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392"/>
      <c r="K22" s="392"/>
      <c r="L22" s="392"/>
      <c r="M22" s="392"/>
      <c r="N22" s="392"/>
      <c r="O22" s="392"/>
      <c r="P22" s="39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83" t="s">
        <v>197</v>
      </c>
      <c r="D40" s="383"/>
      <c r="E40" s="383"/>
      <c r="F40" s="383"/>
      <c r="G40" s="383"/>
      <c r="H40" s="383" t="s">
        <v>198</v>
      </c>
      <c r="I40" s="383"/>
      <c r="J40" s="383"/>
      <c r="K40" s="383"/>
      <c r="L40" s="383"/>
      <c r="M40" s="383"/>
      <c r="N40" s="383"/>
      <c r="Q40" s="383" t="s">
        <v>197</v>
      </c>
      <c r="R40" s="383"/>
      <c r="S40" s="383"/>
      <c r="T40" s="383"/>
      <c r="U40" s="383"/>
      <c r="V40" s="383" t="s">
        <v>198</v>
      </c>
      <c r="W40" s="383"/>
      <c r="X40" s="383"/>
      <c r="Y40" s="383"/>
      <c r="Z40" s="383"/>
      <c r="AA40" s="383"/>
      <c r="AB40" s="383"/>
    </row>
    <row r="41" spans="1:37" ht="24.75" customHeight="1">
      <c r="A41" s="37"/>
      <c r="B41" s="36"/>
      <c r="C41" s="384">
        <v>2023</v>
      </c>
      <c r="D41" s="385"/>
      <c r="E41" s="228" t="s">
        <v>37</v>
      </c>
      <c r="F41" s="231" t="str">
        <f>IF(AK16=2,"6",IF(AK16=3,"9",IF(AK16=4,"12","3")))</f>
        <v>3</v>
      </c>
      <c r="G41" s="230" t="s">
        <v>683</v>
      </c>
      <c r="H41" s="377"/>
      <c r="I41" s="377"/>
      <c r="J41" s="377"/>
      <c r="K41" s="377"/>
      <c r="L41" s="377"/>
      <c r="M41" s="377"/>
      <c r="N41" s="377"/>
      <c r="Q41" s="374">
        <f>EDATE($C46,1)</f>
        <v>45170</v>
      </c>
      <c r="R41" s="375"/>
      <c r="S41" s="375"/>
      <c r="T41" s="375"/>
      <c r="U41" s="376"/>
      <c r="V41" s="377"/>
      <c r="W41" s="377"/>
      <c r="X41" s="377"/>
      <c r="Y41" s="377"/>
      <c r="Z41" s="377"/>
      <c r="AA41" s="377"/>
      <c r="AB41" s="377"/>
      <c r="AK41" s="229" t="str">
        <f>C41&amp;"/"&amp;F41</f>
        <v>2023/3</v>
      </c>
    </row>
    <row r="42" spans="1:37" ht="24.75" customHeight="1">
      <c r="A42" s="37"/>
      <c r="B42" s="36"/>
      <c r="C42" s="374">
        <f>EDATE($AK41,1)</f>
        <v>45017</v>
      </c>
      <c r="D42" s="375"/>
      <c r="E42" s="375"/>
      <c r="F42" s="375"/>
      <c r="G42" s="376"/>
      <c r="H42" s="377"/>
      <c r="I42" s="377"/>
      <c r="J42" s="377"/>
      <c r="K42" s="377"/>
      <c r="L42" s="377"/>
      <c r="M42" s="377"/>
      <c r="N42" s="377"/>
      <c r="Q42" s="374">
        <f>EDATE($Q41,1)</f>
        <v>45200</v>
      </c>
      <c r="R42" s="375"/>
      <c r="S42" s="375"/>
      <c r="T42" s="375"/>
      <c r="U42" s="376"/>
      <c r="V42" s="377"/>
      <c r="W42" s="377"/>
      <c r="X42" s="377"/>
      <c r="Y42" s="377"/>
      <c r="Z42" s="377"/>
      <c r="AA42" s="377"/>
      <c r="AB42" s="377"/>
    </row>
    <row r="43" spans="1:37" ht="24.75" customHeight="1">
      <c r="A43" s="37"/>
      <c r="B43" s="36"/>
      <c r="C43" s="374">
        <f t="shared" ref="C43:C46" si="0">EDATE($C42,1)</f>
        <v>45047</v>
      </c>
      <c r="D43" s="375"/>
      <c r="E43" s="375"/>
      <c r="F43" s="375"/>
      <c r="G43" s="376"/>
      <c r="H43" s="377"/>
      <c r="I43" s="377"/>
      <c r="J43" s="377"/>
      <c r="K43" s="377"/>
      <c r="L43" s="377"/>
      <c r="M43" s="377"/>
      <c r="N43" s="377"/>
      <c r="Q43" s="374">
        <f t="shared" ref="Q43:Q46" si="1">EDATE($Q42,1)</f>
        <v>45231</v>
      </c>
      <c r="R43" s="375"/>
      <c r="S43" s="375"/>
      <c r="T43" s="375"/>
      <c r="U43" s="376"/>
      <c r="V43" s="377"/>
      <c r="W43" s="377"/>
      <c r="X43" s="377"/>
      <c r="Y43" s="377"/>
      <c r="Z43" s="377"/>
      <c r="AA43" s="377"/>
      <c r="AB43" s="377"/>
    </row>
    <row r="44" spans="1:37" ht="24.75" customHeight="1">
      <c r="A44" s="37"/>
      <c r="B44" s="36"/>
      <c r="C44" s="374">
        <f t="shared" si="0"/>
        <v>45078</v>
      </c>
      <c r="D44" s="375"/>
      <c r="E44" s="375"/>
      <c r="F44" s="375"/>
      <c r="G44" s="376"/>
      <c r="H44" s="377"/>
      <c r="I44" s="377"/>
      <c r="J44" s="377"/>
      <c r="K44" s="377"/>
      <c r="L44" s="377"/>
      <c r="M44" s="377"/>
      <c r="N44" s="377"/>
      <c r="Q44" s="374">
        <f t="shared" si="1"/>
        <v>45261</v>
      </c>
      <c r="R44" s="375"/>
      <c r="S44" s="375"/>
      <c r="T44" s="375"/>
      <c r="U44" s="376"/>
      <c r="V44" s="377"/>
      <c r="W44" s="377"/>
      <c r="X44" s="377"/>
      <c r="Y44" s="377"/>
      <c r="Z44" s="377"/>
      <c r="AA44" s="377"/>
      <c r="AB44" s="377"/>
    </row>
    <row r="45" spans="1:37" ht="24.75" customHeight="1">
      <c r="A45" s="37"/>
      <c r="B45" s="36"/>
      <c r="C45" s="374">
        <f t="shared" si="0"/>
        <v>45108</v>
      </c>
      <c r="D45" s="375"/>
      <c r="E45" s="375"/>
      <c r="F45" s="375"/>
      <c r="G45" s="376"/>
      <c r="H45" s="377"/>
      <c r="I45" s="377"/>
      <c r="J45" s="377"/>
      <c r="K45" s="377"/>
      <c r="L45" s="377"/>
      <c r="M45" s="377"/>
      <c r="N45" s="377"/>
      <c r="Q45" s="374">
        <f t="shared" si="1"/>
        <v>45292</v>
      </c>
      <c r="R45" s="375"/>
      <c r="S45" s="375"/>
      <c r="T45" s="375"/>
      <c r="U45" s="376"/>
      <c r="V45" s="377"/>
      <c r="W45" s="377"/>
      <c r="X45" s="377"/>
      <c r="Y45" s="377"/>
      <c r="Z45" s="377"/>
      <c r="AA45" s="377"/>
      <c r="AB45" s="377"/>
    </row>
    <row r="46" spans="1:37" ht="24.75" customHeight="1">
      <c r="A46" s="37"/>
      <c r="B46" s="36"/>
      <c r="C46" s="374">
        <f t="shared" si="0"/>
        <v>45139</v>
      </c>
      <c r="D46" s="375"/>
      <c r="E46" s="375"/>
      <c r="F46" s="375"/>
      <c r="G46" s="376"/>
      <c r="H46" s="377"/>
      <c r="I46" s="377"/>
      <c r="J46" s="377"/>
      <c r="K46" s="377"/>
      <c r="L46" s="377"/>
      <c r="M46" s="377"/>
      <c r="N46" s="377"/>
      <c r="Q46" s="374">
        <f t="shared" si="1"/>
        <v>45323</v>
      </c>
      <c r="R46" s="375"/>
      <c r="S46" s="375"/>
      <c r="T46" s="375"/>
      <c r="U46" s="376"/>
      <c r="V46" s="377"/>
      <c r="W46" s="377"/>
      <c r="X46" s="377"/>
      <c r="Y46" s="377"/>
      <c r="Z46" s="377"/>
      <c r="AA46" s="377"/>
      <c r="AB46" s="377"/>
    </row>
    <row r="47" spans="1:37" ht="18" customHeight="1">
      <c r="A47" s="37"/>
      <c r="B47" s="36"/>
    </row>
    <row r="48" spans="1:37" ht="24.75" customHeight="1">
      <c r="A48" s="37"/>
      <c r="C48" s="382" t="s">
        <v>218</v>
      </c>
      <c r="D48" s="382"/>
      <c r="E48" s="382"/>
      <c r="F48" s="382"/>
      <c r="G48" s="382"/>
      <c r="H48" s="382"/>
      <c r="I48" s="382"/>
      <c r="J48" s="382"/>
      <c r="K48" s="382"/>
      <c r="L48" s="382"/>
      <c r="M48" s="393">
        <f>IFERROR(AVERAGE(H41:N46,V41:AB46),0)</f>
        <v>0</v>
      </c>
      <c r="N48" s="393"/>
      <c r="O48" s="393"/>
      <c r="P48" s="393"/>
      <c r="Q48" s="393"/>
      <c r="R48" s="393"/>
      <c r="S48" s="393"/>
      <c r="T48" s="144" t="s">
        <v>19</v>
      </c>
      <c r="V48" s="143" t="s">
        <v>20</v>
      </c>
      <c r="W48" s="36"/>
      <c r="X48" s="144"/>
      <c r="Y48" s="36"/>
      <c r="Z48" s="412"/>
      <c r="AA48" s="412"/>
      <c r="AB48" s="412"/>
      <c r="AC48" s="412"/>
      <c r="AD48" s="412"/>
      <c r="AE48" s="412"/>
      <c r="AF48" s="412"/>
      <c r="AG48" s="144" t="s">
        <v>301</v>
      </c>
    </row>
    <row r="49" spans="1:37" ht="24.75" customHeight="1">
      <c r="A49" s="37"/>
      <c r="B49" s="358" t="s">
        <v>209</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7" ht="24.75" customHeight="1">
      <c r="A50" s="37"/>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row>
    <row r="51" spans="1:37" ht="24.75" customHeight="1">
      <c r="A51" s="37"/>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79" t="s">
        <v>199</v>
      </c>
      <c r="J55" s="380"/>
      <c r="K55" s="380"/>
      <c r="L55" s="381"/>
      <c r="M55" s="364" t="s">
        <v>200</v>
      </c>
      <c r="N55" s="365"/>
      <c r="O55" s="365"/>
      <c r="P55" s="365"/>
      <c r="Q55" s="365"/>
      <c r="R55" s="365"/>
      <c r="S55" s="365"/>
    </row>
    <row r="56" spans="1:37" ht="24.75" customHeight="1">
      <c r="A56" s="37"/>
      <c r="B56" s="143"/>
      <c r="C56" s="36"/>
      <c r="D56" s="144"/>
      <c r="E56" s="144"/>
      <c r="I56" s="360">
        <f>Q44</f>
        <v>45261</v>
      </c>
      <c r="J56" s="360"/>
      <c r="K56" s="360"/>
      <c r="L56" s="360"/>
      <c r="M56" s="369"/>
      <c r="N56" s="369"/>
      <c r="O56" s="369"/>
      <c r="P56" s="369"/>
      <c r="Q56" s="369"/>
      <c r="R56" s="369"/>
      <c r="S56" s="369"/>
    </row>
    <row r="57" spans="1:37" ht="24.75" customHeight="1">
      <c r="A57" s="37"/>
      <c r="B57" s="143"/>
      <c r="C57" s="36"/>
      <c r="D57" s="144"/>
      <c r="E57" s="144"/>
      <c r="I57" s="360">
        <f>Q45</f>
        <v>45292</v>
      </c>
      <c r="J57" s="360"/>
      <c r="K57" s="360"/>
      <c r="L57" s="360"/>
      <c r="M57" s="369"/>
      <c r="N57" s="369"/>
      <c r="O57" s="369"/>
      <c r="P57" s="369"/>
      <c r="Q57" s="369"/>
      <c r="R57" s="369"/>
      <c r="S57" s="369"/>
    </row>
    <row r="58" spans="1:37" ht="24.75" customHeight="1">
      <c r="A58" s="37"/>
      <c r="B58" s="143"/>
      <c r="C58" s="36"/>
      <c r="D58" s="144"/>
      <c r="E58" s="144"/>
      <c r="I58" s="360">
        <f>Q46</f>
        <v>45323</v>
      </c>
      <c r="J58" s="360"/>
      <c r="K58" s="360"/>
      <c r="L58" s="360"/>
      <c r="M58" s="369"/>
      <c r="N58" s="369"/>
      <c r="O58" s="369"/>
      <c r="P58" s="369"/>
      <c r="Q58" s="369"/>
      <c r="R58" s="369"/>
      <c r="S58" s="369"/>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82" t="s">
        <v>219</v>
      </c>
      <c r="D60" s="382"/>
      <c r="E60" s="382"/>
      <c r="F60" s="382"/>
      <c r="G60" s="382"/>
      <c r="H60" s="382"/>
      <c r="I60" s="382"/>
      <c r="J60" s="382"/>
      <c r="K60" s="382"/>
      <c r="L60" s="382"/>
      <c r="M60" s="395">
        <f>IFERROR(ROUND(AVERAGE(M56:S58),2),0)</f>
        <v>0</v>
      </c>
      <c r="N60" s="396"/>
      <c r="O60" s="396"/>
      <c r="P60" s="396"/>
      <c r="Q60" s="396"/>
      <c r="R60" s="396"/>
      <c r="S60" s="397"/>
      <c r="T60" s="144" t="s">
        <v>21</v>
      </c>
      <c r="V60" s="143" t="s">
        <v>20</v>
      </c>
      <c r="X60" s="144"/>
      <c r="Z60" s="392"/>
      <c r="AA60" s="392"/>
      <c r="AB60" s="392"/>
      <c r="AC60" s="392"/>
      <c r="AD60" s="392"/>
      <c r="AE60" s="392"/>
      <c r="AF60" s="392"/>
      <c r="AG60" s="144" t="s">
        <v>22</v>
      </c>
      <c r="AK60" s="194">
        <v>780</v>
      </c>
    </row>
    <row r="61" spans="1:37" ht="24.75" customHeight="1">
      <c r="A61" s="37"/>
      <c r="B61" s="358" t="s">
        <v>287</v>
      </c>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row>
    <row r="62" spans="1:37" ht="24.75" customHeight="1">
      <c r="A62" s="37"/>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row>
    <row r="63" spans="1:37" ht="24.75" customHeight="1">
      <c r="A63" s="37"/>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4">
        <f>M60</f>
        <v>0</v>
      </c>
      <c r="N67" s="394"/>
      <c r="O67" s="394"/>
      <c r="P67" s="394"/>
      <c r="Q67" s="394"/>
      <c r="R67" s="394"/>
      <c r="S67" s="394"/>
      <c r="T67" s="115" t="s">
        <v>21</v>
      </c>
      <c r="U67" s="113"/>
      <c r="V67" s="114" t="s">
        <v>20</v>
      </c>
      <c r="W67" s="113"/>
      <c r="X67" s="115"/>
      <c r="Y67" s="113"/>
      <c r="Z67" s="394">
        <f>Z60</f>
        <v>0</v>
      </c>
      <c r="AA67" s="394"/>
      <c r="AB67" s="394"/>
      <c r="AC67" s="394"/>
      <c r="AD67" s="394"/>
      <c r="AE67" s="394"/>
      <c r="AF67" s="39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3">
        <f>M67*AK60</f>
        <v>0</v>
      </c>
      <c r="N69" s="393"/>
      <c r="O69" s="393"/>
      <c r="P69" s="393"/>
      <c r="Q69" s="393"/>
      <c r="R69" s="393"/>
      <c r="S69" s="393"/>
      <c r="T69" s="144" t="s">
        <v>19</v>
      </c>
      <c r="U69" s="36"/>
      <c r="V69" s="143" t="s">
        <v>20</v>
      </c>
      <c r="W69" s="36"/>
      <c r="X69" s="144"/>
      <c r="Y69" s="36"/>
      <c r="Z69" s="393">
        <f>Z67*AK60</f>
        <v>0</v>
      </c>
      <c r="AA69" s="393"/>
      <c r="AB69" s="393"/>
      <c r="AC69" s="393"/>
      <c r="AD69" s="393"/>
      <c r="AE69" s="393"/>
      <c r="AF69" s="393"/>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62" t="s">
        <v>199</v>
      </c>
      <c r="G72" s="362"/>
      <c r="H72" s="362"/>
      <c r="I72" s="362"/>
      <c r="J72" s="362"/>
      <c r="K72" s="362"/>
      <c r="L72" s="363"/>
      <c r="M72" s="364" t="s">
        <v>202</v>
      </c>
      <c r="N72" s="365"/>
      <c r="O72" s="365"/>
      <c r="P72" s="365"/>
      <c r="Q72" s="365"/>
      <c r="R72" s="365"/>
      <c r="S72" s="365"/>
      <c r="T72" s="364" t="s">
        <v>203</v>
      </c>
      <c r="U72" s="365"/>
      <c r="V72" s="365"/>
      <c r="W72" s="365"/>
      <c r="X72" s="365"/>
      <c r="Y72" s="365"/>
      <c r="Z72" s="365"/>
      <c r="AA72" s="144"/>
      <c r="AB72" s="144"/>
      <c r="AC72" s="144"/>
      <c r="AD72" s="144"/>
      <c r="AE72" s="144"/>
      <c r="AF72" s="144"/>
      <c r="AG72" s="144"/>
    </row>
    <row r="73" spans="1:36" ht="24.75" customHeight="1">
      <c r="A73" s="37"/>
      <c r="B73" s="143"/>
      <c r="C73" s="143"/>
      <c r="D73" s="144"/>
      <c r="E73" s="144"/>
      <c r="F73" s="408">
        <f>I56</f>
        <v>45261</v>
      </c>
      <c r="G73" s="408"/>
      <c r="H73" s="408"/>
      <c r="I73" s="408"/>
      <c r="J73" s="408"/>
      <c r="K73" s="408"/>
      <c r="L73" s="408"/>
      <c r="M73" s="361"/>
      <c r="N73" s="361"/>
      <c r="O73" s="361"/>
      <c r="P73" s="361"/>
      <c r="Q73" s="361"/>
      <c r="R73" s="361"/>
      <c r="S73" s="361"/>
      <c r="T73" s="361"/>
      <c r="U73" s="361"/>
      <c r="V73" s="361"/>
      <c r="W73" s="361"/>
      <c r="X73" s="361"/>
      <c r="Y73" s="361"/>
      <c r="Z73" s="361"/>
      <c r="AA73" s="144"/>
      <c r="AB73" s="144"/>
      <c r="AC73" s="144"/>
      <c r="AD73" s="144"/>
      <c r="AE73" s="144"/>
      <c r="AF73" s="144"/>
      <c r="AG73" s="144"/>
    </row>
    <row r="74" spans="1:36" ht="24.75" customHeight="1">
      <c r="A74" s="37"/>
      <c r="B74" s="143"/>
      <c r="C74" s="143"/>
      <c r="D74" s="144"/>
      <c r="E74" s="144"/>
      <c r="F74" s="408">
        <f>I57</f>
        <v>45292</v>
      </c>
      <c r="G74" s="408"/>
      <c r="H74" s="408"/>
      <c r="I74" s="408"/>
      <c r="J74" s="408"/>
      <c r="K74" s="408"/>
      <c r="L74" s="408"/>
      <c r="M74" s="361"/>
      <c r="N74" s="361"/>
      <c r="O74" s="361"/>
      <c r="P74" s="361"/>
      <c r="Q74" s="361"/>
      <c r="R74" s="361"/>
      <c r="S74" s="361"/>
      <c r="T74" s="361"/>
      <c r="U74" s="361"/>
      <c r="V74" s="361"/>
      <c r="W74" s="361"/>
      <c r="X74" s="361"/>
      <c r="Y74" s="361"/>
      <c r="Z74" s="361"/>
      <c r="AA74" s="144"/>
      <c r="AB74" s="144"/>
      <c r="AC74" s="144"/>
      <c r="AD74" s="144"/>
      <c r="AE74" s="144"/>
      <c r="AF74" s="144"/>
      <c r="AG74" s="144"/>
    </row>
    <row r="75" spans="1:36" ht="24.75" customHeight="1">
      <c r="A75" s="37"/>
      <c r="B75" s="143"/>
      <c r="C75" s="143"/>
      <c r="D75" s="144"/>
      <c r="E75" s="144"/>
      <c r="F75" s="408">
        <f>I58</f>
        <v>45323</v>
      </c>
      <c r="G75" s="408"/>
      <c r="H75" s="408"/>
      <c r="I75" s="408"/>
      <c r="J75" s="408"/>
      <c r="K75" s="408"/>
      <c r="L75" s="408"/>
      <c r="M75" s="361"/>
      <c r="N75" s="361"/>
      <c r="O75" s="361"/>
      <c r="P75" s="361"/>
      <c r="Q75" s="361"/>
      <c r="R75" s="361"/>
      <c r="S75" s="361"/>
      <c r="T75" s="361"/>
      <c r="U75" s="361"/>
      <c r="V75" s="361"/>
      <c r="W75" s="361"/>
      <c r="X75" s="361"/>
      <c r="Y75" s="361"/>
      <c r="Z75" s="361"/>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7" t="s">
        <v>681</v>
      </c>
      <c r="G77" s="407"/>
      <c r="H77" s="407"/>
      <c r="I77" s="407"/>
      <c r="J77" s="407"/>
      <c r="K77" s="407"/>
      <c r="L77" s="407"/>
      <c r="M77" s="354" t="e">
        <f>ROUND(AVERAGE(M73:S75),2)</f>
        <v>#DIV/0!</v>
      </c>
      <c r="N77" s="354"/>
      <c r="O77" s="354"/>
      <c r="P77" s="354"/>
      <c r="Q77" s="354"/>
      <c r="R77" s="354"/>
      <c r="S77" s="354"/>
      <c r="T77" s="354" t="e">
        <f>ROUND(AVERAGE(T73:Z75),2)</f>
        <v>#DIV/0!</v>
      </c>
      <c r="U77" s="354"/>
      <c r="V77" s="354"/>
      <c r="W77" s="354"/>
      <c r="X77" s="354"/>
      <c r="Y77" s="354"/>
      <c r="Z77" s="354"/>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55" t="s">
        <v>204</v>
      </c>
      <c r="G79" s="355"/>
      <c r="H79" s="355"/>
      <c r="I79" s="355"/>
      <c r="J79" s="355"/>
      <c r="K79" s="355"/>
      <c r="L79" s="355"/>
      <c r="M79" s="400">
        <f>IFERROR(M60/(M77+T77),0)</f>
        <v>0</v>
      </c>
      <c r="N79" s="400"/>
      <c r="O79" s="400"/>
      <c r="P79" s="400"/>
      <c r="Q79" s="400"/>
      <c r="R79" s="400"/>
      <c r="S79" s="400"/>
      <c r="T79" s="200"/>
      <c r="V79" s="143" t="s">
        <v>20</v>
      </c>
      <c r="W79" s="36"/>
      <c r="X79" s="144"/>
      <c r="Y79" s="36"/>
      <c r="Z79" s="405"/>
      <c r="AA79" s="405"/>
      <c r="AB79" s="405"/>
      <c r="AC79" s="405"/>
      <c r="AD79" s="405"/>
      <c r="AE79" s="405"/>
      <c r="AF79" s="405"/>
      <c r="AG79" s="144" t="s">
        <v>302</v>
      </c>
    </row>
    <row r="80" spans="1:36" ht="24.75" customHeight="1">
      <c r="A80" s="37"/>
      <c r="B80" s="358" t="s">
        <v>210</v>
      </c>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row>
    <row r="81" spans="1:38" ht="24.75" customHeight="1">
      <c r="A81" s="37"/>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59" t="e">
        <f>ROUNDDOWN(M69/(M48*医療保険の利用者割合２),4)</f>
        <v>#DIV/0!</v>
      </c>
      <c r="N84" s="359"/>
      <c r="O84" s="359"/>
      <c r="P84" s="359"/>
      <c r="Q84" s="359"/>
      <c r="R84" s="359"/>
      <c r="S84" s="359"/>
      <c r="T84" s="144"/>
      <c r="U84" s="36"/>
      <c r="V84" s="143" t="s">
        <v>20</v>
      </c>
      <c r="W84" s="36"/>
      <c r="X84" s="144"/>
      <c r="Y84" s="36"/>
      <c r="Z84" s="359" t="e">
        <f>ROUNDDOWN(Z69/(Z48*Z79),4)</f>
        <v>#DIV/0!</v>
      </c>
      <c r="AA84" s="359"/>
      <c r="AB84" s="359"/>
      <c r="AC84" s="359"/>
      <c r="AD84" s="359"/>
      <c r="AE84" s="359"/>
      <c r="AF84" s="359"/>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394" t="str">
        <f>IFERROR(IF(((M48*医療保険の利用者割合２*1.2%-M69)/M67)&lt;0,0,(M48*医療保険の利用者割合２*1.2%-M69)/M67),"")</f>
        <v/>
      </c>
      <c r="N87" s="394"/>
      <c r="O87" s="394"/>
      <c r="P87" s="394"/>
      <c r="Q87" s="394"/>
      <c r="R87" s="394"/>
      <c r="S87" s="394"/>
      <c r="T87" s="144"/>
      <c r="V87" s="143" t="s">
        <v>20</v>
      </c>
      <c r="Z87" s="394" t="str">
        <f>IFERROR(IF((Z48*Z79*1.2%-Z69)/Z67&lt;0,0,(Z48*Z79*1.2%-Z69)/Z67),"")</f>
        <v/>
      </c>
      <c r="AA87" s="394"/>
      <c r="AB87" s="394"/>
      <c r="AC87" s="394"/>
      <c r="AD87" s="394"/>
      <c r="AE87" s="394"/>
      <c r="AF87" s="394"/>
      <c r="AG87" s="144" t="s">
        <v>303</v>
      </c>
    </row>
    <row r="88" spans="1:38" ht="18" customHeight="1">
      <c r="A88" s="37"/>
      <c r="B88" s="387" t="s">
        <v>131</v>
      </c>
      <c r="C88" s="387"/>
      <c r="D88" s="387"/>
      <c r="E88" s="387"/>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row>
    <row r="89" spans="1:38" ht="24.75" customHeight="1">
      <c r="A89" s="37"/>
      <c r="B89" s="387"/>
      <c r="C89" s="387"/>
      <c r="D89" s="387"/>
      <c r="E89" s="387"/>
      <c r="F89" s="409" t="s">
        <v>132</v>
      </c>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row>
    <row r="90" spans="1:38" ht="24.75" customHeight="1">
      <c r="A90" s="37"/>
      <c r="B90" s="387"/>
      <c r="C90" s="387"/>
      <c r="D90" s="387"/>
      <c r="E90" s="387"/>
      <c r="G90" s="72"/>
      <c r="H90" s="72"/>
      <c r="I90" s="72"/>
      <c r="J90" s="410" t="s">
        <v>133</v>
      </c>
      <c r="K90" s="410"/>
      <c r="L90" s="410"/>
      <c r="M90" s="410"/>
      <c r="N90" s="410"/>
      <c r="O90" s="410"/>
      <c r="P90" s="410"/>
      <c r="Q90" s="410"/>
      <c r="R90" s="410"/>
      <c r="S90" s="410"/>
      <c r="T90" s="410"/>
      <c r="U90" s="410"/>
      <c r="V90" s="410"/>
      <c r="W90" s="410"/>
      <c r="X90" s="410"/>
      <c r="Y90" s="410"/>
      <c r="Z90" s="410"/>
      <c r="AA90" s="410"/>
      <c r="AB90" s="410"/>
      <c r="AC90" s="410"/>
      <c r="AD90" s="410"/>
      <c r="AE90" s="72"/>
      <c r="AF90" s="72"/>
      <c r="AG90" s="72"/>
      <c r="AH90" s="72"/>
    </row>
    <row r="91" spans="1:38" ht="18" customHeight="1">
      <c r="A91" s="37"/>
      <c r="B91" s="387"/>
      <c r="C91" s="387"/>
      <c r="D91" s="387"/>
      <c r="E91" s="387"/>
      <c r="G91" s="71"/>
      <c r="H91" s="71"/>
      <c r="I91" s="71"/>
      <c r="J91" s="411"/>
      <c r="K91" s="411"/>
      <c r="L91" s="411"/>
      <c r="M91" s="411"/>
      <c r="N91" s="411"/>
      <c r="O91" s="411"/>
      <c r="P91" s="411"/>
      <c r="Q91" s="411"/>
      <c r="R91" s="411"/>
      <c r="S91" s="411"/>
      <c r="T91" s="411"/>
      <c r="U91" s="411"/>
      <c r="V91" s="411"/>
      <c r="W91" s="411"/>
      <c r="X91" s="411"/>
      <c r="Y91" s="411"/>
      <c r="Z91" s="411"/>
      <c r="AA91" s="411"/>
      <c r="AB91" s="411"/>
      <c r="AC91" s="411"/>
      <c r="AD91" s="411"/>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399" t="str">
        <f>IF(AK94&lt;=1.1,IF(AK94&gt;=0.9,"☑","□"),"□")</f>
        <v>□</v>
      </c>
      <c r="K94" s="399"/>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399" t="str">
        <f>IF(AK95&lt;=1.1,IF(AK95&gt;=0.9,"☑","□"),"□")</f>
        <v>□</v>
      </c>
      <c r="K95" s="399"/>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399" t="str">
        <f>IF(AK96&lt;=1.1,IF(AK96&gt;=0.9,"☑","□"),"□")</f>
        <v>□</v>
      </c>
      <c r="K96" s="399"/>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399" t="str">
        <f>IF(AK97&lt;=1.1,IF(AK97&gt;=0.9,"☑","□"),"□")</f>
        <v>□</v>
      </c>
      <c r="K97" s="399"/>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90" t="str">
        <f>IFERROR(IF(OR(AK22*AK25*AK84=0,M87&lt;=0),"算定不可",(VLOOKUP("該当",'リスト（訪問看護）'!J:L,3,FALSE))),"")</f>
        <v/>
      </c>
      <c r="E102" s="390"/>
      <c r="F102" s="390"/>
      <c r="G102" s="390"/>
      <c r="H102" s="390"/>
      <c r="I102" s="390"/>
      <c r="J102" s="390"/>
      <c r="K102" s="390"/>
      <c r="L102" s="390"/>
      <c r="M102" s="390"/>
      <c r="N102" s="390"/>
      <c r="O102" s="390"/>
      <c r="P102" s="390"/>
      <c r="R102" s="406"/>
      <c r="S102" s="406"/>
      <c r="T102" s="406"/>
      <c r="U102" s="406"/>
      <c r="V102" s="406"/>
      <c r="W102" s="406"/>
      <c r="X102" s="406"/>
      <c r="Y102" s="406"/>
      <c r="Z102" s="406"/>
      <c r="AA102" s="406"/>
      <c r="AB102" s="406"/>
      <c r="AC102" s="406"/>
      <c r="AD102" s="406"/>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403" t="s">
        <v>30</v>
      </c>
      <c r="E104" s="404"/>
      <c r="F104" s="401" t="s">
        <v>226</v>
      </c>
      <c r="G104" s="401"/>
      <c r="H104" s="401"/>
      <c r="I104" s="401"/>
      <c r="J104" s="401"/>
      <c r="K104" s="401"/>
      <c r="L104" s="401"/>
      <c r="M104" s="401"/>
      <c r="N104" s="401"/>
      <c r="O104" s="401"/>
      <c r="P104" s="402"/>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403" t="s">
        <v>30</v>
      </c>
      <c r="E105" s="404"/>
      <c r="F105" s="401" t="s">
        <v>162</v>
      </c>
      <c r="G105" s="401"/>
      <c r="H105" s="401"/>
      <c r="I105" s="401"/>
      <c r="J105" s="401"/>
      <c r="K105" s="401"/>
      <c r="L105" s="401"/>
      <c r="M105" s="401"/>
      <c r="N105" s="401"/>
      <c r="O105" s="401"/>
      <c r="P105" s="402"/>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403" t="s">
        <v>30</v>
      </c>
      <c r="E106" s="404"/>
      <c r="F106" s="401" t="s">
        <v>173</v>
      </c>
      <c r="G106" s="401"/>
      <c r="H106" s="401"/>
      <c r="I106" s="401"/>
      <c r="J106" s="401"/>
      <c r="K106" s="401"/>
      <c r="L106" s="401"/>
      <c r="M106" s="401"/>
      <c r="N106" s="401"/>
      <c r="O106" s="401"/>
      <c r="P106" s="402"/>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403" t="s">
        <v>30</v>
      </c>
      <c r="E107" s="404"/>
      <c r="F107" s="401" t="s">
        <v>174</v>
      </c>
      <c r="G107" s="401"/>
      <c r="H107" s="401"/>
      <c r="I107" s="401"/>
      <c r="J107" s="401"/>
      <c r="K107" s="401"/>
      <c r="L107" s="401"/>
      <c r="M107" s="401"/>
      <c r="N107" s="401"/>
      <c r="O107" s="401"/>
      <c r="P107" s="402"/>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403" t="s">
        <v>30</v>
      </c>
      <c r="E108" s="404"/>
      <c r="F108" s="401" t="s">
        <v>175</v>
      </c>
      <c r="G108" s="401"/>
      <c r="H108" s="401"/>
      <c r="I108" s="401"/>
      <c r="J108" s="401"/>
      <c r="K108" s="401"/>
      <c r="L108" s="401"/>
      <c r="M108" s="401"/>
      <c r="N108" s="401"/>
      <c r="O108" s="401"/>
      <c r="P108" s="402"/>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403" t="s">
        <v>30</v>
      </c>
      <c r="E109" s="404"/>
      <c r="F109" s="401" t="s">
        <v>176</v>
      </c>
      <c r="G109" s="401"/>
      <c r="H109" s="401"/>
      <c r="I109" s="401"/>
      <c r="J109" s="401"/>
      <c r="K109" s="401"/>
      <c r="L109" s="401"/>
      <c r="M109" s="401"/>
      <c r="N109" s="401"/>
      <c r="O109" s="401"/>
      <c r="P109" s="402"/>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403" t="s">
        <v>30</v>
      </c>
      <c r="E110" s="404"/>
      <c r="F110" s="401" t="s">
        <v>177</v>
      </c>
      <c r="G110" s="401"/>
      <c r="H110" s="401"/>
      <c r="I110" s="401"/>
      <c r="J110" s="401"/>
      <c r="K110" s="401"/>
      <c r="L110" s="401"/>
      <c r="M110" s="401"/>
      <c r="N110" s="401"/>
      <c r="O110" s="401"/>
      <c r="P110" s="402"/>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403" t="s">
        <v>30</v>
      </c>
      <c r="E111" s="404"/>
      <c r="F111" s="401" t="s">
        <v>178</v>
      </c>
      <c r="G111" s="401"/>
      <c r="H111" s="401"/>
      <c r="I111" s="401"/>
      <c r="J111" s="401"/>
      <c r="K111" s="401"/>
      <c r="L111" s="401"/>
      <c r="M111" s="401"/>
      <c r="N111" s="401"/>
      <c r="O111" s="401"/>
      <c r="P111" s="402"/>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403" t="s">
        <v>30</v>
      </c>
      <c r="E112" s="404"/>
      <c r="F112" s="401" t="s">
        <v>179</v>
      </c>
      <c r="G112" s="401"/>
      <c r="H112" s="401"/>
      <c r="I112" s="401"/>
      <c r="J112" s="401"/>
      <c r="K112" s="401"/>
      <c r="L112" s="401"/>
      <c r="M112" s="401"/>
      <c r="N112" s="401"/>
      <c r="O112" s="401"/>
      <c r="P112" s="402"/>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403" t="s">
        <v>30</v>
      </c>
      <c r="E113" s="404"/>
      <c r="F113" s="401" t="s">
        <v>180</v>
      </c>
      <c r="G113" s="401"/>
      <c r="H113" s="401"/>
      <c r="I113" s="401"/>
      <c r="J113" s="401"/>
      <c r="K113" s="401"/>
      <c r="L113" s="401"/>
      <c r="M113" s="401"/>
      <c r="N113" s="401"/>
      <c r="O113" s="401"/>
      <c r="P113" s="402"/>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403" t="s">
        <v>30</v>
      </c>
      <c r="E114" s="404"/>
      <c r="F114" s="401" t="s">
        <v>181</v>
      </c>
      <c r="G114" s="401"/>
      <c r="H114" s="401"/>
      <c r="I114" s="401"/>
      <c r="J114" s="401"/>
      <c r="K114" s="401"/>
      <c r="L114" s="401"/>
      <c r="M114" s="401"/>
      <c r="N114" s="401"/>
      <c r="O114" s="401"/>
      <c r="P114" s="402"/>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403" t="s">
        <v>30</v>
      </c>
      <c r="E115" s="404"/>
      <c r="F115" s="401" t="s">
        <v>182</v>
      </c>
      <c r="G115" s="401"/>
      <c r="H115" s="401"/>
      <c r="I115" s="401"/>
      <c r="J115" s="401"/>
      <c r="K115" s="401"/>
      <c r="L115" s="401"/>
      <c r="M115" s="401"/>
      <c r="N115" s="401"/>
      <c r="O115" s="401"/>
      <c r="P115" s="402"/>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403" t="s">
        <v>30</v>
      </c>
      <c r="E116" s="404"/>
      <c r="F116" s="401" t="s">
        <v>183</v>
      </c>
      <c r="G116" s="401"/>
      <c r="H116" s="401"/>
      <c r="I116" s="401"/>
      <c r="J116" s="401"/>
      <c r="K116" s="401"/>
      <c r="L116" s="401"/>
      <c r="M116" s="401"/>
      <c r="N116" s="401"/>
      <c r="O116" s="401"/>
      <c r="P116" s="402"/>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403" t="s">
        <v>30</v>
      </c>
      <c r="E117" s="404"/>
      <c r="F117" s="401" t="s">
        <v>184</v>
      </c>
      <c r="G117" s="401"/>
      <c r="H117" s="401"/>
      <c r="I117" s="401"/>
      <c r="J117" s="401"/>
      <c r="K117" s="401"/>
      <c r="L117" s="401"/>
      <c r="M117" s="401"/>
      <c r="N117" s="401"/>
      <c r="O117" s="401"/>
      <c r="P117" s="402"/>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403" t="s">
        <v>30</v>
      </c>
      <c r="E118" s="404"/>
      <c r="F118" s="401" t="s">
        <v>185</v>
      </c>
      <c r="G118" s="401"/>
      <c r="H118" s="401"/>
      <c r="I118" s="401"/>
      <c r="J118" s="401"/>
      <c r="K118" s="401"/>
      <c r="L118" s="401"/>
      <c r="M118" s="401"/>
      <c r="N118" s="401"/>
      <c r="O118" s="401"/>
      <c r="P118" s="402"/>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403" t="s">
        <v>30</v>
      </c>
      <c r="E119" s="404"/>
      <c r="F119" s="401" t="s">
        <v>186</v>
      </c>
      <c r="G119" s="401"/>
      <c r="H119" s="401"/>
      <c r="I119" s="401"/>
      <c r="J119" s="401"/>
      <c r="K119" s="401"/>
      <c r="L119" s="401"/>
      <c r="M119" s="401"/>
      <c r="N119" s="401"/>
      <c r="O119" s="401"/>
      <c r="P119" s="402"/>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403" t="s">
        <v>30</v>
      </c>
      <c r="E120" s="404"/>
      <c r="F120" s="401" t="s">
        <v>187</v>
      </c>
      <c r="G120" s="401"/>
      <c r="H120" s="401"/>
      <c r="I120" s="401"/>
      <c r="J120" s="401"/>
      <c r="K120" s="401"/>
      <c r="L120" s="401"/>
      <c r="M120" s="401"/>
      <c r="N120" s="401"/>
      <c r="O120" s="401"/>
      <c r="P120" s="402"/>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403" t="s">
        <v>30</v>
      </c>
      <c r="E121" s="404"/>
      <c r="F121" s="401" t="s">
        <v>188</v>
      </c>
      <c r="G121" s="401"/>
      <c r="H121" s="401"/>
      <c r="I121" s="401"/>
      <c r="J121" s="401"/>
      <c r="K121" s="401"/>
      <c r="L121" s="401"/>
      <c r="M121" s="401"/>
      <c r="N121" s="401"/>
      <c r="O121" s="401"/>
      <c r="P121" s="402"/>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403" t="s">
        <v>30</v>
      </c>
      <c r="E122" s="404"/>
      <c r="F122" s="401" t="s">
        <v>189</v>
      </c>
      <c r="G122" s="401"/>
      <c r="H122" s="401"/>
      <c r="I122" s="401"/>
      <c r="J122" s="401"/>
      <c r="K122" s="401"/>
      <c r="L122" s="401"/>
      <c r="M122" s="401"/>
      <c r="N122" s="401"/>
      <c r="O122" s="401"/>
      <c r="P122" s="402"/>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5" t="s">
        <v>687</v>
      </c>
      <c r="C125" s="345"/>
      <c r="D125" s="345"/>
      <c r="E125" s="345"/>
      <c r="F125" s="345"/>
      <c r="G125" s="345"/>
      <c r="H125" s="345"/>
      <c r="I125" s="345"/>
      <c r="J125" s="345"/>
      <c r="K125" s="345"/>
      <c r="L125" s="345"/>
      <c r="M125" s="345"/>
      <c r="N125" s="345"/>
      <c r="O125" s="345"/>
      <c r="P125" s="345"/>
      <c r="Q125" s="345"/>
      <c r="R125" s="345"/>
      <c r="S125" s="345"/>
      <c r="T125" s="345"/>
      <c r="U125" s="345"/>
      <c r="V125" s="345"/>
      <c r="W125" s="345"/>
      <c r="X125" s="345"/>
      <c r="Y125" s="345"/>
      <c r="Z125" s="345"/>
      <c r="AA125" s="345"/>
      <c r="AB125" s="345"/>
      <c r="AC125" s="345"/>
      <c r="AD125" s="345"/>
      <c r="AE125" s="345"/>
      <c r="AF125" s="345"/>
      <c r="AG125" s="345"/>
      <c r="AH125" s="345"/>
      <c r="AI125" s="345"/>
    </row>
    <row r="126" spans="1:46" ht="24.75" customHeight="1">
      <c r="B126" s="345"/>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c r="AH126" s="345"/>
      <c r="AI126" s="345"/>
    </row>
    <row r="127" spans="1:46" ht="24.75" customHeight="1">
      <c r="B127" s="345"/>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row>
    <row r="128" spans="1:46" ht="24.75" customHeight="1">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row>
    <row r="129" spans="2:37" ht="24.75" customHeight="1">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row>
    <row r="130" spans="2:37" ht="24.75" customHeight="1">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c r="AH130" s="345"/>
      <c r="AI130" s="345"/>
    </row>
    <row r="131" spans="2:37" ht="24.75" customHeight="1">
      <c r="B131" s="345"/>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K131" s="202"/>
    </row>
    <row r="132" spans="2:37" ht="24.75" customHeight="1">
      <c r="B132" s="345"/>
      <c r="C132" s="345"/>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c r="AH132" s="345"/>
      <c r="AI132" s="345"/>
    </row>
    <row r="133" spans="2:37" ht="24.75" customHeight="1">
      <c r="B133" s="345"/>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c r="AH133" s="345"/>
      <c r="AI133" s="345"/>
    </row>
    <row r="134" spans="2:37" ht="24.75" customHeight="1">
      <c r="B134" s="345"/>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row>
    <row r="135" spans="2:37" ht="24.75" customHeight="1">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row>
    <row r="136" spans="2:37" ht="24.75" customHeight="1">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row>
    <row r="137" spans="2:37" ht="24.75" customHeight="1">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c r="AH137" s="345"/>
      <c r="AI137" s="345"/>
    </row>
    <row r="138" spans="2:37" ht="24.75" customHeight="1">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c r="AH138" s="345"/>
      <c r="AI138" s="345"/>
    </row>
    <row r="139" spans="2:37" ht="24.75" customHeight="1">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row>
    <row r="140" spans="2:37" ht="24.75" customHeight="1">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row>
    <row r="141" spans="2:37" ht="24.75" customHeight="1">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row>
    <row r="142" spans="2:37" ht="24.75" customHeight="1">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row>
    <row r="143" spans="2:37" ht="24.75" customHeight="1">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row>
    <row r="144" spans="2:37" ht="24.75" customHeight="1">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63" t="s">
        <v>678</v>
      </c>
      <c r="E2" s="463"/>
      <c r="F2" s="463"/>
      <c r="G2" s="463"/>
      <c r="H2" s="463"/>
      <c r="I2" s="463"/>
      <c r="J2" s="463"/>
      <c r="K2" s="463"/>
      <c r="L2" s="463"/>
      <c r="M2" s="463"/>
      <c r="N2" s="463"/>
      <c r="O2" s="463"/>
      <c r="P2" s="463"/>
      <c r="Q2" s="463"/>
      <c r="R2" s="463"/>
      <c r="S2" s="463"/>
      <c r="T2" s="463"/>
      <c r="U2" s="463"/>
      <c r="V2" s="464"/>
      <c r="W2" s="464"/>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39" t="s">
        <v>192</v>
      </c>
      <c r="K4" s="439"/>
      <c r="L4" s="439"/>
      <c r="M4" s="439"/>
      <c r="N4" s="439"/>
      <c r="O4" s="439"/>
      <c r="P4" s="439"/>
      <c r="Q4" s="439"/>
      <c r="R4" s="439"/>
      <c r="S4" s="439"/>
      <c r="T4" s="439"/>
      <c r="U4" s="440"/>
      <c r="V4" s="465" t="str">
        <f>IF(訪問看護ステーションコード="","",訪問看護ステーションコード)</f>
        <v>0123456</v>
      </c>
      <c r="W4" s="465"/>
      <c r="X4" s="465"/>
      <c r="Y4" s="465"/>
      <c r="Z4" s="465"/>
      <c r="AA4" s="465"/>
      <c r="AB4" s="465"/>
      <c r="AC4" s="465"/>
      <c r="AD4" s="465"/>
      <c r="AE4" s="465"/>
      <c r="AF4" s="465"/>
      <c r="AG4" s="466"/>
      <c r="AH4" s="207"/>
      <c r="AI4" s="208"/>
    </row>
    <row r="5" spans="1:36" ht="16.149999999999999" customHeight="1">
      <c r="A5" s="54"/>
      <c r="B5" s="54"/>
      <c r="C5" s="54"/>
      <c r="D5" s="54"/>
      <c r="E5" s="54"/>
      <c r="F5" s="54"/>
      <c r="G5" s="54"/>
      <c r="H5" s="54"/>
      <c r="I5" s="54"/>
      <c r="J5" s="441" t="s">
        <v>190</v>
      </c>
      <c r="K5" s="441"/>
      <c r="L5" s="441"/>
      <c r="M5" s="441"/>
      <c r="N5" s="441"/>
      <c r="O5" s="441"/>
      <c r="P5" s="441"/>
      <c r="Q5" s="441"/>
      <c r="R5" s="441"/>
      <c r="S5" s="441"/>
      <c r="T5" s="441"/>
      <c r="U5" s="442"/>
      <c r="V5" s="467" t="str">
        <f>IF(訪問看護ステーション名="","",訪問看護ステーション名)</f>
        <v>●●ステーション</v>
      </c>
      <c r="W5" s="467"/>
      <c r="X5" s="467"/>
      <c r="Y5" s="467"/>
      <c r="Z5" s="467"/>
      <c r="AA5" s="467"/>
      <c r="AB5" s="467"/>
      <c r="AC5" s="467"/>
      <c r="AD5" s="467"/>
      <c r="AE5" s="467"/>
      <c r="AF5" s="467"/>
      <c r="AG5" s="468"/>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62"/>
      <c r="C9" s="462"/>
      <c r="D9" s="446" t="s">
        <v>33</v>
      </c>
      <c r="E9" s="446"/>
      <c r="F9" s="446"/>
      <c r="G9" s="446"/>
      <c r="H9" s="446"/>
      <c r="I9" s="446"/>
      <c r="J9" s="446"/>
      <c r="K9" s="446"/>
      <c r="L9" s="446"/>
      <c r="M9" s="446"/>
      <c r="N9" s="446"/>
      <c r="O9" s="446"/>
      <c r="P9" s="446"/>
      <c r="Q9" s="446"/>
      <c r="R9" s="446"/>
      <c r="S9" s="446"/>
      <c r="T9" s="446"/>
      <c r="U9" s="446"/>
      <c r="V9" s="446"/>
      <c r="W9" s="446"/>
      <c r="X9" s="446"/>
      <c r="Y9" s="446"/>
      <c r="Z9" s="446"/>
      <c r="AA9" s="54"/>
      <c r="AB9" s="54"/>
      <c r="AC9" s="54"/>
      <c r="AD9" s="54"/>
      <c r="AE9" s="54"/>
      <c r="AF9" s="54"/>
      <c r="AG9" s="54"/>
      <c r="AJ9" s="198">
        <v>1</v>
      </c>
    </row>
    <row r="10" spans="1:36" ht="16.149999999999999" customHeight="1">
      <c r="A10" s="1"/>
      <c r="B10" s="469"/>
      <c r="C10" s="469"/>
      <c r="D10" s="470" t="s">
        <v>34</v>
      </c>
      <c r="E10" s="470"/>
      <c r="F10" s="470"/>
      <c r="G10" s="470"/>
      <c r="H10" s="470"/>
      <c r="I10" s="470"/>
      <c r="J10" s="470"/>
      <c r="K10" s="470"/>
      <c r="L10" s="470"/>
      <c r="M10" s="470"/>
      <c r="N10" s="470"/>
      <c r="O10" s="470"/>
      <c r="P10" s="470"/>
      <c r="Q10" s="470"/>
      <c r="R10" s="470"/>
      <c r="S10" s="470"/>
      <c r="T10" s="470"/>
      <c r="U10" s="470"/>
      <c r="V10" s="470"/>
      <c r="W10" s="470"/>
      <c r="X10" s="470"/>
      <c r="Y10" s="470"/>
      <c r="Z10" s="470"/>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60" t="s">
        <v>36</v>
      </c>
      <c r="C13" s="461"/>
      <c r="D13" s="461"/>
      <c r="E13" s="454"/>
      <c r="F13" s="454"/>
      <c r="G13" s="22" t="s">
        <v>37</v>
      </c>
      <c r="H13" s="454"/>
      <c r="I13" s="454"/>
      <c r="J13" s="22" t="s">
        <v>38</v>
      </c>
      <c r="K13" s="22"/>
      <c r="L13" s="22" t="s">
        <v>39</v>
      </c>
      <c r="M13" s="22" t="s">
        <v>36</v>
      </c>
      <c r="N13" s="22"/>
      <c r="O13" s="454"/>
      <c r="P13" s="454"/>
      <c r="Q13" s="22" t="s">
        <v>37</v>
      </c>
      <c r="R13" s="454"/>
      <c r="S13" s="454"/>
      <c r="T13" s="23" t="s">
        <v>38</v>
      </c>
      <c r="V13" s="447">
        <f>IF(E13=O13,R13-H13+1,IF(O13-E13=1,12-H13+1+R13,IF(O13-E13=2,12-H13+1+R13+12,"エラー")))</f>
        <v>1</v>
      </c>
      <c r="W13" s="447"/>
      <c r="X13" s="447"/>
      <c r="Y13" s="448"/>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60" t="s">
        <v>36</v>
      </c>
      <c r="C18" s="461"/>
      <c r="D18" s="461"/>
      <c r="E18" s="454"/>
      <c r="F18" s="454"/>
      <c r="G18" s="22" t="s">
        <v>37</v>
      </c>
      <c r="H18" s="454"/>
      <c r="I18" s="454"/>
      <c r="J18" s="22" t="s">
        <v>38</v>
      </c>
      <c r="K18" s="22"/>
      <c r="L18" s="22" t="s">
        <v>39</v>
      </c>
      <c r="M18" s="22" t="s">
        <v>36</v>
      </c>
      <c r="N18" s="22"/>
      <c r="O18" s="454"/>
      <c r="P18" s="454"/>
      <c r="Q18" s="22" t="s">
        <v>37</v>
      </c>
      <c r="R18" s="454"/>
      <c r="S18" s="454"/>
      <c r="T18" s="23" t="s">
        <v>38</v>
      </c>
      <c r="V18" s="447">
        <f>IF(E18=O18,R18-H18+1,IF(O18-E18=1,12-H18+1+R18,IF(O18-E18=2,12-H18+1+R18+12,"エラー")))</f>
        <v>1</v>
      </c>
      <c r="W18" s="447"/>
      <c r="X18" s="447"/>
      <c r="Y18" s="448"/>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58" t="s">
        <v>227</v>
      </c>
      <c r="Y25" s="459"/>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56">
        <f>SUM(AB33:AF34)</f>
        <v>0</v>
      </c>
      <c r="AC32" s="456"/>
      <c r="AD32" s="456"/>
      <c r="AE32" s="456"/>
      <c r="AF32" s="456"/>
      <c r="AG32" s="41" t="s">
        <v>43</v>
      </c>
      <c r="AH32" s="212"/>
      <c r="AI32" s="213"/>
    </row>
    <row r="33" spans="1:35" ht="16.149999999999999" customHeight="1">
      <c r="A33" s="56"/>
      <c r="B33" s="457" t="s">
        <v>191</v>
      </c>
      <c r="C33" s="457"/>
      <c r="D33" s="457"/>
      <c r="E33" s="457"/>
      <c r="F33" s="457"/>
      <c r="G33" s="457"/>
      <c r="H33" s="457"/>
      <c r="I33" s="457"/>
      <c r="J33" s="457"/>
      <c r="K33" s="457"/>
      <c r="L33" s="457"/>
      <c r="M33" s="457"/>
      <c r="N33" s="457"/>
      <c r="O33" s="457"/>
      <c r="P33" s="457"/>
      <c r="Q33" s="457"/>
      <c r="R33" s="457"/>
      <c r="S33" s="457"/>
      <c r="T33" s="457"/>
      <c r="U33" s="457"/>
      <c r="V33" s="457"/>
      <c r="W33" s="457"/>
      <c r="X33" s="14"/>
      <c r="Y33" s="14" t="s">
        <v>44</v>
      </c>
      <c r="Z33" s="14"/>
      <c r="AA33" s="14"/>
      <c r="AB33" s="443">
        <f>IF(AH25=TRUE,'別紙様式11_訪問看護ベースアップ評価料（Ⅱ）'!M69*V18,'（参考）_賃金引き上げ計画書作成のための計算シート'!M55*V18)</f>
        <v>0</v>
      </c>
      <c r="AC33" s="443"/>
      <c r="AD33" s="443"/>
      <c r="AE33" s="443"/>
      <c r="AF33" s="443"/>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4">
        <f>AB35*AB36</f>
        <v>0</v>
      </c>
      <c r="AC34" s="444"/>
      <c r="AD34" s="444"/>
      <c r="AE34" s="444"/>
      <c r="AF34" s="444"/>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72"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72"/>
      <c r="T35" s="472"/>
      <c r="U35" s="472"/>
      <c r="V35" s="472"/>
      <c r="W35" s="5" t="s">
        <v>23</v>
      </c>
      <c r="X35" s="138"/>
      <c r="Y35" s="138"/>
      <c r="Z35" s="138"/>
      <c r="AA35" s="118"/>
      <c r="AB35" s="453">
        <f>VLOOKUP(R35,'リスト（訪問看護）'!C:D,2,FALSE)</f>
        <v>100</v>
      </c>
      <c r="AC35" s="453"/>
      <c r="AD35" s="453"/>
      <c r="AE35" s="453"/>
      <c r="AF35" s="453"/>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5">
        <f>IF(R35="届出なし",0,'別紙様式11_訪問看護ベースアップ評価料（Ⅱ）'!M67*V18)</f>
        <v>0</v>
      </c>
      <c r="AC36" s="455"/>
      <c r="AD36" s="455"/>
      <c r="AE36" s="455"/>
      <c r="AF36" s="455"/>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26"/>
      <c r="AC37" s="426"/>
      <c r="AD37" s="426"/>
      <c r="AE37" s="426"/>
      <c r="AF37" s="426"/>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49"/>
      <c r="AC38" s="449"/>
      <c r="AD38" s="449"/>
      <c r="AE38" s="449"/>
      <c r="AF38" s="449"/>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0">
        <f>IFERROR(AB32-AB37+AB38,"")</f>
        <v>0</v>
      </c>
      <c r="AC39" s="450"/>
      <c r="AD39" s="450"/>
      <c r="AE39" s="450"/>
      <c r="AF39" s="450"/>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1"/>
      <c r="AC44" s="451"/>
      <c r="AD44" s="451"/>
      <c r="AE44" s="451"/>
      <c r="AF44" s="451"/>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2"/>
      <c r="AC45" s="452"/>
      <c r="AD45" s="452"/>
      <c r="AE45" s="452"/>
      <c r="AF45" s="452"/>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45"/>
      <c r="AC46" s="445"/>
      <c r="AD46" s="445"/>
      <c r="AE46" s="445"/>
      <c r="AF46" s="445"/>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45"/>
      <c r="AC47" s="445"/>
      <c r="AD47" s="445"/>
      <c r="AE47" s="445"/>
      <c r="AF47" s="445"/>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71">
        <f>AB44-SUM(AB46:AF47)</f>
        <v>0</v>
      </c>
      <c r="AC48" s="471"/>
      <c r="AD48" s="471"/>
      <c r="AE48" s="471"/>
      <c r="AF48" s="471"/>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73"/>
      <c r="AC65" s="473"/>
      <c r="AD65" s="473"/>
      <c r="AE65" s="473"/>
      <c r="AF65" s="473"/>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26"/>
      <c r="AC66" s="426"/>
      <c r="AD66" s="426"/>
      <c r="AE66" s="426"/>
      <c r="AF66" s="426"/>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29"/>
      <c r="AC67" s="429"/>
      <c r="AD67" s="429"/>
      <c r="AE67" s="429"/>
      <c r="AF67" s="429"/>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25">
        <f>AB67-AB66</f>
        <v>0</v>
      </c>
      <c r="AC68" s="425"/>
      <c r="AD68" s="425"/>
      <c r="AE68" s="425"/>
      <c r="AF68" s="425"/>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26"/>
      <c r="AC69" s="426"/>
      <c r="AD69" s="426"/>
      <c r="AE69" s="426"/>
      <c r="AF69" s="426"/>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27"/>
      <c r="AC70" s="427"/>
      <c r="AD70" s="427"/>
      <c r="AE70" s="427"/>
      <c r="AF70" s="427"/>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28" t="e">
        <f>AB70/AB66*100</f>
        <v>#DIV/0!</v>
      </c>
      <c r="AC71" s="428"/>
      <c r="AD71" s="428"/>
      <c r="AE71" s="428"/>
      <c r="AF71" s="428"/>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31"/>
      <c r="AB73" s="431"/>
      <c r="AC73" s="431"/>
      <c r="AD73" s="431"/>
      <c r="AE73" s="431"/>
      <c r="AF73" s="431"/>
      <c r="AG73" s="431"/>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37"/>
      <c r="AC74" s="437"/>
      <c r="AD74" s="437"/>
      <c r="AE74" s="437"/>
      <c r="AF74" s="437"/>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38"/>
      <c r="AC75" s="438"/>
      <c r="AD75" s="438"/>
      <c r="AE75" s="438"/>
      <c r="AF75" s="438"/>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33"/>
      <c r="AC76" s="433"/>
      <c r="AD76" s="433"/>
      <c r="AE76" s="433"/>
      <c r="AF76" s="433"/>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30">
        <f>AB76-AB75</f>
        <v>0</v>
      </c>
      <c r="AC77" s="430"/>
      <c r="AD77" s="430"/>
      <c r="AE77" s="430"/>
      <c r="AF77" s="430"/>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34"/>
      <c r="AC78" s="434"/>
      <c r="AD78" s="434"/>
      <c r="AE78" s="434"/>
      <c r="AF78" s="434"/>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35"/>
      <c r="AC79" s="435"/>
      <c r="AD79" s="435"/>
      <c r="AE79" s="435"/>
      <c r="AF79" s="435"/>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36" t="e">
        <f>AB79/AB75*100</f>
        <v>#DIV/0!</v>
      </c>
      <c r="AC80" s="436"/>
      <c r="AD80" s="436"/>
      <c r="AE80" s="436"/>
      <c r="AF80" s="436"/>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22"/>
      <c r="M85" s="422"/>
      <c r="N85" s="422"/>
      <c r="O85" s="422"/>
      <c r="P85" s="422"/>
      <c r="Q85" s="422"/>
      <c r="R85" s="422"/>
      <c r="S85" s="422"/>
      <c r="T85" s="422"/>
      <c r="U85" s="422"/>
      <c r="V85" s="422"/>
      <c r="W85" s="422"/>
      <c r="X85" s="422"/>
      <c r="Y85" s="422"/>
      <c r="Z85" s="422"/>
      <c r="AA85" s="422"/>
      <c r="AB85" s="422"/>
      <c r="AC85" s="422"/>
      <c r="AD85" s="422"/>
      <c r="AE85" s="422"/>
      <c r="AF85" s="422"/>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20" t="s">
        <v>59</v>
      </c>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216"/>
      <c r="AI91" s="217"/>
    </row>
    <row r="92" spans="1:35" ht="15" customHeight="1">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21"/>
      <c r="F94" s="421"/>
      <c r="G94" s="54" t="s">
        <v>37</v>
      </c>
      <c r="H94" s="421"/>
      <c r="I94" s="421"/>
      <c r="J94" s="54" t="s">
        <v>38</v>
      </c>
      <c r="K94" s="421"/>
      <c r="L94" s="421"/>
      <c r="M94" s="54" t="s">
        <v>60</v>
      </c>
      <c r="N94" s="54"/>
      <c r="O94" s="54"/>
      <c r="P94" s="54" t="s">
        <v>61</v>
      </c>
      <c r="Q94" s="54"/>
      <c r="R94" s="54"/>
      <c r="S94" s="54"/>
      <c r="T94" s="422"/>
      <c r="U94" s="422"/>
      <c r="V94" s="422"/>
      <c r="W94" s="422"/>
      <c r="X94" s="422"/>
      <c r="Y94" s="422"/>
      <c r="Z94" s="422"/>
      <c r="AA94" s="422"/>
      <c r="AB94" s="422"/>
      <c r="AC94" s="422"/>
      <c r="AD94" s="422"/>
      <c r="AE94" s="422"/>
      <c r="AF94" s="422"/>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24">
        <v>1</v>
      </c>
      <c r="B97" s="423" t="s">
        <v>244</v>
      </c>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218"/>
      <c r="AI97" s="217"/>
    </row>
    <row r="98" spans="1:35" ht="15" customHeight="1">
      <c r="A98" s="424"/>
      <c r="B98" s="423"/>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218"/>
      <c r="AI98" s="217"/>
    </row>
    <row r="99" spans="1:35" ht="15" customHeight="1">
      <c r="A99" s="424"/>
      <c r="B99" s="423"/>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218"/>
      <c r="AI99" s="217"/>
    </row>
    <row r="100" spans="1:35" ht="15" customHeight="1">
      <c r="A100" s="424">
        <v>2</v>
      </c>
      <c r="B100" s="423" t="s">
        <v>703</v>
      </c>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218"/>
      <c r="AI100" s="217"/>
    </row>
    <row r="101" spans="1:35" ht="15" customHeight="1">
      <c r="A101" s="424"/>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218"/>
      <c r="AI101" s="217"/>
    </row>
    <row r="102" spans="1:35" ht="15" customHeight="1">
      <c r="A102" s="424">
        <v>3</v>
      </c>
      <c r="B102" s="423" t="s">
        <v>245</v>
      </c>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218"/>
      <c r="AI102" s="217"/>
    </row>
    <row r="103" spans="1:35" ht="15" customHeight="1">
      <c r="A103" s="424"/>
      <c r="B103" s="423"/>
      <c r="C103" s="423"/>
      <c r="D103" s="423"/>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218"/>
      <c r="AI103" s="217"/>
    </row>
    <row r="104" spans="1:35" ht="15" customHeight="1">
      <c r="A104" s="146">
        <v>4</v>
      </c>
      <c r="B104" s="423" t="s">
        <v>718</v>
      </c>
      <c r="C104" s="423"/>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218"/>
      <c r="AI104" s="217"/>
    </row>
    <row r="105" spans="1:35" ht="15" customHeight="1">
      <c r="A105" s="146"/>
      <c r="B105" s="423"/>
      <c r="C105" s="423"/>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218"/>
      <c r="AI105" s="217"/>
    </row>
    <row r="106" spans="1:35" ht="15" customHeight="1">
      <c r="A106" s="146"/>
      <c r="B106" s="423"/>
      <c r="C106" s="423"/>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218"/>
      <c r="AI106" s="217"/>
    </row>
    <row r="107" spans="1:35" ht="15" customHeight="1">
      <c r="A107" s="424">
        <v>5</v>
      </c>
      <c r="B107" s="423" t="s">
        <v>246</v>
      </c>
      <c r="C107" s="423"/>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218"/>
      <c r="AI107" s="217"/>
    </row>
    <row r="108" spans="1:35" ht="15" customHeight="1">
      <c r="A108" s="424"/>
      <c r="B108" s="423"/>
      <c r="C108" s="423"/>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218"/>
      <c r="AI108" s="217"/>
    </row>
    <row r="109" spans="1:35" ht="15" customHeight="1">
      <c r="A109" s="424"/>
      <c r="B109" s="423"/>
      <c r="C109" s="423"/>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218"/>
      <c r="AI109" s="217"/>
    </row>
    <row r="110" spans="1:35" ht="15" customHeight="1">
      <c r="A110" s="424"/>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218"/>
      <c r="AI110" s="217"/>
    </row>
    <row r="111" spans="1:35" ht="15" customHeight="1">
      <c r="A111" s="424"/>
      <c r="B111" s="423"/>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218"/>
      <c r="AI111" s="217"/>
    </row>
    <row r="112" spans="1:35" ht="15" customHeight="1">
      <c r="A112" s="424"/>
      <c r="B112" s="423"/>
      <c r="C112" s="423"/>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218"/>
      <c r="AI112" s="217"/>
    </row>
    <row r="113" spans="1:35" ht="15" customHeight="1">
      <c r="A113" s="418">
        <v>6</v>
      </c>
      <c r="B113" s="419" t="s">
        <v>247</v>
      </c>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218"/>
      <c r="AI113" s="217"/>
    </row>
    <row r="114" spans="1:35" ht="15" customHeight="1">
      <c r="A114" s="418"/>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218"/>
      <c r="AI114" s="217"/>
    </row>
    <row r="115" spans="1:35" ht="15" customHeight="1">
      <c r="A115" s="424">
        <v>7</v>
      </c>
      <c r="B115" s="423" t="s">
        <v>720</v>
      </c>
      <c r="C115" s="423"/>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218"/>
      <c r="AI115" s="217"/>
    </row>
    <row r="116" spans="1:35" ht="15" customHeight="1">
      <c r="A116" s="424"/>
      <c r="B116" s="423"/>
      <c r="C116" s="423"/>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218"/>
      <c r="AI116" s="217"/>
    </row>
    <row r="117" spans="1:35" ht="15" customHeight="1">
      <c r="A117" s="236"/>
      <c r="B117" s="423"/>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218"/>
      <c r="AI117" s="217"/>
    </row>
    <row r="118" spans="1:35" ht="15" customHeight="1">
      <c r="A118" s="236"/>
      <c r="B118" s="423"/>
      <c r="C118" s="423"/>
      <c r="D118" s="423"/>
      <c r="E118" s="423"/>
      <c r="F118" s="423"/>
      <c r="G118" s="423"/>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218"/>
      <c r="AI118" s="217"/>
    </row>
    <row r="119" spans="1:35" ht="15" customHeight="1">
      <c r="A119" s="424">
        <v>8</v>
      </c>
      <c r="B119" s="423" t="s">
        <v>748</v>
      </c>
      <c r="C119" s="423"/>
      <c r="D119" s="423"/>
      <c r="E119" s="423"/>
      <c r="F119" s="423"/>
      <c r="G119" s="423"/>
      <c r="H119" s="423"/>
      <c r="I119" s="423"/>
      <c r="J119" s="423"/>
      <c r="K119" s="423"/>
      <c r="L119" s="423"/>
      <c r="M119" s="423"/>
      <c r="N119" s="423"/>
      <c r="O119" s="423"/>
      <c r="P119" s="423"/>
      <c r="Q119" s="423"/>
      <c r="R119" s="423"/>
      <c r="S119" s="423"/>
      <c r="T119" s="423"/>
      <c r="U119" s="423"/>
      <c r="V119" s="423"/>
      <c r="W119" s="423"/>
      <c r="X119" s="423"/>
      <c r="Y119" s="423"/>
      <c r="Z119" s="423"/>
      <c r="AA119" s="423"/>
      <c r="AB119" s="423"/>
      <c r="AC119" s="423"/>
      <c r="AD119" s="423"/>
      <c r="AE119" s="423"/>
      <c r="AF119" s="423"/>
      <c r="AG119" s="423"/>
      <c r="AH119" s="218"/>
      <c r="AI119" s="217"/>
    </row>
    <row r="120" spans="1:35" ht="15" customHeight="1">
      <c r="A120" s="424"/>
      <c r="B120" s="423"/>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218"/>
      <c r="AI120" s="217"/>
    </row>
    <row r="121" spans="1:35" ht="15" customHeight="1">
      <c r="A121" s="424"/>
      <c r="B121" s="423"/>
      <c r="C121" s="423"/>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218"/>
      <c r="AI121" s="217"/>
    </row>
    <row r="122" spans="1:35" ht="15" customHeight="1">
      <c r="A122" s="424"/>
      <c r="B122" s="423"/>
      <c r="C122" s="423"/>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423"/>
      <c r="AG122" s="423"/>
      <c r="AH122" s="218"/>
      <c r="AI122" s="217"/>
    </row>
    <row r="123" spans="1:35" ht="15" customHeight="1">
      <c r="A123" s="424">
        <v>9</v>
      </c>
      <c r="B123" s="423" t="s">
        <v>749</v>
      </c>
      <c r="C123" s="423"/>
      <c r="D123" s="423"/>
      <c r="E123" s="423"/>
      <c r="F123" s="423"/>
      <c r="G123" s="423"/>
      <c r="H123" s="423"/>
      <c r="I123" s="423"/>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423"/>
      <c r="AG123" s="423"/>
      <c r="AH123" s="218"/>
      <c r="AI123" s="217"/>
    </row>
    <row r="124" spans="1:35" ht="15" customHeight="1">
      <c r="A124" s="424"/>
      <c r="B124" s="423"/>
      <c r="C124" s="423"/>
      <c r="D124" s="423"/>
      <c r="E124" s="423"/>
      <c r="F124" s="423"/>
      <c r="G124" s="423"/>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218"/>
      <c r="AI124" s="217"/>
    </row>
    <row r="125" spans="1:35" ht="15" customHeight="1">
      <c r="A125" s="424"/>
      <c r="B125" s="423"/>
      <c r="C125" s="423"/>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218"/>
      <c r="AI125" s="217"/>
    </row>
    <row r="126" spans="1:35" ht="15" customHeight="1">
      <c r="A126" s="424"/>
      <c r="B126" s="423"/>
      <c r="C126" s="423"/>
      <c r="D126" s="423"/>
      <c r="E126" s="423"/>
      <c r="F126" s="423"/>
      <c r="G126" s="423"/>
      <c r="H126" s="423"/>
      <c r="I126" s="423"/>
      <c r="J126" s="423"/>
      <c r="K126" s="423"/>
      <c r="L126" s="423"/>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218"/>
      <c r="AI126" s="217"/>
    </row>
    <row r="127" spans="1:35" ht="15" customHeight="1">
      <c r="A127" s="424"/>
      <c r="B127" s="423"/>
      <c r="C127" s="423"/>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23"/>
      <c r="AA127" s="423"/>
      <c r="AB127" s="423"/>
      <c r="AC127" s="423"/>
      <c r="AD127" s="423"/>
      <c r="AE127" s="423"/>
      <c r="AF127" s="423"/>
      <c r="AG127" s="423"/>
      <c r="AH127" s="218"/>
      <c r="AI127" s="217"/>
    </row>
    <row r="128" spans="1:35" ht="15" customHeight="1">
      <c r="A128" s="424">
        <v>10</v>
      </c>
      <c r="B128" s="423" t="s">
        <v>248</v>
      </c>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218"/>
      <c r="AI128" s="217"/>
    </row>
    <row r="129" spans="1:35" ht="15" customHeight="1">
      <c r="A129" s="424"/>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218"/>
      <c r="AI129" s="217"/>
    </row>
    <row r="130" spans="1:35" ht="15" customHeight="1" outlineLevel="1">
      <c r="A130" s="418">
        <v>11</v>
      </c>
      <c r="B130" s="419" t="s">
        <v>249</v>
      </c>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218"/>
      <c r="AI130" s="217"/>
    </row>
    <row r="131" spans="1:35" ht="15" customHeight="1" outlineLevel="1">
      <c r="A131" s="418"/>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 ref="A119:A122"/>
    <mergeCell ref="A123:A127"/>
    <mergeCell ref="A128:A129"/>
    <mergeCell ref="B97:AG99"/>
    <mergeCell ref="B102:AG103"/>
    <mergeCell ref="B107:AG112"/>
    <mergeCell ref="B113:AG114"/>
    <mergeCell ref="B104:AG106"/>
    <mergeCell ref="B100:AG101"/>
    <mergeCell ref="B115:AG118"/>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77:AF77"/>
    <mergeCell ref="AA73:AG73"/>
    <mergeCell ref="L85:AF85"/>
    <mergeCell ref="C88:AF88"/>
    <mergeCell ref="AB76:AF76"/>
    <mergeCell ref="AB78:AF78"/>
    <mergeCell ref="AB79:AF79"/>
    <mergeCell ref="AB80:AF80"/>
    <mergeCell ref="AB74:AF74"/>
    <mergeCell ref="AB75:AF75"/>
    <mergeCell ref="AB68:AF68"/>
    <mergeCell ref="AB69:AF69"/>
    <mergeCell ref="AB70:AF70"/>
    <mergeCell ref="AB71:AF71"/>
    <mergeCell ref="AB67:AF67"/>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C5" sqref="AC5"/>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64">
        <v>6</v>
      </c>
      <c r="W2" s="464"/>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39" t="s">
        <v>966</v>
      </c>
      <c r="C5" s="439"/>
      <c r="D5" s="439"/>
      <c r="E5" s="439"/>
      <c r="F5" s="439"/>
      <c r="G5" s="439"/>
      <c r="H5" s="439"/>
      <c r="I5" s="440"/>
      <c r="J5" s="480"/>
      <c r="K5" s="481"/>
      <c r="L5" s="481"/>
      <c r="M5" s="481"/>
      <c r="N5" s="481"/>
      <c r="O5" s="481"/>
      <c r="P5" s="481"/>
      <c r="Q5" s="481"/>
      <c r="R5" s="481"/>
      <c r="S5" s="482"/>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1" t="s">
        <v>190</v>
      </c>
      <c r="C6" s="441"/>
      <c r="D6" s="441"/>
      <c r="E6" s="441"/>
      <c r="F6" s="441"/>
      <c r="G6" s="441"/>
      <c r="H6" s="441"/>
      <c r="I6" s="442"/>
      <c r="J6" s="483"/>
      <c r="K6" s="484"/>
      <c r="L6" s="484"/>
      <c r="M6" s="484"/>
      <c r="N6" s="484"/>
      <c r="O6" s="484"/>
      <c r="P6" s="484"/>
      <c r="Q6" s="484"/>
      <c r="R6" s="484"/>
      <c r="S6" s="485"/>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483" t="s">
        <v>917</v>
      </c>
      <c r="K7" s="484"/>
      <c r="L7" s="484"/>
      <c r="M7" s="484"/>
      <c r="N7" s="484"/>
      <c r="O7" s="484"/>
      <c r="P7" s="484"/>
      <c r="Q7" s="484"/>
      <c r="R7" s="484"/>
      <c r="S7" s="485"/>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483"/>
      <c r="K8" s="484"/>
      <c r="L8" s="484"/>
      <c r="M8" s="484"/>
      <c r="N8" s="484"/>
      <c r="O8" s="484"/>
      <c r="P8" s="484"/>
      <c r="Q8" s="484"/>
      <c r="R8" s="484"/>
      <c r="S8" s="485"/>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483"/>
      <c r="K9" s="484"/>
      <c r="L9" s="484"/>
      <c r="M9" s="484"/>
      <c r="N9" s="484"/>
      <c r="O9" s="484"/>
      <c r="P9" s="484"/>
      <c r="Q9" s="484"/>
      <c r="R9" s="484"/>
      <c r="S9" s="485"/>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483"/>
      <c r="K10" s="484"/>
      <c r="L10" s="484"/>
      <c r="M10" s="484"/>
      <c r="N10" s="484"/>
      <c r="O10" s="484"/>
      <c r="P10" s="484"/>
      <c r="Q10" s="484"/>
      <c r="R10" s="484"/>
      <c r="S10" s="485"/>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54"/>
      <c r="F13" s="454"/>
      <c r="G13" s="22" t="s">
        <v>37</v>
      </c>
      <c r="H13" s="454"/>
      <c r="I13" s="454"/>
      <c r="J13" s="22" t="s">
        <v>38</v>
      </c>
      <c r="K13" s="22"/>
      <c r="L13" s="22" t="s">
        <v>39</v>
      </c>
      <c r="M13" s="22"/>
      <c r="N13" s="22" t="s">
        <v>36</v>
      </c>
      <c r="O13" s="22"/>
      <c r="P13" s="454">
        <v>7</v>
      </c>
      <c r="Q13" s="454"/>
      <c r="R13" s="22" t="s">
        <v>37</v>
      </c>
      <c r="S13" s="454">
        <v>3</v>
      </c>
      <c r="T13" s="454"/>
      <c r="U13" s="23" t="s">
        <v>38</v>
      </c>
      <c r="V13" s="54"/>
      <c r="W13" s="447" t="str">
        <f>IF(E13=P13,S13-H13+1,IF(P13-E13=1,12-H13+1+S13,IF(P13-E13=2,12-H13+1+S13+12,"")))</f>
        <v/>
      </c>
      <c r="X13" s="447"/>
      <c r="Y13" s="447"/>
      <c r="Z13" s="448"/>
      <c r="AA13" s="54" t="s">
        <v>40</v>
      </c>
      <c r="AB13" s="92"/>
      <c r="AC13" s="92"/>
      <c r="AD13" s="92"/>
      <c r="AE13" s="92"/>
      <c r="AF13" s="92"/>
      <c r="AG13" s="92"/>
      <c r="AI13" s="279" t="str">
        <f>IF(OR(W13&gt;12,W13&lt;0),"←終了月が開始月と同年度内となるように選択してください","")</f>
        <v>←終了月が開始月と同年度内となるように選択してください</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478"/>
      <c r="S17" s="479"/>
      <c r="T17" s="479"/>
      <c r="U17" s="479"/>
      <c r="V17" s="479"/>
      <c r="W17" s="479"/>
      <c r="X17" s="479"/>
      <c r="Y17" s="293"/>
      <c r="Z17" s="293"/>
      <c r="AA17" s="293"/>
      <c r="AB17" s="293"/>
      <c r="AC17" s="486"/>
      <c r="AD17" s="486"/>
      <c r="AE17" s="486"/>
      <c r="AF17" s="486"/>
      <c r="AG17" s="294"/>
    </row>
    <row r="18" spans="1:33" ht="16.149999999999999" hidden="1" customHeight="1" outlineLevel="1">
      <c r="A18" s="295"/>
      <c r="B18" s="487" t="s">
        <v>63</v>
      </c>
      <c r="C18" s="487"/>
      <c r="D18" s="487"/>
      <c r="E18" s="487"/>
      <c r="F18" s="487"/>
      <c r="G18" s="487"/>
      <c r="H18" s="487"/>
      <c r="I18" s="487"/>
      <c r="J18" s="487"/>
      <c r="K18" s="487"/>
      <c r="L18" s="487"/>
      <c r="M18" s="487"/>
      <c r="N18" s="487"/>
      <c r="O18" s="487"/>
      <c r="P18" s="487"/>
      <c r="Q18" s="487"/>
      <c r="R18" s="487"/>
      <c r="S18" s="489" t="s">
        <v>64</v>
      </c>
      <c r="T18" s="490"/>
      <c r="U18" s="490"/>
      <c r="V18" s="490"/>
      <c r="W18" s="490"/>
      <c r="X18" s="490"/>
      <c r="Y18" s="491"/>
      <c r="Z18" s="489" t="s">
        <v>201</v>
      </c>
      <c r="AA18" s="490"/>
      <c r="AB18" s="490"/>
      <c r="AC18" s="490"/>
      <c r="AD18" s="490"/>
      <c r="AE18" s="490"/>
      <c r="AF18" s="490"/>
      <c r="AG18" s="531"/>
    </row>
    <row r="19" spans="1:33" ht="16.149999999999999" hidden="1" customHeight="1" outlineLevel="1">
      <c r="A19" s="295"/>
      <c r="B19" s="296" t="s">
        <v>65</v>
      </c>
      <c r="C19" s="297" t="s">
        <v>36</v>
      </c>
      <c r="D19" s="488">
        <f>'（別添１）_賃金改善計画書（訪問看護ステーション）'!E18</f>
        <v>0</v>
      </c>
      <c r="E19" s="488"/>
      <c r="F19" s="298" t="s">
        <v>37</v>
      </c>
      <c r="G19" s="488">
        <f>'（別添１）_賃金改善計画書（訪問看護ステーション）'!H18</f>
        <v>0</v>
      </c>
      <c r="H19" s="488"/>
      <c r="I19" s="298" t="s">
        <v>38</v>
      </c>
      <c r="J19" s="298" t="s">
        <v>66</v>
      </c>
      <c r="K19" s="298" t="s">
        <v>67</v>
      </c>
      <c r="L19" s="298"/>
      <c r="M19" s="474"/>
      <c r="N19" s="474"/>
      <c r="O19" s="299" t="s">
        <v>37</v>
      </c>
      <c r="P19" s="474"/>
      <c r="Q19" s="474"/>
      <c r="R19" s="300" t="s">
        <v>38</v>
      </c>
      <c r="S19" s="475"/>
      <c r="T19" s="476"/>
      <c r="U19" s="476"/>
      <c r="V19" s="476"/>
      <c r="W19" s="476"/>
      <c r="X19" s="476"/>
      <c r="Y19" s="477"/>
      <c r="Z19" s="533" t="str">
        <f>IF(S19="","",VLOOKUP(S19,'リスト（訪問看護）'!C:D,2,FALSE))</f>
        <v/>
      </c>
      <c r="AA19" s="534"/>
      <c r="AB19" s="534"/>
      <c r="AC19" s="534"/>
      <c r="AD19" s="534"/>
      <c r="AE19" s="534"/>
      <c r="AF19" s="534"/>
      <c r="AG19" s="301" t="s">
        <v>43</v>
      </c>
    </row>
    <row r="20" spans="1:33" ht="16.149999999999999" hidden="1" customHeight="1" outlineLevel="1">
      <c r="A20" s="295"/>
      <c r="B20" s="296" t="s">
        <v>68</v>
      </c>
      <c r="C20" s="297" t="s">
        <v>36</v>
      </c>
      <c r="D20" s="474"/>
      <c r="E20" s="474"/>
      <c r="F20" s="298" t="s">
        <v>37</v>
      </c>
      <c r="G20" s="474"/>
      <c r="H20" s="474"/>
      <c r="I20" s="298" t="s">
        <v>38</v>
      </c>
      <c r="J20" s="298" t="s">
        <v>66</v>
      </c>
      <c r="K20" s="298" t="s">
        <v>67</v>
      </c>
      <c r="L20" s="298"/>
      <c r="M20" s="474"/>
      <c r="N20" s="474"/>
      <c r="O20" s="299" t="s">
        <v>37</v>
      </c>
      <c r="P20" s="474"/>
      <c r="Q20" s="474"/>
      <c r="R20" s="300" t="s">
        <v>38</v>
      </c>
      <c r="S20" s="475"/>
      <c r="T20" s="476"/>
      <c r="U20" s="476"/>
      <c r="V20" s="476"/>
      <c r="W20" s="476"/>
      <c r="X20" s="476"/>
      <c r="Y20" s="477"/>
      <c r="Z20" s="533" t="str">
        <f>IF(S20="","",VLOOKUP(S20,'リスト（訪問看護）'!C:D,2,FALSE))</f>
        <v/>
      </c>
      <c r="AA20" s="534"/>
      <c r="AB20" s="534"/>
      <c r="AC20" s="534"/>
      <c r="AD20" s="534"/>
      <c r="AE20" s="534"/>
      <c r="AF20" s="534"/>
      <c r="AG20" s="301" t="s">
        <v>43</v>
      </c>
    </row>
    <row r="21" spans="1:33" ht="16.149999999999999" hidden="1" customHeight="1" outlineLevel="1">
      <c r="A21" s="295"/>
      <c r="B21" s="296" t="s">
        <v>69</v>
      </c>
      <c r="C21" s="297" t="s">
        <v>36</v>
      </c>
      <c r="D21" s="474"/>
      <c r="E21" s="474"/>
      <c r="F21" s="298" t="s">
        <v>37</v>
      </c>
      <c r="G21" s="474"/>
      <c r="H21" s="474"/>
      <c r="I21" s="298" t="s">
        <v>38</v>
      </c>
      <c r="J21" s="298" t="s">
        <v>66</v>
      </c>
      <c r="K21" s="298" t="s">
        <v>67</v>
      </c>
      <c r="L21" s="298"/>
      <c r="M21" s="474"/>
      <c r="N21" s="474"/>
      <c r="O21" s="299" t="s">
        <v>37</v>
      </c>
      <c r="P21" s="474"/>
      <c r="Q21" s="474"/>
      <c r="R21" s="300" t="s">
        <v>38</v>
      </c>
      <c r="S21" s="475"/>
      <c r="T21" s="476"/>
      <c r="U21" s="476"/>
      <c r="V21" s="476"/>
      <c r="W21" s="476"/>
      <c r="X21" s="476"/>
      <c r="Y21" s="477"/>
      <c r="Z21" s="533" t="str">
        <f>IF(S21="","",VLOOKUP(S21,'リスト（訪問看護）'!C:D,2,FALSE))</f>
        <v/>
      </c>
      <c r="AA21" s="534"/>
      <c r="AB21" s="534"/>
      <c r="AC21" s="534"/>
      <c r="AD21" s="534"/>
      <c r="AE21" s="534"/>
      <c r="AF21" s="534"/>
      <c r="AG21" s="301" t="s">
        <v>43</v>
      </c>
    </row>
    <row r="22" spans="1:33" ht="16.149999999999999" hidden="1" customHeight="1" outlineLevel="1">
      <c r="A22" s="295"/>
      <c r="B22" s="302" t="s">
        <v>70</v>
      </c>
      <c r="C22" s="297" t="s">
        <v>36</v>
      </c>
      <c r="D22" s="474"/>
      <c r="E22" s="474"/>
      <c r="F22" s="298" t="s">
        <v>37</v>
      </c>
      <c r="G22" s="474"/>
      <c r="H22" s="474"/>
      <c r="I22" s="298" t="s">
        <v>38</v>
      </c>
      <c r="J22" s="298" t="s">
        <v>66</v>
      </c>
      <c r="K22" s="298" t="s">
        <v>67</v>
      </c>
      <c r="L22" s="298"/>
      <c r="M22" s="474"/>
      <c r="N22" s="474"/>
      <c r="O22" s="299" t="s">
        <v>37</v>
      </c>
      <c r="P22" s="474"/>
      <c r="Q22" s="474"/>
      <c r="R22" s="300" t="s">
        <v>38</v>
      </c>
      <c r="S22" s="475"/>
      <c r="T22" s="476"/>
      <c r="U22" s="476"/>
      <c r="V22" s="476"/>
      <c r="W22" s="476"/>
      <c r="X22" s="476"/>
      <c r="Y22" s="477"/>
      <c r="Z22" s="533" t="str">
        <f>IF(S22="","",VLOOKUP(S22,'リスト（訪問看護）'!C:D,2,FALSE))</f>
        <v/>
      </c>
      <c r="AA22" s="534"/>
      <c r="AB22" s="534"/>
      <c r="AC22" s="534"/>
      <c r="AD22" s="534"/>
      <c r="AE22" s="534"/>
      <c r="AF22" s="534"/>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532"/>
      <c r="AD23" s="532"/>
      <c r="AE23" s="532"/>
      <c r="AF23" s="532"/>
      <c r="AG23" s="305"/>
    </row>
    <row r="24" spans="1:33" ht="16.149999999999999" hidden="1" customHeight="1" outlineLevel="1">
      <c r="A24" s="295"/>
      <c r="B24" s="489" t="s">
        <v>63</v>
      </c>
      <c r="C24" s="490"/>
      <c r="D24" s="490"/>
      <c r="E24" s="490"/>
      <c r="F24" s="490"/>
      <c r="G24" s="490"/>
      <c r="H24" s="490"/>
      <c r="I24" s="490"/>
      <c r="J24" s="490"/>
      <c r="K24" s="490"/>
      <c r="L24" s="490"/>
      <c r="M24" s="490"/>
      <c r="N24" s="490"/>
      <c r="O24" s="490"/>
      <c r="P24" s="490"/>
      <c r="Q24" s="490"/>
      <c r="R24" s="491"/>
      <c r="S24" s="489" t="s">
        <v>71</v>
      </c>
      <c r="T24" s="490"/>
      <c r="U24" s="490"/>
      <c r="V24" s="490"/>
      <c r="W24" s="490"/>
      <c r="X24" s="490"/>
      <c r="Y24" s="490"/>
      <c r="Z24" s="490"/>
      <c r="AA24" s="490"/>
      <c r="AB24" s="490"/>
      <c r="AC24" s="490"/>
      <c r="AD24" s="490"/>
      <c r="AE24" s="490"/>
      <c r="AF24" s="490"/>
      <c r="AG24" s="531"/>
    </row>
    <row r="25" spans="1:33" ht="16.149999999999999" hidden="1" customHeight="1" outlineLevel="1">
      <c r="A25" s="295"/>
      <c r="B25" s="296" t="s">
        <v>65</v>
      </c>
      <c r="C25" s="297" t="s">
        <v>36</v>
      </c>
      <c r="D25" s="488">
        <f>IF(D19="","",D19)</f>
        <v>0</v>
      </c>
      <c r="E25" s="488"/>
      <c r="F25" s="298" t="s">
        <v>37</v>
      </c>
      <c r="G25" s="488">
        <f>IF(G19="","",G19)</f>
        <v>0</v>
      </c>
      <c r="H25" s="488"/>
      <c r="I25" s="298" t="s">
        <v>38</v>
      </c>
      <c r="J25" s="298" t="s">
        <v>66</v>
      </c>
      <c r="K25" s="298" t="s">
        <v>67</v>
      </c>
      <c r="L25" s="298"/>
      <c r="M25" s="488" t="str">
        <f>IF(M19="","",M19)</f>
        <v/>
      </c>
      <c r="N25" s="488"/>
      <c r="O25" s="299" t="s">
        <v>37</v>
      </c>
      <c r="P25" s="488" t="str">
        <f>IF(P19="","",P19)</f>
        <v/>
      </c>
      <c r="Q25" s="488"/>
      <c r="R25" s="300" t="s">
        <v>38</v>
      </c>
      <c r="S25" s="535"/>
      <c r="T25" s="536"/>
      <c r="U25" s="536"/>
      <c r="V25" s="536"/>
      <c r="W25" s="536"/>
      <c r="X25" s="536"/>
      <c r="Y25" s="536"/>
      <c r="Z25" s="536"/>
      <c r="AA25" s="536"/>
      <c r="AB25" s="536"/>
      <c r="AC25" s="536"/>
      <c r="AD25" s="536"/>
      <c r="AE25" s="536"/>
      <c r="AF25" s="536"/>
      <c r="AG25" s="305" t="s">
        <v>46</v>
      </c>
    </row>
    <row r="26" spans="1:33" ht="16.149999999999999" hidden="1" customHeight="1" outlineLevel="1">
      <c r="A26" s="295"/>
      <c r="B26" s="296" t="s">
        <v>68</v>
      </c>
      <c r="C26" s="297" t="s">
        <v>36</v>
      </c>
      <c r="D26" s="488" t="str">
        <f>IF(D20="","",D20)</f>
        <v/>
      </c>
      <c r="E26" s="488"/>
      <c r="F26" s="298" t="s">
        <v>37</v>
      </c>
      <c r="G26" s="488" t="str">
        <f>IF(G20="","",G20)</f>
        <v/>
      </c>
      <c r="H26" s="488"/>
      <c r="I26" s="298" t="s">
        <v>38</v>
      </c>
      <c r="J26" s="298" t="s">
        <v>66</v>
      </c>
      <c r="K26" s="298" t="s">
        <v>67</v>
      </c>
      <c r="L26" s="298"/>
      <c r="M26" s="488" t="str">
        <f>IF(M20="","",M20)</f>
        <v/>
      </c>
      <c r="N26" s="488"/>
      <c r="O26" s="299" t="s">
        <v>37</v>
      </c>
      <c r="P26" s="488" t="str">
        <f>IF(P20="","",P20)</f>
        <v/>
      </c>
      <c r="Q26" s="488"/>
      <c r="R26" s="300" t="s">
        <v>38</v>
      </c>
      <c r="S26" s="535"/>
      <c r="T26" s="536"/>
      <c r="U26" s="536"/>
      <c r="V26" s="536"/>
      <c r="W26" s="536"/>
      <c r="X26" s="536"/>
      <c r="Y26" s="536"/>
      <c r="Z26" s="536"/>
      <c r="AA26" s="536"/>
      <c r="AB26" s="536"/>
      <c r="AC26" s="536"/>
      <c r="AD26" s="536"/>
      <c r="AE26" s="536"/>
      <c r="AF26" s="536"/>
      <c r="AG26" s="305" t="s">
        <v>46</v>
      </c>
    </row>
    <row r="27" spans="1:33" ht="16.149999999999999" hidden="1" customHeight="1" outlineLevel="1">
      <c r="A27" s="295"/>
      <c r="B27" s="296" t="s">
        <v>69</v>
      </c>
      <c r="C27" s="297" t="s">
        <v>36</v>
      </c>
      <c r="D27" s="488" t="str">
        <f>IF(D21="","",D21)</f>
        <v/>
      </c>
      <c r="E27" s="488"/>
      <c r="F27" s="298" t="s">
        <v>37</v>
      </c>
      <c r="G27" s="488" t="str">
        <f>IF(G21="","",G21)</f>
        <v/>
      </c>
      <c r="H27" s="488"/>
      <c r="I27" s="298" t="s">
        <v>38</v>
      </c>
      <c r="J27" s="298" t="s">
        <v>66</v>
      </c>
      <c r="K27" s="298" t="s">
        <v>67</v>
      </c>
      <c r="L27" s="298"/>
      <c r="M27" s="488" t="str">
        <f>IF(M21="","",M21)</f>
        <v/>
      </c>
      <c r="N27" s="488"/>
      <c r="O27" s="299" t="s">
        <v>37</v>
      </c>
      <c r="P27" s="488" t="str">
        <f>IF(P21="","",P21)</f>
        <v/>
      </c>
      <c r="Q27" s="488"/>
      <c r="R27" s="300" t="s">
        <v>38</v>
      </c>
      <c r="S27" s="535"/>
      <c r="T27" s="536"/>
      <c r="U27" s="536"/>
      <c r="V27" s="536"/>
      <c r="W27" s="536"/>
      <c r="X27" s="536"/>
      <c r="Y27" s="536"/>
      <c r="Z27" s="536"/>
      <c r="AA27" s="536"/>
      <c r="AB27" s="536"/>
      <c r="AC27" s="536"/>
      <c r="AD27" s="536"/>
      <c r="AE27" s="536"/>
      <c r="AF27" s="536"/>
      <c r="AG27" s="305" t="s">
        <v>46</v>
      </c>
    </row>
    <row r="28" spans="1:33" ht="16.149999999999999" hidden="1" customHeight="1" outlineLevel="1">
      <c r="A28" s="306"/>
      <c r="B28" s="302" t="s">
        <v>70</v>
      </c>
      <c r="C28" s="297" t="s">
        <v>36</v>
      </c>
      <c r="D28" s="488" t="str">
        <f>IF(D22="","",D22)</f>
        <v/>
      </c>
      <c r="E28" s="488"/>
      <c r="F28" s="298" t="s">
        <v>37</v>
      </c>
      <c r="G28" s="488" t="str">
        <f>IF(G22="","",G22)</f>
        <v/>
      </c>
      <c r="H28" s="488"/>
      <c r="I28" s="298" t="s">
        <v>38</v>
      </c>
      <c r="J28" s="298" t="s">
        <v>66</v>
      </c>
      <c r="K28" s="298" t="s">
        <v>67</v>
      </c>
      <c r="L28" s="298"/>
      <c r="M28" s="488" t="str">
        <f>IF(M22="","",M22)</f>
        <v/>
      </c>
      <c r="N28" s="488"/>
      <c r="O28" s="299" t="s">
        <v>37</v>
      </c>
      <c r="P28" s="488" t="str">
        <f>IF(P22="","",P22)</f>
        <v/>
      </c>
      <c r="Q28" s="488"/>
      <c r="R28" s="300" t="s">
        <v>38</v>
      </c>
      <c r="S28" s="535"/>
      <c r="T28" s="536"/>
      <c r="U28" s="536"/>
      <c r="V28" s="536"/>
      <c r="W28" s="536"/>
      <c r="X28" s="536"/>
      <c r="Y28" s="536"/>
      <c r="Z28" s="536"/>
      <c r="AA28" s="536"/>
      <c r="AB28" s="536"/>
      <c r="AC28" s="536"/>
      <c r="AD28" s="536"/>
      <c r="AE28" s="536"/>
      <c r="AF28" s="536"/>
      <c r="AG28" s="305" t="s">
        <v>46</v>
      </c>
    </row>
    <row r="29" spans="1:33" ht="16.149999999999999" hidden="1" customHeight="1" outlineLevel="1">
      <c r="A29" s="295"/>
      <c r="B29" s="492" t="s">
        <v>72</v>
      </c>
      <c r="C29" s="493"/>
      <c r="D29" s="493"/>
      <c r="E29" s="493"/>
      <c r="F29" s="493"/>
      <c r="G29" s="493"/>
      <c r="H29" s="493"/>
      <c r="I29" s="493"/>
      <c r="J29" s="493"/>
      <c r="K29" s="493"/>
      <c r="L29" s="493"/>
      <c r="M29" s="493"/>
      <c r="N29" s="493"/>
      <c r="O29" s="493"/>
      <c r="P29" s="493"/>
      <c r="Q29" s="493"/>
      <c r="R29" s="494"/>
      <c r="S29" s="504">
        <f>SUM(S25:X28)</f>
        <v>0</v>
      </c>
      <c r="T29" s="505"/>
      <c r="U29" s="505"/>
      <c r="V29" s="505"/>
      <c r="W29" s="505"/>
      <c r="X29" s="505"/>
      <c r="Y29" s="505"/>
      <c r="Z29" s="505"/>
      <c r="AA29" s="505"/>
      <c r="AB29" s="505"/>
      <c r="AC29" s="505"/>
      <c r="AD29" s="505"/>
      <c r="AE29" s="505"/>
      <c r="AF29" s="505"/>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537"/>
      <c r="AD30" s="537"/>
      <c r="AE30" s="537"/>
      <c r="AF30" s="537"/>
      <c r="AG30" s="308"/>
    </row>
    <row r="31" spans="1:33" ht="16.149999999999999" hidden="1" customHeight="1" outlineLevel="1">
      <c r="A31" s="295"/>
      <c r="B31" s="489" t="s">
        <v>63</v>
      </c>
      <c r="C31" s="490"/>
      <c r="D31" s="490"/>
      <c r="E31" s="490"/>
      <c r="F31" s="490"/>
      <c r="G31" s="490"/>
      <c r="H31" s="490"/>
      <c r="I31" s="490"/>
      <c r="J31" s="490"/>
      <c r="K31" s="490"/>
      <c r="L31" s="490"/>
      <c r="M31" s="490"/>
      <c r="N31" s="490"/>
      <c r="O31" s="490"/>
      <c r="P31" s="490"/>
      <c r="Q31" s="490"/>
      <c r="R31" s="491"/>
      <c r="S31" s="489" t="s">
        <v>215</v>
      </c>
      <c r="T31" s="490"/>
      <c r="U31" s="490"/>
      <c r="V31" s="490"/>
      <c r="W31" s="490"/>
      <c r="X31" s="490"/>
      <c r="Y31" s="490"/>
      <c r="Z31" s="490"/>
      <c r="AA31" s="490"/>
      <c r="AB31" s="490"/>
      <c r="AC31" s="490"/>
      <c r="AD31" s="490"/>
      <c r="AE31" s="490"/>
      <c r="AF31" s="490"/>
      <c r="AG31" s="531"/>
    </row>
    <row r="32" spans="1:33" ht="16.149999999999999" hidden="1" customHeight="1" outlineLevel="1">
      <c r="A32" s="295"/>
      <c r="B32" s="296" t="s">
        <v>65</v>
      </c>
      <c r="C32" s="297" t="s">
        <v>36</v>
      </c>
      <c r="D32" s="488">
        <f>IF(D19="","",D19)</f>
        <v>0</v>
      </c>
      <c r="E32" s="488"/>
      <c r="F32" s="298" t="s">
        <v>37</v>
      </c>
      <c r="G32" s="488">
        <f>IF(G19="","",G19)</f>
        <v>0</v>
      </c>
      <c r="H32" s="488"/>
      <c r="I32" s="298" t="s">
        <v>38</v>
      </c>
      <c r="J32" s="298" t="s">
        <v>66</v>
      </c>
      <c r="K32" s="298" t="s">
        <v>67</v>
      </c>
      <c r="L32" s="298"/>
      <c r="M32" s="488" t="str">
        <f>IF(M19="","",M19)</f>
        <v/>
      </c>
      <c r="N32" s="488"/>
      <c r="O32" s="299" t="s">
        <v>37</v>
      </c>
      <c r="P32" s="488" t="str">
        <f>IF(P19="","",P19)</f>
        <v/>
      </c>
      <c r="Q32" s="488"/>
      <c r="R32" s="299" t="s">
        <v>38</v>
      </c>
      <c r="S32" s="504" t="str">
        <f>IFERROR(S25*Z19,"")</f>
        <v/>
      </c>
      <c r="T32" s="505"/>
      <c r="U32" s="505"/>
      <c r="V32" s="505"/>
      <c r="W32" s="505"/>
      <c r="X32" s="505"/>
      <c r="Y32" s="505"/>
      <c r="Z32" s="505"/>
      <c r="AA32" s="505"/>
      <c r="AB32" s="505"/>
      <c r="AC32" s="505"/>
      <c r="AD32" s="505"/>
      <c r="AE32" s="505"/>
      <c r="AF32" s="505"/>
      <c r="AG32" s="305" t="s">
        <v>43</v>
      </c>
    </row>
    <row r="33" spans="1:34" ht="16.149999999999999" hidden="1" customHeight="1" outlineLevel="1">
      <c r="A33" s="295"/>
      <c r="B33" s="296" t="s">
        <v>68</v>
      </c>
      <c r="C33" s="297" t="s">
        <v>36</v>
      </c>
      <c r="D33" s="488" t="str">
        <f>IF(D20="","",D20)</f>
        <v/>
      </c>
      <c r="E33" s="488"/>
      <c r="F33" s="298" t="s">
        <v>37</v>
      </c>
      <c r="G33" s="488" t="str">
        <f>IF(G20="","",G20)</f>
        <v/>
      </c>
      <c r="H33" s="488"/>
      <c r="I33" s="298" t="s">
        <v>38</v>
      </c>
      <c r="J33" s="298" t="s">
        <v>66</v>
      </c>
      <c r="K33" s="298" t="s">
        <v>67</v>
      </c>
      <c r="L33" s="298"/>
      <c r="M33" s="488" t="str">
        <f>IF(M20="","",M20)</f>
        <v/>
      </c>
      <c r="N33" s="488"/>
      <c r="O33" s="299" t="s">
        <v>37</v>
      </c>
      <c r="P33" s="488" t="str">
        <f>IF(P20="","",P20)</f>
        <v/>
      </c>
      <c r="Q33" s="488"/>
      <c r="R33" s="299" t="s">
        <v>38</v>
      </c>
      <c r="S33" s="504" t="str">
        <f>IFERROR(S26*Z20,"")</f>
        <v/>
      </c>
      <c r="T33" s="505"/>
      <c r="U33" s="505"/>
      <c r="V33" s="505"/>
      <c r="W33" s="505"/>
      <c r="X33" s="505"/>
      <c r="Y33" s="505"/>
      <c r="Z33" s="505"/>
      <c r="AA33" s="505"/>
      <c r="AB33" s="505"/>
      <c r="AC33" s="505"/>
      <c r="AD33" s="505"/>
      <c r="AE33" s="505"/>
      <c r="AF33" s="505"/>
      <c r="AG33" s="305" t="s">
        <v>43</v>
      </c>
    </row>
    <row r="34" spans="1:34" ht="16.149999999999999" hidden="1" customHeight="1" outlineLevel="1">
      <c r="A34" s="295"/>
      <c r="B34" s="296" t="s">
        <v>69</v>
      </c>
      <c r="C34" s="297" t="s">
        <v>36</v>
      </c>
      <c r="D34" s="488" t="str">
        <f>IF(D21="","",D21)</f>
        <v/>
      </c>
      <c r="E34" s="488"/>
      <c r="F34" s="298" t="s">
        <v>37</v>
      </c>
      <c r="G34" s="488" t="str">
        <f>IF(G21="","",G21)</f>
        <v/>
      </c>
      <c r="H34" s="488"/>
      <c r="I34" s="298" t="s">
        <v>38</v>
      </c>
      <c r="J34" s="298" t="s">
        <v>66</v>
      </c>
      <c r="K34" s="298" t="s">
        <v>67</v>
      </c>
      <c r="L34" s="298"/>
      <c r="M34" s="488" t="str">
        <f>IF(M21="","",M21)</f>
        <v/>
      </c>
      <c r="N34" s="488"/>
      <c r="O34" s="299" t="s">
        <v>37</v>
      </c>
      <c r="P34" s="488" t="str">
        <f>IF(P21="","",P21)</f>
        <v/>
      </c>
      <c r="Q34" s="488"/>
      <c r="R34" s="299" t="s">
        <v>38</v>
      </c>
      <c r="S34" s="504" t="str">
        <f>IFERROR(S27*Z21,"")</f>
        <v/>
      </c>
      <c r="T34" s="505"/>
      <c r="U34" s="505"/>
      <c r="V34" s="505"/>
      <c r="W34" s="505"/>
      <c r="X34" s="505"/>
      <c r="Y34" s="505"/>
      <c r="Z34" s="505"/>
      <c r="AA34" s="505"/>
      <c r="AB34" s="505"/>
      <c r="AC34" s="505"/>
      <c r="AD34" s="505"/>
      <c r="AE34" s="505"/>
      <c r="AF34" s="505"/>
      <c r="AG34" s="305" t="s">
        <v>43</v>
      </c>
    </row>
    <row r="35" spans="1:34" ht="16.149999999999999" hidden="1" customHeight="1" outlineLevel="1">
      <c r="A35" s="295"/>
      <c r="B35" s="309" t="s">
        <v>70</v>
      </c>
      <c r="C35" s="310" t="s">
        <v>36</v>
      </c>
      <c r="D35" s="488" t="str">
        <f>IF(D22="","",D22)</f>
        <v/>
      </c>
      <c r="E35" s="488"/>
      <c r="F35" s="298" t="s">
        <v>37</v>
      </c>
      <c r="G35" s="488" t="str">
        <f>IF(G22="","",G22)</f>
        <v/>
      </c>
      <c r="H35" s="488"/>
      <c r="I35" s="298" t="s">
        <v>38</v>
      </c>
      <c r="J35" s="298" t="s">
        <v>66</v>
      </c>
      <c r="K35" s="298" t="s">
        <v>67</v>
      </c>
      <c r="L35" s="298"/>
      <c r="M35" s="488" t="str">
        <f>IF(M22="","",M22)</f>
        <v/>
      </c>
      <c r="N35" s="488"/>
      <c r="O35" s="299" t="s">
        <v>37</v>
      </c>
      <c r="P35" s="488" t="str">
        <f>IF(P22="","",P22)</f>
        <v/>
      </c>
      <c r="Q35" s="488"/>
      <c r="R35" s="299" t="s">
        <v>38</v>
      </c>
      <c r="S35" s="504" t="str">
        <f>IFERROR(S28*Z22,"")</f>
        <v/>
      </c>
      <c r="T35" s="505"/>
      <c r="U35" s="505"/>
      <c r="V35" s="505"/>
      <c r="W35" s="505"/>
      <c r="X35" s="505"/>
      <c r="Y35" s="505"/>
      <c r="Z35" s="505"/>
      <c r="AA35" s="505"/>
      <c r="AB35" s="505"/>
      <c r="AC35" s="505"/>
      <c r="AD35" s="505"/>
      <c r="AE35" s="505"/>
      <c r="AF35" s="505"/>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498"/>
      <c r="AA36" s="474"/>
      <c r="AB36" s="474"/>
      <c r="AC36" s="474"/>
      <c r="AD36" s="474"/>
      <c r="AE36" s="474"/>
      <c r="AF36" s="474"/>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498"/>
      <c r="AA37" s="474"/>
      <c r="AB37" s="474"/>
      <c r="AC37" s="474"/>
      <c r="AD37" s="474"/>
      <c r="AE37" s="474"/>
      <c r="AF37" s="474"/>
      <c r="AG37" s="305" t="s">
        <v>43</v>
      </c>
    </row>
    <row r="38" spans="1:34" ht="16.149999999999999" hidden="1" customHeight="1" outlineLevel="1" thickBot="1">
      <c r="A38" s="312"/>
      <c r="B38" s="501" t="s">
        <v>72</v>
      </c>
      <c r="C38" s="502"/>
      <c r="D38" s="502"/>
      <c r="E38" s="502"/>
      <c r="F38" s="502"/>
      <c r="G38" s="502"/>
      <c r="H38" s="502"/>
      <c r="I38" s="502"/>
      <c r="J38" s="502"/>
      <c r="K38" s="502"/>
      <c r="L38" s="502"/>
      <c r="M38" s="502"/>
      <c r="N38" s="502"/>
      <c r="O38" s="502"/>
      <c r="P38" s="502"/>
      <c r="Q38" s="502"/>
      <c r="R38" s="502"/>
      <c r="S38" s="502"/>
      <c r="T38" s="502"/>
      <c r="U38" s="502"/>
      <c r="V38" s="502"/>
      <c r="W38" s="502"/>
      <c r="X38" s="502"/>
      <c r="Y38" s="503"/>
      <c r="Z38" s="499">
        <f>IFERROR(SUM(S32:X35)+SUM(Z32:AF35)-Z36+Z37,0)</f>
        <v>0</v>
      </c>
      <c r="AA38" s="500"/>
      <c r="AB38" s="500"/>
      <c r="AC38" s="500"/>
      <c r="AD38" s="500"/>
      <c r="AE38" s="500"/>
      <c r="AF38" s="500"/>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06"/>
      <c r="AC40" s="506"/>
      <c r="AD40" s="506"/>
      <c r="AE40" s="506"/>
      <c r="AF40" s="506"/>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26"/>
      <c r="AC41" s="426"/>
      <c r="AD41" s="426"/>
      <c r="AE41" s="426"/>
      <c r="AF41" s="426"/>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07">
        <f>SUM(AB40:AF41)</f>
        <v>0</v>
      </c>
      <c r="AC43" s="507"/>
      <c r="AD43" s="507"/>
      <c r="AE43" s="507"/>
      <c r="AF43" s="507"/>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06"/>
      <c r="AC47" s="506"/>
      <c r="AD47" s="506"/>
      <c r="AE47" s="506"/>
      <c r="AF47" s="506"/>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08"/>
      <c r="AC48" s="508"/>
      <c r="AD48" s="508"/>
      <c r="AE48" s="508"/>
      <c r="AF48" s="508"/>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09">
        <f>AB43-AB47+AB48</f>
        <v>0</v>
      </c>
      <c r="AC51" s="509"/>
      <c r="AD51" s="509"/>
      <c r="AE51" s="509"/>
      <c r="AF51" s="509"/>
      <c r="AG51" s="9" t="s">
        <v>43</v>
      </c>
      <c r="AH51" s="204"/>
    </row>
    <row r="52" spans="1:34" ht="15.6" customHeight="1" thickBot="1">
      <c r="A52" s="510" t="s">
        <v>985</v>
      </c>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08"/>
      <c r="AC52" s="508"/>
      <c r="AD52" s="508"/>
      <c r="AE52" s="508"/>
      <c r="AF52" s="508"/>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12" t="str">
        <f>IF(AH52=TRUE,"問題なし","問題あり")</f>
        <v>問題あり</v>
      </c>
      <c r="AC53" s="512"/>
      <c r="AD53" s="512"/>
      <c r="AE53" s="512"/>
      <c r="AF53" s="512"/>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495"/>
      <c r="AC56" s="495"/>
      <c r="AD56" s="495"/>
      <c r="AE56" s="495"/>
      <c r="AF56" s="495"/>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496"/>
      <c r="AC57" s="496"/>
      <c r="AD57" s="496"/>
      <c r="AE57" s="496"/>
      <c r="AF57" s="496"/>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2">
        <f>Z38</f>
        <v>0</v>
      </c>
      <c r="AC58" s="452"/>
      <c r="AD58" s="452"/>
      <c r="AE58" s="452"/>
      <c r="AF58" s="452"/>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497"/>
      <c r="AC59" s="497"/>
      <c r="AD59" s="497"/>
      <c r="AE59" s="497"/>
      <c r="AF59" s="497"/>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497"/>
      <c r="AC60" s="497"/>
      <c r="AD60" s="497"/>
      <c r="AE60" s="497"/>
      <c r="AF60" s="497"/>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15"/>
      <c r="AC61" s="515"/>
      <c r="AD61" s="515"/>
      <c r="AE61" s="515"/>
      <c r="AF61" s="515"/>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15"/>
      <c r="AC62" s="515"/>
      <c r="AD62" s="515"/>
      <c r="AE62" s="515"/>
      <c r="AF62" s="515"/>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16">
        <f>AB56-SUM(AB57:AF62)</f>
        <v>0</v>
      </c>
      <c r="AC63" s="516"/>
      <c r="AD63" s="516"/>
      <c r="AE63" s="516"/>
      <c r="AF63" s="516"/>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17"/>
      <c r="AC64" s="517"/>
      <c r="AD64" s="517"/>
      <c r="AE64" s="517"/>
      <c r="AF64" s="517"/>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18" t="str">
        <f>IF(AH52=TRUE,"問題なし","問題あり")</f>
        <v>問題あり</v>
      </c>
      <c r="AC65" s="518"/>
      <c r="AD65" s="518"/>
      <c r="AE65" s="518"/>
      <c r="AF65" s="518"/>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73"/>
      <c r="AC81" s="473"/>
      <c r="AD81" s="473"/>
      <c r="AE81" s="473"/>
      <c r="AF81" s="473"/>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513"/>
      <c r="AC82" s="513"/>
      <c r="AD82" s="513"/>
      <c r="AE82" s="513"/>
      <c r="AF82" s="513"/>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513"/>
      <c r="AC83" s="513"/>
      <c r="AD83" s="513"/>
      <c r="AE83" s="513"/>
      <c r="AF83" s="513"/>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29"/>
      <c r="AC84" s="429"/>
      <c r="AD84" s="429"/>
      <c r="AE84" s="429"/>
      <c r="AF84" s="429"/>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519"/>
      <c r="AC85" s="519"/>
      <c r="AD85" s="519"/>
      <c r="AE85" s="519"/>
      <c r="AF85" s="51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45"/>
      <c r="AC86" s="445"/>
      <c r="AD86" s="445"/>
      <c r="AE86" s="445"/>
      <c r="AF86" s="445"/>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26"/>
      <c r="AC87" s="426"/>
      <c r="AD87" s="426"/>
      <c r="AE87" s="426"/>
      <c r="AF87" s="426"/>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514">
        <f>AB86-AB87</f>
        <v>0</v>
      </c>
      <c r="AC88" s="514"/>
      <c r="AD88" s="514"/>
      <c r="AE88" s="514"/>
      <c r="AF88" s="514"/>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28" t="e">
        <f>(AB88/(AB84-AB86))*100</f>
        <v>#DIV/0!</v>
      </c>
      <c r="AC89" s="428"/>
      <c r="AD89" s="428"/>
      <c r="AE89" s="428"/>
      <c r="AF89" s="428"/>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73"/>
      <c r="AC92" s="473"/>
      <c r="AD92" s="473"/>
      <c r="AE92" s="473"/>
      <c r="AF92" s="473"/>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519"/>
      <c r="AC93" s="519"/>
      <c r="AD93" s="519"/>
      <c r="AE93" s="519"/>
      <c r="AF93" s="51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513"/>
      <c r="AC94" s="513"/>
      <c r="AD94" s="513"/>
      <c r="AE94" s="513"/>
      <c r="AF94" s="513"/>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26"/>
      <c r="AC95" s="426"/>
      <c r="AD95" s="426"/>
      <c r="AE95" s="426"/>
      <c r="AF95" s="426"/>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519"/>
      <c r="AC96" s="519"/>
      <c r="AD96" s="519"/>
      <c r="AE96" s="519"/>
      <c r="AF96" s="51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45"/>
      <c r="AC97" s="445"/>
      <c r="AD97" s="445"/>
      <c r="AE97" s="445"/>
      <c r="AF97" s="445"/>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26"/>
      <c r="AC98" s="426"/>
      <c r="AD98" s="426"/>
      <c r="AE98" s="426"/>
      <c r="AF98" s="426"/>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514">
        <f>AB97-AB98</f>
        <v>0</v>
      </c>
      <c r="AC99" s="514"/>
      <c r="AD99" s="514"/>
      <c r="AE99" s="514"/>
      <c r="AF99" s="514"/>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28" t="e">
        <f>(AB99/(AB95-AB97))*100</f>
        <v>#DIV/0!</v>
      </c>
      <c r="AC100" s="428"/>
      <c r="AD100" s="428"/>
      <c r="AE100" s="428"/>
      <c r="AF100" s="428"/>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527"/>
      <c r="AB102" s="527"/>
      <c r="AC102" s="527"/>
      <c r="AD102" s="527"/>
      <c r="AE102" s="527"/>
      <c r="AF102" s="527"/>
      <c r="AG102" s="527"/>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524"/>
      <c r="AC103" s="524"/>
      <c r="AD103" s="524"/>
      <c r="AE103" s="524"/>
      <c r="AF103" s="524"/>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519"/>
      <c r="AC104" s="519"/>
      <c r="AD104" s="519"/>
      <c r="AE104" s="519"/>
      <c r="AF104" s="51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513"/>
      <c r="AC105" s="513"/>
      <c r="AD105" s="513"/>
      <c r="AE105" s="513"/>
      <c r="AF105" s="513"/>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26"/>
      <c r="AC106" s="426"/>
      <c r="AD106" s="426"/>
      <c r="AE106" s="426"/>
      <c r="AF106" s="426"/>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519"/>
      <c r="AC107" s="519"/>
      <c r="AD107" s="519"/>
      <c r="AE107" s="519"/>
      <c r="AF107" s="51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45"/>
      <c r="AC108" s="445"/>
      <c r="AD108" s="445"/>
      <c r="AE108" s="445"/>
      <c r="AF108" s="445"/>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26"/>
      <c r="AC109" s="426"/>
      <c r="AD109" s="426"/>
      <c r="AE109" s="426"/>
      <c r="AF109" s="426"/>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514">
        <f>AB108-AB109</f>
        <v>0</v>
      </c>
      <c r="AC110" s="514"/>
      <c r="AD110" s="514"/>
      <c r="AE110" s="514"/>
      <c r="AF110" s="514"/>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28" t="e">
        <f>(AB110/(AB106-AB108))*100</f>
        <v>#DIV/0!</v>
      </c>
      <c r="AC111" s="428"/>
      <c r="AD111" s="428"/>
      <c r="AE111" s="428"/>
      <c r="AF111" s="428"/>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527"/>
      <c r="AB113" s="527"/>
      <c r="AC113" s="527"/>
      <c r="AD113" s="527"/>
      <c r="AE113" s="527"/>
      <c r="AF113" s="527"/>
      <c r="AG113" s="527"/>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524"/>
      <c r="AC114" s="524"/>
      <c r="AD114" s="524"/>
      <c r="AE114" s="524"/>
      <c r="AF114" s="524"/>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525"/>
      <c r="AC115" s="525"/>
      <c r="AD115" s="525"/>
      <c r="AE115" s="525"/>
      <c r="AF115" s="525"/>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513"/>
      <c r="AC116" s="513"/>
      <c r="AD116" s="513"/>
      <c r="AE116" s="513"/>
      <c r="AF116" s="513"/>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26"/>
      <c r="AC117" s="526"/>
      <c r="AD117" s="526"/>
      <c r="AE117" s="526"/>
      <c r="AF117" s="526"/>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519"/>
      <c r="AC118" s="519"/>
      <c r="AD118" s="519"/>
      <c r="AE118" s="519"/>
      <c r="AF118" s="51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45"/>
      <c r="AC119" s="445"/>
      <c r="AD119" s="445"/>
      <c r="AE119" s="445"/>
      <c r="AF119" s="445"/>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26"/>
      <c r="AC120" s="426"/>
      <c r="AD120" s="426"/>
      <c r="AE120" s="426"/>
      <c r="AF120" s="426"/>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514">
        <f>AB119-AB120</f>
        <v>0</v>
      </c>
      <c r="AC121" s="514"/>
      <c r="AD121" s="514"/>
      <c r="AE121" s="514"/>
      <c r="AF121" s="514"/>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28" t="e">
        <f>(AB121/(AB117-AB119))*100</f>
        <v>#DIV/0!</v>
      </c>
      <c r="AC122" s="428"/>
      <c r="AD122" s="428"/>
      <c r="AE122" s="428"/>
      <c r="AF122" s="428"/>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527"/>
      <c r="AB124" s="527"/>
      <c r="AC124" s="527"/>
      <c r="AD124" s="527"/>
      <c r="AE124" s="527"/>
      <c r="AF124" s="527"/>
      <c r="AG124" s="527"/>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73"/>
      <c r="AC125" s="473"/>
      <c r="AD125" s="473"/>
      <c r="AE125" s="473"/>
      <c r="AF125" s="473"/>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525"/>
      <c r="AC126" s="525"/>
      <c r="AD126" s="525"/>
      <c r="AE126" s="525"/>
      <c r="AF126" s="525"/>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528"/>
      <c r="AC127" s="528"/>
      <c r="AD127" s="528"/>
      <c r="AE127" s="528"/>
      <c r="AF127" s="528"/>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26"/>
      <c r="AC128" s="526"/>
      <c r="AD128" s="526"/>
      <c r="AE128" s="526"/>
      <c r="AF128" s="526"/>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519"/>
      <c r="AC129" s="519"/>
      <c r="AD129" s="519"/>
      <c r="AE129" s="519"/>
      <c r="AF129" s="51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45"/>
      <c r="AC130" s="445"/>
      <c r="AD130" s="445"/>
      <c r="AE130" s="445"/>
      <c r="AF130" s="445"/>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26"/>
      <c r="AC131" s="426"/>
      <c r="AD131" s="426"/>
      <c r="AE131" s="426"/>
      <c r="AF131" s="426"/>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514">
        <f>AB130-AB131</f>
        <v>0</v>
      </c>
      <c r="AC132" s="514"/>
      <c r="AD132" s="514"/>
      <c r="AE132" s="514"/>
      <c r="AF132" s="514"/>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28" t="e">
        <f>(AB132/(AB128-AB130))*100</f>
        <v>#DIV/0!</v>
      </c>
      <c r="AC133" s="428"/>
      <c r="AD133" s="428"/>
      <c r="AE133" s="428"/>
      <c r="AF133" s="428"/>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31"/>
      <c r="AB136" s="431"/>
      <c r="AC136" s="431"/>
      <c r="AD136" s="431"/>
      <c r="AE136" s="431"/>
      <c r="AF136" s="431"/>
      <c r="AG136" s="431"/>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37"/>
      <c r="AC137" s="437"/>
      <c r="AD137" s="437"/>
      <c r="AE137" s="437"/>
      <c r="AF137" s="437"/>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529"/>
      <c r="AC138" s="529"/>
      <c r="AD138" s="529"/>
      <c r="AE138" s="529"/>
      <c r="AF138" s="529"/>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530"/>
      <c r="AC139" s="530"/>
      <c r="AD139" s="530"/>
      <c r="AE139" s="530"/>
      <c r="AF139" s="530"/>
      <c r="AG139" s="328" t="s">
        <v>43</v>
      </c>
      <c r="AH139" s="103"/>
      <c r="AI139" s="204"/>
    </row>
    <row r="140" spans="1:35" ht="16.149999999999999" hidden="1" customHeight="1" outlineLevel="1">
      <c r="A140" s="522" t="s">
        <v>639</v>
      </c>
      <c r="B140" s="523"/>
      <c r="C140" s="523"/>
      <c r="D140" s="523"/>
      <c r="E140" s="523"/>
      <c r="F140" s="523"/>
      <c r="G140" s="523"/>
      <c r="H140" s="523"/>
      <c r="I140" s="523"/>
      <c r="J140" s="523"/>
      <c r="K140" s="523"/>
      <c r="L140" s="523"/>
      <c r="M140" s="523"/>
      <c r="N140" s="523"/>
      <c r="O140" s="523"/>
      <c r="P140" s="523"/>
      <c r="Q140" s="523"/>
      <c r="R140" s="523"/>
      <c r="S140" s="523"/>
      <c r="T140" s="523"/>
      <c r="U140" s="523"/>
      <c r="V140" s="523"/>
      <c r="W140" s="523"/>
      <c r="X140" s="523"/>
      <c r="Y140" s="523"/>
      <c r="Z140" s="523"/>
      <c r="AA140" s="523"/>
      <c r="AB140" s="513"/>
      <c r="AC140" s="513"/>
      <c r="AD140" s="513"/>
      <c r="AE140" s="513"/>
      <c r="AF140" s="513"/>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520"/>
      <c r="AC141" s="520"/>
      <c r="AD141" s="520"/>
      <c r="AE141" s="520"/>
      <c r="AF141" s="520"/>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26"/>
      <c r="AC142" s="426"/>
      <c r="AD142" s="426"/>
      <c r="AE142" s="426"/>
      <c r="AF142" s="426"/>
      <c r="AG142" s="70" t="s">
        <v>43</v>
      </c>
      <c r="AH142" s="103"/>
      <c r="AI142" s="210"/>
    </row>
    <row r="143" spans="1:35" ht="16.149999999999999" hidden="1" customHeight="1" outlineLevel="1">
      <c r="A143" s="522" t="s">
        <v>755</v>
      </c>
      <c r="B143" s="523"/>
      <c r="C143" s="523"/>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3"/>
      <c r="Z143" s="523"/>
      <c r="AA143" s="523"/>
      <c r="AB143" s="519"/>
      <c r="AC143" s="519"/>
      <c r="AD143" s="519"/>
      <c r="AE143" s="519"/>
      <c r="AF143" s="51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521"/>
      <c r="AC144" s="521"/>
      <c r="AD144" s="521"/>
      <c r="AE144" s="521"/>
      <c r="AF144" s="521"/>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45"/>
      <c r="AC145" s="445"/>
      <c r="AD145" s="445"/>
      <c r="AE145" s="445"/>
      <c r="AF145" s="445"/>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34"/>
      <c r="AC146" s="434"/>
      <c r="AD146" s="434"/>
      <c r="AE146" s="434"/>
      <c r="AF146" s="434"/>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514">
        <f>AB145-AB146</f>
        <v>0</v>
      </c>
      <c r="AC147" s="514"/>
      <c r="AD147" s="514"/>
      <c r="AE147" s="514"/>
      <c r="AF147" s="514"/>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28" t="e">
        <f>(AB147/(AB142-AB145))*100</f>
        <v>#DIV/0!</v>
      </c>
      <c r="AC148" s="428"/>
      <c r="AD148" s="428"/>
      <c r="AE148" s="428"/>
      <c r="AF148" s="428"/>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21"/>
      <c r="G153" s="421"/>
      <c r="H153" s="54" t="s">
        <v>37</v>
      </c>
      <c r="I153" s="421"/>
      <c r="J153" s="421"/>
      <c r="K153" s="54" t="s">
        <v>38</v>
      </c>
      <c r="L153" s="421"/>
      <c r="M153" s="421"/>
      <c r="N153" s="54" t="s">
        <v>60</v>
      </c>
      <c r="O153" s="54"/>
      <c r="P153" s="54"/>
      <c r="Q153" s="54" t="s">
        <v>74</v>
      </c>
      <c r="R153" s="54"/>
      <c r="S153" s="54"/>
      <c r="T153" s="54"/>
      <c r="U153" s="422"/>
      <c r="V153" s="422"/>
      <c r="W153" s="422"/>
      <c r="X153" s="422"/>
      <c r="Y153" s="422"/>
      <c r="Z153" s="422"/>
      <c r="AA153" s="422"/>
      <c r="AB153" s="422"/>
      <c r="AC153" s="422"/>
      <c r="AD153" s="422"/>
      <c r="AE153" s="422"/>
      <c r="AF153" s="422"/>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23" t="s">
        <v>981</v>
      </c>
      <c r="B156" s="423"/>
      <c r="C156" s="423"/>
      <c r="D156" s="423"/>
      <c r="E156" s="423"/>
      <c r="F156" s="423"/>
      <c r="G156" s="423"/>
      <c r="H156" s="423"/>
      <c r="I156" s="423"/>
      <c r="J156" s="423"/>
      <c r="K156" s="423"/>
      <c r="L156" s="423"/>
      <c r="M156" s="423"/>
      <c r="N156" s="423"/>
      <c r="O156" s="423"/>
      <c r="P156" s="423"/>
      <c r="Q156" s="423"/>
      <c r="R156" s="423"/>
      <c r="S156" s="423"/>
      <c r="T156" s="423"/>
      <c r="U156" s="423"/>
      <c r="V156" s="423"/>
      <c r="W156" s="423"/>
      <c r="X156" s="423"/>
      <c r="Y156" s="423"/>
      <c r="Z156" s="423"/>
      <c r="AA156" s="423"/>
      <c r="AB156" s="423"/>
      <c r="AC156" s="423"/>
      <c r="AD156" s="423"/>
      <c r="AE156" s="423"/>
      <c r="AF156" s="423"/>
      <c r="AG156" s="423"/>
      <c r="AH156" s="283"/>
    </row>
    <row r="157" spans="1:35" ht="15" customHeight="1">
      <c r="A157" s="423"/>
      <c r="B157" s="423"/>
      <c r="C157" s="423"/>
      <c r="D157" s="423"/>
      <c r="E157" s="423"/>
      <c r="F157" s="423"/>
      <c r="G157" s="423"/>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3"/>
      <c r="AH157" s="283"/>
    </row>
    <row r="158" spans="1:35" ht="15" customHeight="1">
      <c r="A158" s="423"/>
      <c r="B158" s="423"/>
      <c r="C158" s="423"/>
      <c r="D158" s="423"/>
      <c r="E158" s="423"/>
      <c r="F158" s="423"/>
      <c r="G158" s="423"/>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3"/>
      <c r="AH158" s="283"/>
    </row>
    <row r="159" spans="1:35" ht="15" customHeight="1">
      <c r="A159" s="423"/>
      <c r="B159" s="423"/>
      <c r="C159" s="423"/>
      <c r="D159" s="423"/>
      <c r="E159" s="423"/>
      <c r="F159" s="423"/>
      <c r="G159" s="423"/>
      <c r="H159" s="423"/>
      <c r="I159" s="423"/>
      <c r="J159" s="423"/>
      <c r="K159" s="423"/>
      <c r="L159" s="423"/>
      <c r="M159" s="423"/>
      <c r="N159" s="423"/>
      <c r="O159" s="423"/>
      <c r="P159" s="423"/>
      <c r="Q159" s="423"/>
      <c r="R159" s="423"/>
      <c r="S159" s="423"/>
      <c r="T159" s="423"/>
      <c r="U159" s="423"/>
      <c r="V159" s="423"/>
      <c r="W159" s="423"/>
      <c r="X159" s="423"/>
      <c r="Y159" s="423"/>
      <c r="Z159" s="423"/>
      <c r="AA159" s="423"/>
      <c r="AB159" s="423"/>
      <c r="AC159" s="423"/>
      <c r="AD159" s="423"/>
      <c r="AE159" s="423"/>
      <c r="AF159" s="423"/>
      <c r="AG159" s="423"/>
      <c r="AH159" s="283"/>
    </row>
    <row r="160" spans="1:35" ht="15" customHeight="1">
      <c r="A160" s="423"/>
      <c r="B160" s="423"/>
      <c r="C160" s="423"/>
      <c r="D160" s="423"/>
      <c r="E160" s="423"/>
      <c r="F160" s="423"/>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3"/>
      <c r="AC160" s="423"/>
      <c r="AD160" s="423"/>
      <c r="AE160" s="423"/>
      <c r="AF160" s="423"/>
      <c r="AG160" s="423"/>
      <c r="AH160" s="283"/>
    </row>
    <row r="161" spans="1:34" ht="15" customHeight="1">
      <c r="A161" s="423"/>
      <c r="B161" s="423"/>
      <c r="C161" s="423"/>
      <c r="D161" s="423"/>
      <c r="E161" s="423"/>
      <c r="F161" s="423"/>
      <c r="G161" s="423"/>
      <c r="H161" s="423"/>
      <c r="I161" s="423"/>
      <c r="J161" s="423"/>
      <c r="K161" s="423"/>
      <c r="L161" s="423"/>
      <c r="M161" s="423"/>
      <c r="N161" s="423"/>
      <c r="O161" s="423"/>
      <c r="P161" s="423"/>
      <c r="Q161" s="423"/>
      <c r="R161" s="423"/>
      <c r="S161" s="423"/>
      <c r="T161" s="423"/>
      <c r="U161" s="423"/>
      <c r="V161" s="423"/>
      <c r="W161" s="423"/>
      <c r="X161" s="423"/>
      <c r="Y161" s="423"/>
      <c r="Z161" s="423"/>
      <c r="AA161" s="423"/>
      <c r="AB161" s="423"/>
      <c r="AC161" s="423"/>
      <c r="AD161" s="423"/>
      <c r="AE161" s="423"/>
      <c r="AF161" s="423"/>
      <c r="AG161" s="423"/>
      <c r="AH161" s="283"/>
    </row>
    <row r="162" spans="1:34" ht="15" customHeight="1">
      <c r="A162" s="423"/>
      <c r="B162" s="423"/>
      <c r="C162" s="423"/>
      <c r="D162" s="423"/>
      <c r="E162" s="423"/>
      <c r="F162" s="423"/>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283"/>
    </row>
    <row r="163" spans="1:34" ht="15" customHeight="1">
      <c r="A163" s="423"/>
      <c r="B163" s="423"/>
      <c r="C163" s="423"/>
      <c r="D163" s="423"/>
      <c r="E163" s="423"/>
      <c r="F163" s="423"/>
      <c r="G163" s="423"/>
      <c r="H163" s="423"/>
      <c r="I163" s="423"/>
      <c r="J163" s="423"/>
      <c r="K163" s="423"/>
      <c r="L163" s="423"/>
      <c r="M163" s="423"/>
      <c r="N163" s="423"/>
      <c r="O163" s="423"/>
      <c r="P163" s="423"/>
      <c r="Q163" s="423"/>
      <c r="R163" s="423"/>
      <c r="S163" s="423"/>
      <c r="T163" s="423"/>
      <c r="U163" s="423"/>
      <c r="V163" s="423"/>
      <c r="W163" s="423"/>
      <c r="X163" s="423"/>
      <c r="Y163" s="423"/>
      <c r="Z163" s="423"/>
      <c r="AA163" s="423"/>
      <c r="AB163" s="423"/>
      <c r="AC163" s="423"/>
      <c r="AD163" s="423"/>
      <c r="AE163" s="423"/>
      <c r="AF163" s="423"/>
      <c r="AG163" s="423"/>
      <c r="AH163" s="284"/>
    </row>
    <row r="164" spans="1:34" ht="15" customHeight="1">
      <c r="A164" s="423"/>
      <c r="B164" s="423"/>
      <c r="C164" s="423"/>
      <c r="D164" s="423"/>
      <c r="E164" s="423"/>
      <c r="F164" s="423"/>
      <c r="G164" s="423"/>
      <c r="H164" s="423"/>
      <c r="I164" s="423"/>
      <c r="J164" s="423"/>
      <c r="K164" s="423"/>
      <c r="L164" s="423"/>
      <c r="M164" s="423"/>
      <c r="N164" s="423"/>
      <c r="O164" s="423"/>
      <c r="P164" s="423"/>
      <c r="Q164" s="423"/>
      <c r="R164" s="423"/>
      <c r="S164" s="423"/>
      <c r="T164" s="423"/>
      <c r="U164" s="423"/>
      <c r="V164" s="423"/>
      <c r="W164" s="423"/>
      <c r="X164" s="423"/>
      <c r="Y164" s="423"/>
      <c r="Z164" s="423"/>
      <c r="AA164" s="423"/>
      <c r="AB164" s="423"/>
      <c r="AC164" s="423"/>
      <c r="AD164" s="423"/>
      <c r="AE164" s="423"/>
      <c r="AF164" s="423"/>
      <c r="AG164" s="423"/>
      <c r="AH164" s="284"/>
    </row>
    <row r="165" spans="1:34" ht="15" customHeight="1">
      <c r="A165" s="423"/>
      <c r="B165" s="423"/>
      <c r="C165" s="423"/>
      <c r="D165" s="423"/>
      <c r="E165" s="423"/>
      <c r="F165" s="423"/>
      <c r="G165" s="423"/>
      <c r="H165" s="423"/>
      <c r="I165" s="423"/>
      <c r="J165" s="423"/>
      <c r="K165" s="423"/>
      <c r="L165" s="423"/>
      <c r="M165" s="423"/>
      <c r="N165" s="423"/>
      <c r="O165" s="423"/>
      <c r="P165" s="423"/>
      <c r="Q165" s="423"/>
      <c r="R165" s="423"/>
      <c r="S165" s="423"/>
      <c r="T165" s="423"/>
      <c r="U165" s="423"/>
      <c r="V165" s="423"/>
      <c r="W165" s="423"/>
      <c r="X165" s="423"/>
      <c r="Y165" s="423"/>
      <c r="Z165" s="423"/>
      <c r="AA165" s="423"/>
      <c r="AB165" s="423"/>
      <c r="AC165" s="423"/>
      <c r="AD165" s="423"/>
      <c r="AE165" s="423"/>
      <c r="AF165" s="423"/>
      <c r="AG165" s="423"/>
      <c r="AH165" s="284"/>
    </row>
    <row r="166" spans="1:34" ht="15" customHeight="1">
      <c r="A166" s="423"/>
      <c r="B166" s="423"/>
      <c r="C166" s="423"/>
      <c r="D166" s="423"/>
      <c r="E166" s="423"/>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3"/>
      <c r="AB166" s="423"/>
      <c r="AC166" s="423"/>
      <c r="AD166" s="423"/>
      <c r="AE166" s="423"/>
      <c r="AF166" s="423"/>
      <c r="AG166" s="423"/>
      <c r="AH166" s="284"/>
    </row>
    <row r="167" spans="1:34" ht="15" customHeight="1">
      <c r="A167" s="423"/>
      <c r="B167" s="423"/>
      <c r="C167" s="423"/>
      <c r="D167" s="423"/>
      <c r="E167" s="423"/>
      <c r="F167" s="423"/>
      <c r="G167" s="423"/>
      <c r="H167" s="423"/>
      <c r="I167" s="423"/>
      <c r="J167" s="423"/>
      <c r="K167" s="423"/>
      <c r="L167" s="423"/>
      <c r="M167" s="423"/>
      <c r="N167" s="423"/>
      <c r="O167" s="423"/>
      <c r="P167" s="423"/>
      <c r="Q167" s="423"/>
      <c r="R167" s="423"/>
      <c r="S167" s="423"/>
      <c r="T167" s="423"/>
      <c r="U167" s="423"/>
      <c r="V167" s="423"/>
      <c r="W167" s="423"/>
      <c r="X167" s="423"/>
      <c r="Y167" s="423"/>
      <c r="Z167" s="423"/>
      <c r="AA167" s="423"/>
      <c r="AB167" s="423"/>
      <c r="AC167" s="423"/>
      <c r="AD167" s="423"/>
      <c r="AE167" s="423"/>
      <c r="AF167" s="423"/>
      <c r="AG167" s="423"/>
    </row>
    <row r="168" spans="1:34" ht="15" customHeight="1">
      <c r="A168" s="423"/>
      <c r="B168" s="423"/>
      <c r="C168" s="423"/>
      <c r="D168" s="423"/>
      <c r="E168" s="423"/>
      <c r="F168" s="423"/>
      <c r="G168" s="423"/>
      <c r="H168" s="423"/>
      <c r="I168" s="423"/>
      <c r="J168" s="423"/>
      <c r="K168" s="423"/>
      <c r="L168" s="423"/>
      <c r="M168" s="423"/>
      <c r="N168" s="423"/>
      <c r="O168" s="423"/>
      <c r="P168" s="423"/>
      <c r="Q168" s="423"/>
      <c r="R168" s="423"/>
      <c r="S168" s="423"/>
      <c r="T168" s="423"/>
      <c r="U168" s="423"/>
      <c r="V168" s="423"/>
      <c r="W168" s="423"/>
      <c r="X168" s="423"/>
      <c r="Y168" s="423"/>
      <c r="Z168" s="423"/>
      <c r="AA168" s="423"/>
      <c r="AB168" s="423"/>
      <c r="AC168" s="423"/>
      <c r="AD168" s="423"/>
      <c r="AE168" s="423"/>
      <c r="AF168" s="423"/>
      <c r="AG168" s="423"/>
      <c r="AH168" s="283"/>
    </row>
    <row r="169" spans="1:34" ht="15" customHeight="1">
      <c r="A169" s="423"/>
      <c r="B169" s="423"/>
      <c r="C169" s="423"/>
      <c r="D169" s="423"/>
      <c r="E169" s="423"/>
      <c r="F169" s="423"/>
      <c r="G169" s="423"/>
      <c r="H169" s="423"/>
      <c r="I169" s="423"/>
      <c r="J169" s="423"/>
      <c r="K169" s="423"/>
      <c r="L169" s="423"/>
      <c r="M169" s="423"/>
      <c r="N169" s="423"/>
      <c r="O169" s="423"/>
      <c r="P169" s="423"/>
      <c r="Q169" s="423"/>
      <c r="R169" s="423"/>
      <c r="S169" s="423"/>
      <c r="T169" s="423"/>
      <c r="U169" s="423"/>
      <c r="V169" s="423"/>
      <c r="W169" s="423"/>
      <c r="X169" s="423"/>
      <c r="Y169" s="423"/>
      <c r="Z169" s="423"/>
      <c r="AA169" s="423"/>
      <c r="AB169" s="423"/>
      <c r="AC169" s="423"/>
      <c r="AD169" s="423"/>
      <c r="AE169" s="423"/>
      <c r="AF169" s="423"/>
      <c r="AG169" s="423"/>
      <c r="AH169" s="283"/>
    </row>
    <row r="170" spans="1:34" ht="15" customHeight="1">
      <c r="A170" s="423"/>
      <c r="B170" s="423"/>
      <c r="C170" s="423"/>
      <c r="D170" s="423"/>
      <c r="E170" s="423"/>
      <c r="F170" s="423"/>
      <c r="G170" s="423"/>
      <c r="H170" s="423"/>
      <c r="I170" s="423"/>
      <c r="J170" s="423"/>
      <c r="K170" s="423"/>
      <c r="L170" s="423"/>
      <c r="M170" s="423"/>
      <c r="N170" s="423"/>
      <c r="O170" s="423"/>
      <c r="P170" s="423"/>
      <c r="Q170" s="423"/>
      <c r="R170" s="423"/>
      <c r="S170" s="423"/>
      <c r="T170" s="423"/>
      <c r="U170" s="423"/>
      <c r="V170" s="423"/>
      <c r="W170" s="423"/>
      <c r="X170" s="423"/>
      <c r="Y170" s="423"/>
      <c r="Z170" s="423"/>
      <c r="AA170" s="423"/>
      <c r="AB170" s="423"/>
      <c r="AC170" s="423"/>
      <c r="AD170" s="423"/>
      <c r="AE170" s="423"/>
      <c r="AF170" s="423"/>
      <c r="AG170" s="423"/>
      <c r="AH170" s="283"/>
    </row>
    <row r="171" spans="1:34" ht="15" customHeight="1">
      <c r="A171" s="423"/>
      <c r="B171" s="423"/>
      <c r="C171" s="423"/>
      <c r="D171" s="423"/>
      <c r="E171" s="423"/>
      <c r="F171" s="423"/>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3"/>
      <c r="AC171" s="423"/>
      <c r="AD171" s="423"/>
      <c r="AE171" s="423"/>
      <c r="AF171" s="423"/>
      <c r="AG171" s="423"/>
    </row>
    <row r="172" spans="1:34" ht="15" customHeight="1">
      <c r="A172" s="423"/>
      <c r="B172" s="423"/>
      <c r="C172" s="423"/>
      <c r="D172" s="423"/>
      <c r="E172" s="423"/>
      <c r="F172" s="423"/>
      <c r="G172" s="423"/>
      <c r="H172" s="423"/>
      <c r="I172" s="423"/>
      <c r="J172" s="423"/>
      <c r="K172" s="423"/>
      <c r="L172" s="423"/>
      <c r="M172" s="423"/>
      <c r="N172" s="423"/>
      <c r="O172" s="423"/>
      <c r="P172" s="423"/>
      <c r="Q172" s="423"/>
      <c r="R172" s="423"/>
      <c r="S172" s="423"/>
      <c r="T172" s="423"/>
      <c r="U172" s="423"/>
      <c r="V172" s="423"/>
      <c r="W172" s="423"/>
      <c r="X172" s="423"/>
      <c r="Y172" s="423"/>
      <c r="Z172" s="423"/>
      <c r="AA172" s="423"/>
      <c r="AB172" s="423"/>
      <c r="AC172" s="423"/>
      <c r="AD172" s="423"/>
      <c r="AE172" s="423"/>
      <c r="AF172" s="423"/>
      <c r="AG172" s="423"/>
      <c r="AH172" s="283"/>
    </row>
    <row r="173" spans="1:34" ht="15" customHeight="1">
      <c r="A173" s="423"/>
      <c r="B173" s="423"/>
      <c r="C173" s="423"/>
      <c r="D173" s="423"/>
      <c r="E173" s="423"/>
      <c r="F173" s="423"/>
      <c r="G173" s="423"/>
      <c r="H173" s="423"/>
      <c r="I173" s="423"/>
      <c r="J173" s="423"/>
      <c r="K173" s="423"/>
      <c r="L173" s="423"/>
      <c r="M173" s="423"/>
      <c r="N173" s="423"/>
      <c r="O173" s="423"/>
      <c r="P173" s="423"/>
      <c r="Q173" s="423"/>
      <c r="R173" s="423"/>
      <c r="S173" s="423"/>
      <c r="T173" s="423"/>
      <c r="U173" s="423"/>
      <c r="V173" s="423"/>
      <c r="W173" s="423"/>
      <c r="X173" s="423"/>
      <c r="Y173" s="423"/>
      <c r="Z173" s="423"/>
      <c r="AA173" s="423"/>
      <c r="AB173" s="423"/>
      <c r="AC173" s="423"/>
      <c r="AD173" s="423"/>
      <c r="AE173" s="423"/>
      <c r="AF173" s="423"/>
      <c r="AG173" s="423"/>
    </row>
    <row r="174" spans="1:34" ht="15" customHeight="1">
      <c r="A174" s="423"/>
      <c r="B174" s="423"/>
      <c r="C174" s="423"/>
      <c r="D174" s="423"/>
      <c r="E174" s="423"/>
      <c r="F174" s="423"/>
      <c r="G174" s="423"/>
      <c r="H174" s="423"/>
      <c r="I174" s="423"/>
      <c r="J174" s="423"/>
      <c r="K174" s="423"/>
      <c r="L174" s="423"/>
      <c r="M174" s="423"/>
      <c r="N174" s="423"/>
      <c r="O174" s="423"/>
      <c r="P174" s="423"/>
      <c r="Q174" s="423"/>
      <c r="R174" s="423"/>
      <c r="S174" s="423"/>
      <c r="T174" s="423"/>
      <c r="U174" s="423"/>
      <c r="V174" s="423"/>
      <c r="W174" s="423"/>
      <c r="X174" s="423"/>
      <c r="Y174" s="423"/>
      <c r="Z174" s="423"/>
      <c r="AA174" s="423"/>
      <c r="AB174" s="423"/>
      <c r="AC174" s="423"/>
      <c r="AD174" s="423"/>
      <c r="AE174" s="423"/>
      <c r="AF174" s="423"/>
      <c r="AG174" s="423"/>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acHbzgGlxWRzZJlNYqzUO+zLAeH9Bv+OYauhBZ7xQ3Uv+m2wE3Hl167YngiXOMwvcSDQXV5etNaIke8IJnChaQ==" saltValue="DqptmVhRFYwM8W8xuBRyBg==" spinCount="100000" sheet="1" objects="1" scenarios="1"/>
  <mergeCells count="182">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 ref="S31:AG31"/>
    <mergeCell ref="S32:AF32"/>
    <mergeCell ref="M25:N25"/>
    <mergeCell ref="P25:Q25"/>
    <mergeCell ref="S33:AF33"/>
    <mergeCell ref="D33:E33"/>
    <mergeCell ref="G33:H33"/>
    <mergeCell ref="M33:N33"/>
    <mergeCell ref="P33:Q3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D22:E22"/>
    <mergeCell ref="G22:H22"/>
    <mergeCell ref="M22:N22"/>
    <mergeCell ref="P22:Q22"/>
    <mergeCell ref="S22:Y22"/>
    <mergeCell ref="D21:E21"/>
    <mergeCell ref="G21:H21"/>
    <mergeCell ref="M21:N21"/>
    <mergeCell ref="P21:Q21"/>
    <mergeCell ref="S21:Y21"/>
    <mergeCell ref="AC17:AF17"/>
    <mergeCell ref="B18:R18"/>
    <mergeCell ref="D19:E19"/>
    <mergeCell ref="G19:H19"/>
    <mergeCell ref="M19:N19"/>
    <mergeCell ref="P19:Q19"/>
    <mergeCell ref="S19:Y19"/>
    <mergeCell ref="S18:Y18"/>
    <mergeCell ref="E13:F13"/>
    <mergeCell ref="H13:I13"/>
    <mergeCell ref="P13:Q13"/>
    <mergeCell ref="S13:T13"/>
    <mergeCell ref="W13:Z13"/>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38" t="s">
        <v>250</v>
      </c>
      <c r="B3" s="538"/>
      <c r="C3" s="538"/>
      <c r="D3" s="538"/>
      <c r="E3" s="538"/>
      <c r="F3" s="538"/>
      <c r="G3" s="538"/>
      <c r="H3" s="538"/>
      <c r="I3" s="538"/>
      <c r="J3" s="538"/>
      <c r="K3" s="538"/>
      <c r="L3" s="538"/>
      <c r="M3" s="538"/>
      <c r="N3" s="538"/>
      <c r="O3" s="538"/>
      <c r="P3" s="538"/>
      <c r="Q3" s="538"/>
      <c r="R3" s="538"/>
      <c r="S3" s="538"/>
      <c r="T3" s="538"/>
      <c r="U3" s="539"/>
      <c r="V3" s="539"/>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1" t="s">
        <v>267</v>
      </c>
      <c r="B7" s="551"/>
      <c r="C7" s="551"/>
      <c r="D7" s="551"/>
      <c r="E7" s="551"/>
      <c r="F7" s="551"/>
      <c r="G7" s="551"/>
      <c r="H7" s="551"/>
      <c r="I7" s="551"/>
      <c r="J7" s="551"/>
      <c r="K7" s="555" t="str">
        <f>IF(訪問看護ステーションコード="","",訪問看護ステーションコード)</f>
        <v>0123456</v>
      </c>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7"/>
    </row>
    <row r="8" spans="1:36" ht="24.95" customHeight="1">
      <c r="A8" s="552" t="s">
        <v>268</v>
      </c>
      <c r="B8" s="552"/>
      <c r="C8" s="552"/>
      <c r="D8" s="552"/>
      <c r="E8" s="552"/>
      <c r="F8" s="552"/>
      <c r="G8" s="552"/>
      <c r="H8" s="552"/>
      <c r="I8" s="552"/>
      <c r="J8" s="552"/>
      <c r="K8" s="555" t="str">
        <f>IF(訪問看護ステーション名="","",訪問看護ステーション名)</f>
        <v>●●ステーション</v>
      </c>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7"/>
    </row>
    <row r="9" spans="1:36" ht="13.5" customHeight="1">
      <c r="A9" s="540" t="s">
        <v>252</v>
      </c>
      <c r="B9" s="541"/>
      <c r="C9" s="541"/>
      <c r="D9" s="541"/>
      <c r="E9" s="541"/>
      <c r="F9" s="541"/>
      <c r="G9" s="541"/>
      <c r="H9" s="541"/>
      <c r="I9" s="541"/>
      <c r="J9" s="542"/>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4"/>
    </row>
    <row r="10" spans="1:36" ht="24.95" customHeight="1">
      <c r="A10" s="545" t="s">
        <v>271</v>
      </c>
      <c r="B10" s="546"/>
      <c r="C10" s="546"/>
      <c r="D10" s="546"/>
      <c r="E10" s="546"/>
      <c r="F10" s="546"/>
      <c r="G10" s="546"/>
      <c r="H10" s="546"/>
      <c r="I10" s="546"/>
      <c r="J10" s="547"/>
      <c r="K10" s="558"/>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60"/>
    </row>
    <row r="11" spans="1:36" ht="24.95" customHeight="1">
      <c r="A11" s="548" t="s">
        <v>253</v>
      </c>
      <c r="B11" s="549"/>
      <c r="C11" s="549"/>
      <c r="D11" s="549"/>
      <c r="E11" s="549"/>
      <c r="F11" s="549"/>
      <c r="G11" s="549"/>
      <c r="H11" s="549"/>
      <c r="I11" s="549"/>
      <c r="J11" s="550"/>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4"/>
    </row>
    <row r="13" spans="1:36" ht="22.5" customHeight="1">
      <c r="A13" s="148" t="s">
        <v>269</v>
      </c>
    </row>
    <row r="14" spans="1:36" ht="35.1" customHeight="1" thickBot="1">
      <c r="A14" s="564" t="s">
        <v>270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6"/>
    </row>
    <row r="15" spans="1:36" ht="75" customHeight="1" thickBot="1">
      <c r="A15" s="567"/>
      <c r="B15" s="568"/>
      <c r="C15" s="568"/>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9"/>
    </row>
    <row r="17" spans="1:36" ht="22.5" customHeight="1" thickBot="1">
      <c r="A17" s="148" t="s">
        <v>254</v>
      </c>
    </row>
    <row r="18" spans="1:36" ht="75" customHeight="1" thickBot="1">
      <c r="A18" s="567"/>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9"/>
    </row>
    <row r="20" spans="1:36" ht="22.5" customHeight="1" thickBot="1">
      <c r="A20" s="148" t="s">
        <v>255</v>
      </c>
    </row>
    <row r="21" spans="1:36" ht="75" customHeight="1" thickBot="1">
      <c r="A21" s="567"/>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9"/>
    </row>
    <row r="22" spans="1:36" ht="20.100000000000001" customHeight="1">
      <c r="A22" s="148" t="s">
        <v>256</v>
      </c>
      <c r="B22" s="148" t="s">
        <v>257</v>
      </c>
    </row>
    <row r="24" spans="1:36" ht="22.5" customHeight="1">
      <c r="A24" s="148" t="s">
        <v>258</v>
      </c>
    </row>
    <row r="25" spans="1:36" ht="30" customHeight="1" thickBot="1">
      <c r="A25" s="564" t="s">
        <v>259</v>
      </c>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6"/>
    </row>
    <row r="26" spans="1:36" ht="75" customHeight="1" thickBot="1">
      <c r="A26" s="567"/>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9"/>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70"/>
      <c r="F28" s="571"/>
      <c r="G28" s="178" t="s">
        <v>261</v>
      </c>
      <c r="H28" s="570"/>
      <c r="I28" s="571"/>
      <c r="J28" s="178" t="s">
        <v>262</v>
      </c>
      <c r="K28" s="570"/>
      <c r="L28" s="571"/>
      <c r="M28" s="178" t="s">
        <v>263</v>
      </c>
      <c r="N28" s="180"/>
      <c r="O28" s="180"/>
      <c r="P28" s="180"/>
      <c r="Q28" s="178"/>
      <c r="R28" s="561" t="s">
        <v>264</v>
      </c>
      <c r="S28" s="561"/>
      <c r="T28" s="561"/>
      <c r="U28" s="561"/>
      <c r="V28" s="561"/>
      <c r="W28" s="563" t="s">
        <v>265</v>
      </c>
      <c r="X28" s="563"/>
      <c r="Y28" s="563"/>
      <c r="Z28" s="563"/>
      <c r="AA28" s="563"/>
      <c r="AB28" s="563"/>
      <c r="AC28" s="563"/>
      <c r="AD28" s="563"/>
      <c r="AE28" s="563"/>
      <c r="AF28" s="563"/>
      <c r="AG28" s="563"/>
      <c r="AH28" s="563"/>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61" t="s">
        <v>266</v>
      </c>
      <c r="S29" s="561"/>
      <c r="T29" s="561"/>
      <c r="U29" s="561"/>
      <c r="V29" s="561"/>
      <c r="W29" s="562"/>
      <c r="X29" s="563"/>
      <c r="Y29" s="563"/>
      <c r="Z29" s="563"/>
      <c r="AA29" s="563"/>
      <c r="AB29" s="563"/>
      <c r="AC29" s="563"/>
      <c r="AD29" s="563"/>
      <c r="AE29" s="563"/>
      <c r="AF29" s="563"/>
      <c r="AG29" s="563"/>
      <c r="AH29" s="563"/>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7</v>
      </c>
      <c r="GZ2" s="184">
        <f>'（別添２）_賃金改善実績報告書（訪問看護ステーション）'!S13</f>
        <v>3</v>
      </c>
      <c r="HA2" s="184" t="str">
        <f>'（別添２）_賃金改善実績報告書（訪問看護ステーション）'!W13</f>
        <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572EF5-4C06-4E2A-9562-6B5C07916888}"/>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 ds:uri="85e6e18b-26c1-4122-9e79-e6c53ac26d53"/>
    <ds:schemaRef ds:uri="4ef8c843-fbb2-4444-8b11-8eb5722191a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Order">
    <vt:r8>5136300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