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28" documentId="13_ncr:1_{535B7535-AB57-4C54-8F70-274996633D0D}" xr6:coauthVersionLast="47" xr6:coauthVersionMax="47" xr10:uidLastSave="{8F0546EC-B7BB-4193-BE50-C2D588A85CEA}"/>
  <workbookProtection workbookAlgorithmName="SHA-512" workbookHashValue="9AuTLFhsOWWktKbjUp3XdMIjs72pt5KgdohHYl0U0rBrPDgAp47sTZaNbBM/U0XZa9JYZix5IBmVev3FrG3K6g==" workbookSaltValue="9cmw7UEj9jElHsu9ukNCFg==" workbookSpinCount="100000" lockStructure="1"/>
  <bookViews>
    <workbookView xWindow="-120" yWindow="-120" windowWidth="29040" windowHeight="15720"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[2]加算率一覧!$A$4:$A$25</definedName>
    <definedName name="種類">[1]サービス種類一覧!$A$4:$A$20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<sst xmlns="http://schemas.openxmlformats.org/spreadsheetml/2006/main" count="4565" uniqueCount="1876">
  <si>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t>
    <rPh sb="0" eb="2">
      <t>ベッテン</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</si>
  <si>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</si>
  <si>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届出種別</t>
    <rPh sb="0" eb="2">
      <t>トドケデ</t>
    </rPh>
    <rPh sb="2" eb="4">
      <t>シュベツ</t>
    </rPh>
    <phoneticPr fontId="1"/>
  </si>
  <si>
    <t>計画書提出</t>
  </si>
  <si>
    <t>※</t>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</si>
  <si>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</si>
  <si>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</si>
  <si>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以下について確認の上、☑を記載すること</t>
    <rPh sb="0" eb="2">
      <t>イカ</t>
    </rPh>
    <rPh sb="6" eb="8">
      <t>カクニン</t>
    </rPh>
    <rPh sb="9" eb="10">
      <t>ウエ</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</si>
  <si>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</si>
  <si>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書」を作成し、報告することについて、理解しました。</t>
    <rPh sb="18" eb="20">
      <t>リカイ</t>
    </rPh>
    <phoneticPr fontId="1"/>
  </si>
  <si>
    <t>◎届出に関する基本事項</t>
    <rPh sb="1" eb="3">
      <t>トドケデ</t>
    </rPh>
    <rPh sb="4" eb="5">
      <t>カン</t>
    </rPh>
    <rPh sb="7" eb="9">
      <t>キホン</t>
    </rPh>
    <rPh sb="9" eb="11">
      <t>ジコウ</t>
    </rPh>
    <phoneticPr fontId="1"/>
  </si>
  <si>
    <t>１</t>
    <phoneticPr fontId="5"/>
  </si>
  <si>
    <t>保険医療機関に関する情報</t>
    <rPh sb="0" eb="2">
      <t>ホケン</t>
    </rPh>
    <rPh sb="2" eb="4">
      <t>イリョウ</t>
    </rPh>
    <rPh sb="4" eb="6">
      <t>キカン</t>
    </rPh>
    <rPh sb="7" eb="8">
      <t>カン</t>
    </rPh>
    <rPh sb="10" eb="12">
      <t>ジョウホウ</t>
    </rPh>
    <phoneticPr fontId="1"/>
  </si>
  <si>
    <t>保険医療機関コード</t>
    <phoneticPr fontId="1"/>
  </si>
  <si>
    <t>保険医療機関名</t>
    <rPh sb="0" eb="2">
      <t>ホケン</t>
    </rPh>
    <rPh sb="2" eb="4">
      <t>イリョウ</t>
    </rPh>
    <rPh sb="4" eb="7">
      <t>キカンメイ</t>
    </rPh>
    <phoneticPr fontId="5"/>
  </si>
  <si>
    <t>届出様式提出先のメールアドレス↓</t>
    <rPh sb="0" eb="2">
      <t>トドケデ</t>
    </rPh>
    <rPh sb="2" eb="4">
      <t>ヨウシキ</t>
    </rPh>
    <rPh sb="4" eb="6">
      <t>テイシュツ</t>
    </rPh>
    <rPh sb="6" eb="7">
      <t>サキ</t>
    </rPh>
    <phoneticPr fontId="1"/>
  </si>
  <si>
    <t>所在地</t>
    <rPh sb="0" eb="3">
      <t>ショザイチ</t>
    </rPh>
    <phoneticPr fontId="1"/>
  </si>
  <si>
    <t>都道府県</t>
    <rPh sb="0" eb="4">
      <t>トドウフケン</t>
    </rPh>
    <phoneticPr fontId="1"/>
  </si>
  <si>
    <t>住所</t>
    <rPh sb="0" eb="2">
      <t>ジュウショ</t>
    </rPh>
    <phoneticPr fontId="1"/>
  </si>
  <si>
    <t>届出様式の記載上の注意</t>
    <rPh sb="0" eb="2">
      <t>トドケデ</t>
    </rPh>
    <rPh sb="2" eb="4">
      <t>ヨウシキ</t>
    </rPh>
    <rPh sb="5" eb="7">
      <t>キサイ</t>
    </rPh>
    <rPh sb="7" eb="8">
      <t>ジョウ</t>
    </rPh>
    <rPh sb="9" eb="11">
      <t>チュウイ</t>
    </rPh>
    <phoneticPr fontId="1"/>
  </si>
  <si>
    <t>開設者名</t>
    <rPh sb="0" eb="2">
      <t>カイセツ</t>
    </rPh>
    <rPh sb="2" eb="3">
      <t>シャ</t>
    </rPh>
    <rPh sb="3" eb="4">
      <t>メイ</t>
    </rPh>
    <phoneticPr fontId="1"/>
  </si>
  <si>
    <t>https://www.mhlw.go.jp/content/12404000/001244962.pdf</t>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</si>
  <si>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</si>
  <si>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</si>
  <si>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</si>
  <si>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２</t>
    <phoneticPr fontId="5"/>
  </si>
  <si>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</si>
  <si>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</si>
  <si>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0" eb="2">
      <t>シカ</t>
    </rPh>
    <rPh sb="2" eb="4">
      <t>ガイライ</t>
    </rPh>
    <rPh sb="5" eb="7">
      <t>ザイタク</t>
    </rPh>
    <rPh sb="13" eb="15">
      <t>ヒョウカ</t>
    </rPh>
    <rPh sb="15" eb="16">
      <t>リョウ</t>
    </rPh>
    <phoneticPr fontId="5"/>
  </si>
  <si>
    <t>両方を届け出る保険医療機関にあっては、両方とも☑を記載すること。</t>
    <rPh sb="0" eb="2">
      <t>リョウホウ</t>
    </rPh>
    <rPh sb="3" eb="4">
      <t>トド</t>
    </rPh>
    <rPh sb="5" eb="6">
      <t>デ</t>
    </rPh>
    <rPh sb="19" eb="21">
      <t>リョウホウ</t>
    </rPh>
    <phoneticPr fontId="1"/>
  </si>
  <si>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</si>
  <si>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</si>
  <si>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</si>
  <si>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</si>
  <si>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</si>
  <si>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</si>
  <si>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</si>
  <si>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４</t>
    <phoneticPr fontId="1"/>
  </si>
  <si>
    <t>ベースアップ評価料算定期間</t>
  </si>
  <si>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</si>
  <si>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①</t>
    <phoneticPr fontId="1"/>
  </si>
  <si>
    <t>届出に係る年度においてベースアップ評価料の算定を開始する月</t>
    <rPh sb="17" eb="20">
      <t>ヒョウカリョウ</t>
    </rPh>
    <rPh sb="21" eb="23">
      <t>サンテイ</t>
    </rPh>
    <rPh sb="24" eb="26">
      <t>カイシ</t>
    </rPh>
    <rPh sb="28" eb="29">
      <t>ツキ</t>
    </rPh>
    <phoneticPr fontId="1"/>
  </si>
  <si>
    <t>か月</t>
    <rPh sb="1" eb="2">
      <t>ツキ</t>
    </rPh>
    <phoneticPr fontId="1"/>
  </si>
  <si>
    <t>②</t>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</si>
  <si>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</si>
  <si>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ベースアップ評価料は、届出をした日の翌月１日（月の最初の開庁日に届出した場合は、当月１日）から算定可能。</t>
    <rPh sb="47" eb="49">
      <t>サンテイ</t>
    </rPh>
    <rPh sb="49" eb="51">
      <t>カノウ</t>
    </rPh>
    <phoneticPr fontId="1"/>
  </si>
  <si>
    <t>５</t>
    <phoneticPr fontId="1"/>
  </si>
  <si>
    <t>外来・在宅ベースアップ評価料（Ⅰ）等により算定される金額の見込み</t>
    <rPh sb="26" eb="28">
      <t>キンガク</t>
    </rPh>
    <phoneticPr fontId="1"/>
  </si>
  <si>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</si>
  <si>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点数表の項目</t>
    <rPh sb="0" eb="2">
      <t>テンスウ</t>
    </rPh>
    <rPh sb="2" eb="3">
      <t>ヒョウ</t>
    </rPh>
    <rPh sb="4" eb="6">
      <t>コウモク</t>
    </rPh>
    <phoneticPr fontId="1"/>
  </si>
  <si>
    <t>算定回数</t>
    <rPh sb="0" eb="4">
      <t>サンテイカイスウ</t>
    </rPh>
    <phoneticPr fontId="1"/>
  </si>
  <si>
    <t>点数</t>
    <rPh sb="0" eb="2">
      <t>テンスウ</t>
    </rPh>
    <phoneticPr fontId="1"/>
  </si>
  <si>
    <t>医科点数表</t>
    <rPh sb="0" eb="2">
      <t>イカ</t>
    </rPh>
    <rPh sb="2" eb="5">
      <t>テンスウヒョウ</t>
    </rPh>
    <phoneticPr fontId="1"/>
  </si>
  <si>
    <t>③</t>
    <phoneticPr fontId="1"/>
  </si>
  <si>
    <t>初診料等</t>
    <rPh sb="0" eb="3">
      <t>ショシンリョウ</t>
    </rPh>
    <rPh sb="2" eb="3">
      <t>リョウ</t>
    </rPh>
    <rPh sb="3" eb="4">
      <t>トウ</t>
    </rPh>
    <phoneticPr fontId="1"/>
  </si>
  <si>
    <t>回</t>
    <rPh sb="0" eb="1">
      <t>カイ</t>
    </rPh>
    <phoneticPr fontId="1"/>
  </si>
  <si>
    <t>④</t>
    <phoneticPr fontId="1"/>
  </si>
  <si>
    <t>再診料等</t>
    <rPh sb="0" eb="3">
      <t>サイシンリョウ</t>
    </rPh>
    <rPh sb="2" eb="3">
      <t>リョウ</t>
    </rPh>
    <rPh sb="3" eb="4">
      <t>トウ</t>
    </rPh>
    <phoneticPr fontId="1"/>
  </si>
  <si>
    <t>⑤</t>
    <phoneticPr fontId="1"/>
  </si>
  <si>
    <t>訪問診療料（同一建物以外）</t>
    <rPh sb="0" eb="2">
      <t>ホウモン</t>
    </rPh>
    <rPh sb="2" eb="4">
      <t>シンリョウ</t>
    </rPh>
    <rPh sb="4" eb="5">
      <t>リョウ</t>
    </rPh>
    <rPh sb="6" eb="8">
      <t>ドウイツ</t>
    </rPh>
    <rPh sb="8" eb="10">
      <t>タテモノ</t>
    </rPh>
    <rPh sb="10" eb="12">
      <t>イガイ</t>
    </rPh>
    <phoneticPr fontId="1"/>
  </si>
  <si>
    <t>⑥</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</si>
  <si>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</si>
  <si>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</si>
  <si>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⑦</t>
    <phoneticPr fontId="1"/>
  </si>
  <si>
    <t>⑧</t>
    <phoneticPr fontId="1"/>
  </si>
  <si>
    <t>⑨</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</si>
  <si>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</si>
  <si>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⑩</t>
    <phoneticPr fontId="1"/>
  </si>
  <si>
    <t>歯科訪問診療料（同一建物）</t>
    <rPh sb="0" eb="2">
      <t>シカ</t>
    </rPh>
    <rPh sb="2" eb="4">
      <t>ホウモン</t>
    </rPh>
    <rPh sb="4" eb="6">
      <t>シンリョウ</t>
    </rPh>
    <rPh sb="6" eb="7">
      <t>リョウ</t>
    </rPh>
    <rPh sb="8" eb="10">
      <t>ドウイツ</t>
    </rPh>
    <rPh sb="10" eb="12">
      <t>タテモノ</t>
    </rPh>
    <phoneticPr fontId="1"/>
  </si>
  <si>
    <t>⑪</t>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</si>
  <si>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</si>
  <si>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円</t>
    <rPh sb="0" eb="1">
      <t>エン</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</si>
  <si>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</si>
  <si>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⑫</t>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</si>
  <si>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</si>
  <si>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（⑪の１か月当たりの金額を含む）</t>
    <rPh sb="5" eb="6">
      <t>ゲツ</t>
    </rPh>
    <rPh sb="6" eb="7">
      <t>ア</t>
    </rPh>
    <rPh sb="10" eb="12">
      <t>キンガク</t>
    </rPh>
    <rPh sb="13" eb="14">
      <t>フク</t>
    </rPh>
    <phoneticPr fontId="1"/>
  </si>
  <si>
    <t>◎賃金改善に関する事項</t>
    <rPh sb="1" eb="3">
      <t>チンギン</t>
    </rPh>
    <rPh sb="3" eb="5">
      <t>カイゼン</t>
    </rPh>
    <rPh sb="6" eb="7">
      <t>カン</t>
    </rPh>
    <rPh sb="9" eb="11">
      <t>ジコウ</t>
    </rPh>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</si>
  <si>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</si>
  <si>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</si>
  <si>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</si>
  <si>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６</t>
    <phoneticPr fontId="5"/>
  </si>
  <si>
    <t>賃金改善実施期間</t>
  </si>
  <si>
    <t>当該年度の賃金改善実施期間</t>
    <rPh sb="0" eb="2">
      <t>トウガイ</t>
    </rPh>
    <rPh sb="2" eb="3">
      <t>ネン</t>
    </rPh>
    <rPh sb="3" eb="4">
      <t>ド</t>
    </rPh>
    <rPh sb="5" eb="7">
      <t>チンギン</t>
    </rPh>
    <rPh sb="7" eb="9">
      <t>カイゼン</t>
    </rPh>
    <rPh sb="9" eb="11">
      <t>ジッシ</t>
    </rPh>
    <rPh sb="11" eb="13">
      <t>キカン</t>
    </rPh>
    <phoneticPr fontId="1"/>
  </si>
  <si>
    <t>⑬</t>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</si>
  <si>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</si>
  <si>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⑭</t>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</si>
  <si>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</si>
  <si>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</si>
  <si>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</si>
  <si>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する月」以前とすること。</t>
    <phoneticPr fontId="1"/>
  </si>
  <si>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</si>
  <si>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</si>
  <si>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⑮</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</si>
  <si>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</si>
  <si>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</si>
  <si>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</si>
  <si>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（参考）</t>
    <rPh sb="1" eb="3">
      <t>サンコウ</t>
    </rPh>
    <phoneticPr fontId="1"/>
  </si>
  <si>
    <t>法定福利費(事業主負担分等を含む)を含む増加額の目安</t>
    <rPh sb="8" eb="9">
      <t>ヌシ</t>
    </rPh>
    <rPh sb="18" eb="19">
      <t>フク</t>
    </rPh>
    <rPh sb="20" eb="22">
      <t>ゾウカ</t>
    </rPh>
    <rPh sb="22" eb="23">
      <t>ガク</t>
    </rPh>
    <rPh sb="24" eb="26">
      <t>メヤス</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</si>
  <si>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</si>
  <si>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始する月」における対象職員（全体）の１か月の基本給等総額の増加額の見込みを記載すること。</t>
    <rPh sb="14" eb="16">
      <t>ゼンタイ</t>
    </rPh>
    <rPh sb="26" eb="28">
      <t>ソウガク</t>
    </rPh>
    <rPh sb="37" eb="39">
      <t>キサイ</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</si>
  <si>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</si>
  <si>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</si>
  <si>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</si>
  <si>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</si>
  <si>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</si>
  <si>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</si>
  <si>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</si>
  <si>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</si>
  <si>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</si>
  <si>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</si>
  <si>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善計画を作成すること。</t>
    <rPh sb="4" eb="6">
      <t>サクセイ</t>
    </rPh>
    <phoneticPr fontId="1"/>
  </si>
  <si>
    <t>【記載上の注意】</t>
    <phoneticPr fontId="1"/>
  </si>
  <si>
    <t>１</t>
    <phoneticPr fontId="1"/>
  </si>
  <si>
    <t>本様式において、「外来・在宅ベースアップ評価料（Ⅰ）等」とは、「外来・在宅ベースアップ評価料（Ⅰ）」</t>
    <rPh sb="1" eb="3">
      <t>ヨウシキ</t>
    </rPh>
    <phoneticPr fontId="1"/>
  </si>
  <si>
    <t>及び「歯科外来・在宅ベースアップ評価料（Ⅰ）」のことをいう。</t>
    <phoneticPr fontId="1"/>
  </si>
  <si>
    <t>２</t>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</si>
  <si>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</si>
  <si>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合理的な方法による計算として差し支えない。</t>
  </si>
  <si>
    <t>「③初診料等」については、以下の合計算定回数を記載すること。</t>
    <phoneticPr fontId="1"/>
  </si>
  <si>
    <t>・</t>
    <phoneticPr fontId="1"/>
  </si>
  <si>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</si>
  <si>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区分番号Ｂ001-2に掲げる小児科外来診療料の１のイ若しくは２のイ</t>
  </si>
  <si>
    <t>区分番号Ｂ001-2-11に掲げる小児かかりつけ診療料の１のイの(1)、１のロの(1)、２のイの(1)若しくは２のロの(1)</t>
  </si>
  <si>
    <t>「④再診料等」については、以下の合計算定回数を記載すること。</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</si>
  <si>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</si>
  <si>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</si>
  <si>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</si>
  <si>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</si>
  <si>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</si>
  <si>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</si>
  <si>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</si>
  <si>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</si>
  <si>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</si>
  <si>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</si>
  <si>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「⑤訪問診療料（同一建物以外）」については、以下の合計算定回数を記載すること。</t>
    <phoneticPr fontId="1"/>
  </si>
  <si>
    <t>区分番号Ｃ001に掲げる在宅患者訪問診療料(Ⅰ)の１のイ若しくは２のイ</t>
  </si>
  <si>
    <t>区分番号Ｃ003に掲げる在宅がん医療総合診療料（訪問診療を行った場合に限る。）</t>
  </si>
  <si>
    <t>６</t>
    <phoneticPr fontId="1"/>
  </si>
  <si>
    <t>「⑥訪問診療料（同一建物）」については、以下の合計算定回数を記載すること。</t>
    <phoneticPr fontId="1"/>
  </si>
  <si>
    <t>区分番号Ｃ001に掲げる在宅患者訪問診療料(Ⅰ)の１のロ若しくは２のロ</t>
  </si>
  <si>
    <t>区分番号Ｃ001-2に掲げる在宅患者訪問診療料(Ⅱ)</t>
  </si>
  <si>
    <t>７</t>
    <phoneticPr fontId="1"/>
  </si>
  <si>
    <t>「⑦初診料等」については、歯科点数表区分番号（以下８～10において、単に「区分番号」という。）</t>
    <phoneticPr fontId="1"/>
  </si>
  <si>
    <t>Ａ000に掲げる初診料の合計算定回数を記載すること。</t>
  </si>
  <si>
    <t>８</t>
    <phoneticPr fontId="1"/>
  </si>
  <si>
    <t>「⑧再診料等」については、以下の合計算定回数を記載すること。</t>
    <phoneticPr fontId="1"/>
  </si>
  <si>
    <t>区分番号Ａ002に掲げる再診料</t>
    <phoneticPr fontId="1"/>
  </si>
  <si>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</si>
  <si>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</si>
  <si>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</si>
  <si>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９</t>
    <phoneticPr fontId="1"/>
  </si>
  <si>
    <t>「⑨歯科訪問診療料（同一建物以外）」については、区分番号Ｃ000の１に掲げる歯科訪問診療料の</t>
    <rPh sb="2" eb="4">
      <t>シカ</t>
    </rPh>
    <phoneticPr fontId="1"/>
  </si>
  <si>
    <t xml:space="preserve"> １　歯科訪問診療１（同一患家の患者について算定した場合を除く。）の合計算定回数を記載すること。</t>
    <phoneticPr fontId="1"/>
  </si>
  <si>
    <t>10</t>
    <phoneticPr fontId="1"/>
  </si>
  <si>
    <t>「⑩歯科訪問診療料（同一建物）」については、以下の合計算定回数を記載すること。</t>
    <rPh sb="2" eb="4">
      <t>シカ</t>
    </rPh>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</si>
  <si>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</si>
  <si>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</si>
  <si>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</si>
  <si>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</si>
  <si>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</si>
  <si>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</si>
  <si>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</si>
  <si>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t>ベースアップ評価料の対象職種は以下のとおり。</t>
    <rPh sb="6" eb="9">
      <t>ヒョウカリョウ</t>
    </rPh>
    <rPh sb="10" eb="12">
      <t>タイショウ</t>
    </rPh>
    <rPh sb="12" eb="14">
      <t>ショクシュ</t>
    </rPh>
    <rPh sb="15" eb="17">
      <t>イカ</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</si>
  <si>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</si>
  <si>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</si>
  <si>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</si>
  <si>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</si>
  <si>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</si>
  <si>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12</t>
    <phoneticPr fontId="1"/>
  </si>
  <si>
    <t>本様式と合わせて別添の「特掲診療料の施設基準に係る届出書」及び「賃金改善計画書」を地方厚生（支）</t>
    <rPh sb="8" eb="10">
      <t>ベッテン</t>
    </rPh>
    <phoneticPr fontId="1"/>
  </si>
  <si>
    <t>局へ提出すること。</t>
  </si>
  <si>
    <t>別添</t>
    <rPh sb="0" eb="2">
      <t>ベッテン</t>
    </rPh>
    <phoneticPr fontId="1"/>
  </si>
  <si>
    <t>賃金改善計画書（令和</t>
    <rPh sb="0" eb="2">
      <t>チンギン</t>
    </rPh>
    <rPh sb="2" eb="4">
      <t>カイゼン</t>
    </rPh>
    <rPh sb="4" eb="7">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</si>
  <si>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</si>
  <si>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</si>
  <si>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</si>
  <si>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</si>
  <si>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</si>
  <si>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</si>
  <si>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</si>
  <si>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</si>
  <si>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</si>
  <si>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</si>
  <si>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</si>
  <si>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定期昇給は含まない。</t>
  </si>
  <si>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</si>
  <si>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</si>
  <si>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（７）</t>
    <phoneticPr fontId="1"/>
  </si>
  <si>
    <t>（４）翌年度への繰越予定額</t>
    <rPh sb="3" eb="4">
      <t>ヨク</t>
    </rPh>
    <phoneticPr fontId="1"/>
  </si>
  <si>
    <t>円</t>
  </si>
  <si>
    <t>様式95繰越額</t>
    <rPh sb="0" eb="2">
      <t>ヨウシキ</t>
    </rPh>
    <rPh sb="4" eb="6">
      <t>クリコシ</t>
    </rPh>
    <rPh sb="6" eb="7">
      <t>ガク</t>
    </rPh>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</si>
  <si>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</si>
  <si>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</si>
  <si>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算定金額の見込み（仮調整）</t>
    <rPh sb="0" eb="2">
      <t>サンテイ</t>
    </rPh>
    <rPh sb="2" eb="4">
      <t>キンガク</t>
    </rPh>
    <rPh sb="5" eb="7">
      <t>ミコ</t>
    </rPh>
    <rPh sb="9" eb="10">
      <t>カリ</t>
    </rPh>
    <rPh sb="10" eb="12">
      <t>チョウセイ</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</si>
  <si>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</si>
  <si>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（７）全体の賃金改善の見込み額</t>
    <rPh sb="3" eb="5">
      <t>ゼンタイ</t>
    </rPh>
    <rPh sb="6" eb="8">
      <t>チンギン</t>
    </rPh>
    <rPh sb="8" eb="10">
      <t>カイゼン</t>
    </rPh>
    <rPh sb="11" eb="13">
      <t>ミコ</t>
    </rPh>
    <rPh sb="14" eb="15">
      <t>ガク</t>
    </rPh>
    <phoneticPr fontId="1"/>
  </si>
  <si>
    <t>仮調整不足額</t>
    <rPh sb="0" eb="1">
      <t>カリ</t>
    </rPh>
    <rPh sb="1" eb="3">
      <t>チョウセイ</t>
    </rPh>
    <rPh sb="3" eb="5">
      <t>フソク</t>
    </rPh>
    <rPh sb="5" eb="6">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</si>
  <si>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</si>
  <si>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</si>
  <si>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（９）基本給等に係る賃金改善の見込み額（１か月分）</t>
    <rPh sb="3" eb="6">
      <t>キホンキュウ</t>
    </rPh>
    <rPh sb="6" eb="7">
      <t>トウ</t>
    </rPh>
    <rPh sb="8" eb="9">
      <t>カカ</t>
    </rPh>
    <rPh sb="13" eb="14">
      <t>ゲツ</t>
    </rPh>
    <rPh sb="14" eb="15">
      <t>ブン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</si>
  <si>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</si>
  <si>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</si>
  <si>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</si>
  <si>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本計画書において、「歯科外来・在宅ベースアップ評価料（Ⅰ）等」とは、「歯科外来・在宅ベースアップ評価料（Ⅰ）」及び「外来・在宅</t>
  </si>
  <si>
    <t>ベースアップ評価料（Ⅰ）」のことをいう。</t>
  </si>
  <si>
    <t>「（１）賃金改善実施期間」は、原則４月（年度の途中で当該評価料の新規届出を行う場合、当該評価料を算定開始した月）から翌年の３月</t>
    <phoneticPr fontId="1"/>
  </si>
  <si>
    <t>までの期間をいう。</t>
  </si>
  <si>
    <t>「（２）ベースアップ評価料算定期間」は、原則４月（年度の途中で当該評価料の新規届出を行う場合、当該評価料を算定開始した月）から</t>
    <phoneticPr fontId="1"/>
  </si>
  <si>
    <t>翌年の３月までの期間をいう。</t>
  </si>
  <si>
    <t>「（６）算定金額の見込み」については、対象職員のベア等及びそれに伴う賞与、時間外手当、法定福利費(事業者負担分等を含む)等の増加</t>
    <phoneticPr fontId="1"/>
  </si>
  <si>
    <t>分に充て、下記の「（８）うちベースアップ評価料による算定金額の見込み」と同額となること。</t>
    <phoneticPr fontId="1"/>
  </si>
  <si>
    <t>「（７）全体の賃金改善の見込み額」については、賃金改善実施期間において、「賃金の改善措置が実施されなかった場合の給与総額」と、</t>
    <phoneticPr fontId="1"/>
  </si>
  <si>
    <t>「賃金の改善措置が実施された場合の給与総額」との差分により判断すること。</t>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</si>
  <si>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</si>
  <si>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</si>
  <si>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</si>
  <si>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１か月の基本給等総額の増加額の見込みを記載すること。</t>
    <phoneticPr fontId="1"/>
  </si>
  <si>
    <t>別添２</t>
    <rPh sb="0" eb="2">
      <t>ベッテン</t>
    </rPh>
    <phoneticPr fontId="1"/>
  </si>
  <si>
    <t>202501Ⅰ専用</t>
    <rPh sb="7" eb="9">
      <t>センヨウ</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</si>
  <si>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</si>
  <si>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</si>
  <si>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</si>
  <si>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</si>
  <si>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</si>
  <si>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</si>
  <si>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</si>
  <si>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</si>
  <si>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</si>
  <si>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</si>
  <si>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</si>
  <si>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</si>
  <si>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</si>
  <si>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</si>
  <si>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</si>
  <si>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</si>
  <si>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</si>
  <si>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</si>
  <si>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</si>
  <si>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</si>
  <si>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</si>
  <si>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</si>
  <si>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</si>
  <si>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区分</t>
    <rPh sb="0" eb="2">
      <t>クブン</t>
    </rPh>
    <phoneticPr fontId="1"/>
  </si>
  <si>
    <t>届出を行う月</t>
    <rPh sb="0" eb="2">
      <t>トドケデ</t>
    </rPh>
    <rPh sb="3" eb="4">
      <t>オコナ</t>
    </rPh>
    <rPh sb="5" eb="6">
      <t>ツキ</t>
    </rPh>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</si>
  <si>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</si>
  <si>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</si>
  <si>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</si>
  <si>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（上記「２」の入力に連動）</t>
    <rPh sb="27" eb="29">
      <t>ジョウキ</t>
    </rPh>
    <rPh sb="33" eb="35">
      <t>ニュウリョク</t>
    </rPh>
    <rPh sb="36" eb="38">
      <t>レンドウ</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</si>
  <si>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</si>
  <si>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</si>
  <si>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</si>
  <si>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</si>
  <si>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</si>
  <si>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</si>
  <si>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</si>
  <si>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</si>
  <si>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</si>
  <si>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</si>
  <si>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</si>
  <si>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</si>
  <si>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</si>
  <si>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</si>
  <si>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</si>
  <si>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</si>
  <si>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</si>
  <si>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</si>
  <si>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</si>
  <si>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</si>
  <si>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</si>
  <si>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</si>
  <si>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</si>
  <si>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</si>
  <si>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</si>
  <si>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</si>
  <si>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</si>
  <si>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</si>
  <si>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</si>
  <si>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</si>
  <si>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</si>
  <si>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</si>
  <si>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</si>
  <si>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</si>
  <si>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</si>
  <si>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</si>
  <si>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</si>
  <si>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</si>
  <si>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</si>
  <si>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</si>
  <si>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</si>
  <si>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</si>
  <si>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</si>
  <si>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</si>
  <si>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</si>
  <si>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</si>
  <si>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</si>
  <si>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</si>
  <si>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</si>
  <si>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</si>
  <si>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</si>
  <si>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</si>
  <si>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</si>
  <si>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</si>
  <si>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</si>
  <si>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</si>
  <si>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</si>
  <si>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</si>
  <si>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</si>
  <si>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</si>
  <si>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</si>
  <si>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・区分番号Ｃ001に掲げる在宅患者訪問診療料(Ⅰ)の１のロ若しくは２のロ</t>
    <phoneticPr fontId="1"/>
  </si>
  <si>
    <t>　　　・区分番号Ｃ001-2に掲げる在宅患者訪問診療料(Ⅱ)</t>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</si>
  <si>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</si>
  <si>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</si>
  <si>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７　「３」（２）「⑥歯科再診料等に係る算定回数」については、以下の合計算定回数を記載すること。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</si>
  <si>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</si>
  <si>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</si>
  <si>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</si>
  <si>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</si>
  <si>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８　「３」（２）「⑦歯科訪問診療料（同一建物以外）に係る算定回数」については、区分番号Ｃ000の１に掲げる歯科訪問診療料の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</si>
  <si>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</si>
  <si>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</si>
  <si>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</si>
  <si>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</si>
  <si>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</si>
  <si>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</si>
  <si>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</si>
  <si>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</si>
  <si>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</si>
  <si>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</si>
  <si>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</si>
  <si>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</si>
  <si>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</si>
  <si>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</si>
  <si>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</si>
  <si>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</si>
  <si>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</si>
  <si>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</si>
  <si>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</si>
  <si>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</si>
  <si>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</si>
  <si>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</si>
  <si>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</si>
  <si>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</si>
  <si>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</si>
  <si>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</si>
  <si>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</si>
  <si>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</si>
  <si>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</si>
  <si>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</si>
  <si>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</si>
  <si>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</si>
  <si>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</si>
  <si>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</si>
  <si>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</si>
  <si>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</si>
  <si>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</si>
  <si>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</si>
  <si>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</si>
  <si>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</si>
  <si>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</si>
  <si>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</si>
  <si>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</si>
  <si>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</si>
  <si>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</si>
  <si>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</si>
  <si>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</si>
  <si>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</si>
  <si>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</si>
  <si>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</si>
  <si>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</si>
  <si>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</si>
  <si>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</si>
  <si>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</si>
  <si>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</si>
  <si>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</si>
  <si>
    <t>15</t>
  </si>
  <si>
    <t>新潟県</t>
  </si>
  <si>
    <t>baseup-hyoukaryou15@mhlw.go.jp</t>
  </si>
  <si>
    <t>16</t>
  </si>
  <si>
    <t>富山県</t>
  </si>
  <si>
    <t>baseup-hyoukaryou16@mhlw.go.jp</t>
  </si>
  <si>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</si>
  <si>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</si>
  <si>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</si>
  <si>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</si>
  <si>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</si>
  <si>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</si>
  <si>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</si>
  <si>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</si>
  <si>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</si>
  <si>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</si>
  <si>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</si>
  <si>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</si>
  <si>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</si>
  <si>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</si>
  <si>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</si>
  <si>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</si>
  <si>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</si>
  <si>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</si>
  <si>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</si>
  <si>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</si>
  <si>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</si>
  <si>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</si>
  <si>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</si>
  <si>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</si>
  <si>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</si>
  <si>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</si>
  <si>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</si>
  <si>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</si>
  <si>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</si>
  <si>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</si>
  <si>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</si>
  <si>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</si>
  <si>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</si>
  <si>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</si>
  <si>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</si>
  <si>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</si>
  <si>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</si>
  <si>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</si>
  <si>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</si>
  <si>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</si>
  <si>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</si>
  <si>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</si>
  <si>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</si>
  <si>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</si>
  <si>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</si>
  <si>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</si>
  <si>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</si>
  <si>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</si>
  <si>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</si>
  <si>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</si>
  <si>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</si>
  <si>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</si>
  <si>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</si>
  <si>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</si>
  <si>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</si>
  <si>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</si>
  <si>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</si>
  <si>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</si>
  <si>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</si>
  <si>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</si>
  <si>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</si>
  <si>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</si>
  <si>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</si>
  <si>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</si>
  <si>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</si>
  <si>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</si>
  <si>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</si>
  <si>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</si>
  <si>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</si>
  <si>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</si>
  <si>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</si>
  <si>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</si>
  <si>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</si>
  <si>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</si>
  <si>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</si>
  <si>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</si>
  <si>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</si>
  <si>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</si>
  <si>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</si>
  <si>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</si>
  <si>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</si>
  <si>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</si>
  <si>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</si>
  <si>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</si>
  <si>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</si>
  <si>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</si>
  <si>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</si>
  <si>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</si>
  <si>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</si>
  <si>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</si>
  <si>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</si>
  <si>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</si>
  <si>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</si>
  <si>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</si>
  <si>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</si>
  <si>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</si>
  <si>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</si>
  <si>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</si>
  <si>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</si>
  <si>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</si>
  <si>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（診療所）賃金改善計画書（令和</t>
    <rPh sb="1" eb="4">
      <t>シンリョウジョ</t>
    </rPh>
    <rPh sb="5" eb="7">
      <t>チンギン</t>
    </rPh>
    <rPh sb="7" eb="9">
      <t>カイゼン</t>
    </rPh>
    <rPh sb="9" eb="12">
      <t>ケイカクショ</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</si>
  <si>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</si>
  <si>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月数</t>
    <rPh sb="0" eb="2">
      <t>ツキスウ</t>
    </rPh>
    <phoneticPr fontId="1"/>
  </si>
  <si>
    <t>（１）賃金改善を開始する月</t>
    <rPh sb="3" eb="5">
      <t>チンギン</t>
    </rPh>
    <rPh sb="5" eb="7">
      <t>カイゼン</t>
    </rPh>
    <rPh sb="8" eb="10">
      <t>カイシ</t>
    </rPh>
    <rPh sb="12" eb="13">
      <t>ツキ</t>
    </rPh>
    <phoneticPr fontId="1"/>
  </si>
  <si>
    <t>令和６年６月</t>
    <rPh sb="0" eb="2">
      <t>レイワ</t>
    </rPh>
    <rPh sb="3" eb="4">
      <t>ネン</t>
    </rPh>
    <rPh sb="5" eb="6">
      <t>ガツ</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</si>
  <si>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</si>
  <si>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</si>
  <si>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</si>
  <si>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</si>
  <si>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</si>
  <si>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</si>
  <si>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</si>
  <si>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</si>
  <si>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　</t>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</si>
  <si>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</si>
  <si>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</si>
  <si>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</si>
  <si>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</si>
  <si>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</si>
  <si>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</si>
  <si>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</si>
  <si>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</si>
  <si>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</si>
  <si>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</si>
  <si>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</si>
  <si>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</si>
  <si>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</si>
  <si>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</si>
  <si>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</si>
  <si>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</si>
  <si>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</si>
  <si>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</si>
  <si>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</si>
  <si>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</si>
  <si>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</si>
  <si>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</si>
  <si>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</si>
  <si>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</si>
  <si>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</si>
  <si>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</si>
  <si>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</si>
  <si>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</si>
  <si>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</si>
  <si>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</si>
  <si>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</si>
  <si>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t>又は</t>
    <rPh sb="0" eb="1">
      <t>マタ</t>
    </rPh>
    <phoneticPr fontId="1"/>
  </si>
  <si>
    <t>％</t>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</si>
  <si>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</si>
  <si>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</si>
  <si>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</si>
  <si>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</si>
  <si>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</si>
  <si>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</si>
  <si>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</si>
  <si>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</si>
  <si>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</si>
  <si>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</si>
  <si>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</si>
  <si>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</si>
  <si>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Ⅵ．薬剤師の基本給等に係る事項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</si>
  <si>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</si>
  <si>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</si>
  <si>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</si>
  <si>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</si>
  <si>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</si>
  <si>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</si>
  <si>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</si>
  <si>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Ⅶ．看護補助者の基本給等に係る事項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</si>
  <si>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</si>
  <si>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</si>
  <si>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</si>
  <si>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</si>
  <si>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</si>
  <si>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</si>
  <si>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</si>
  <si>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</si>
  <si>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</si>
  <si>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</si>
  <si>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</si>
  <si>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</si>
  <si>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</si>
  <si>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</si>
  <si>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</si>
  <si>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</si>
  <si>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</si>
  <si>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t>（20）40歳未満の勤務医師等の常勤換算数【（１）賃金改善を開始する月時点】</t>
    <rPh sb="16" eb="18">
      <t>ジョウキン</t>
    </rPh>
    <rPh sb="18" eb="20">
      <t>カンザン</t>
    </rPh>
    <rPh sb="20" eb="21">
      <t>スウ</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</si>
  <si>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</si>
  <si>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</si>
  <si>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</si>
  <si>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</si>
  <si>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</si>
  <si>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</si>
  <si>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</si>
  <si>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t>（27）事務職員の常勤換算数【（１）賃金改善を開始する月時点】</t>
    <rPh sb="9" eb="11">
      <t>ジョウキン</t>
    </rPh>
    <rPh sb="11" eb="13">
      <t>カンザン</t>
    </rPh>
    <rPh sb="13" eb="14">
      <t>スウ</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</si>
  <si>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</si>
  <si>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</si>
  <si>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</si>
  <si>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</si>
  <si>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</si>
  <si>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</si>
  <si>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</si>
  <si>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</si>
  <si>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</si>
  <si>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</si>
  <si>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</si>
  <si>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t>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</si>
  <si>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</si>
  <si>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本計画書において、「外来・在宅ベースアップ評価料（Ⅰ）等」とは、「外来・在宅ベースアップ評価料（Ⅰ）」及び「歯科外来・在宅</t>
    <phoneticPr fontId="1"/>
  </si>
  <si>
    <t>ベースアップ評価料（Ⅰ）」のことをいう。</t>
    <phoneticPr fontId="1"/>
  </si>
  <si>
    <t>（歯科診療所）賃金改善計画書（令和</t>
    <rPh sb="1" eb="3">
      <t>シカ</t>
    </rPh>
    <rPh sb="3" eb="6">
      <t>シンリョウジョ</t>
    </rPh>
    <rPh sb="7" eb="9">
      <t>チンギン</t>
    </rPh>
    <rPh sb="9" eb="11">
      <t>カイゼン</t>
    </rPh>
    <rPh sb="11" eb="14">
      <t>ケイカクショ</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</si>
  <si>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</si>
  <si>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</si>
  <si>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</si>
  <si>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</si>
  <si>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</si>
  <si>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（３）ベースアップ評価料算定期間</t>
    <rPh sb="9" eb="11">
      <t>ヒョウカ</t>
    </rPh>
    <rPh sb="11" eb="12">
      <t>リョウ</t>
    </rPh>
    <rPh sb="12" eb="14">
      <t>サンテイ</t>
    </rPh>
    <rPh sb="14" eb="16">
      <t>キカン</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</si>
  <si>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</si>
  <si>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有</t>
    <rPh sb="0" eb="1">
      <t>ユウ</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</si>
  <si>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</si>
  <si>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（４）算定金額の見込み</t>
    <rPh sb="3" eb="5">
      <t>サンテイ</t>
    </rPh>
    <rPh sb="5" eb="7">
      <t>キンガク</t>
    </rPh>
    <rPh sb="8" eb="10">
      <t>ミコ</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</si>
  <si>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</si>
  <si>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</si>
  <si>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点</t>
    <rPh sb="0" eb="1">
      <t>テン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</si>
  <si>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</si>
  <si>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</si>
  <si>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t>
    <phoneticPr fontId="1"/>
  </si>
  <si>
    <t>（イ）</t>
    <phoneticPr fontId="1"/>
  </si>
  <si>
    <t>（ロ）</t>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</si>
  <si>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</si>
  <si>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</si>
  <si>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（５）令和７年度への繰越予定額（令和６年度届出時のみ記載）</t>
    <phoneticPr fontId="1"/>
  </si>
  <si>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</si>
  <si>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</si>
  <si>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</si>
  <si>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</si>
  <si>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</si>
  <si>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（12）うちその他分【（８）－（９）－（10）－（11）】</t>
    <rPh sb="8" eb="9">
      <t>タ</t>
    </rPh>
    <rPh sb="9" eb="10">
      <t>ブン</t>
    </rPh>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</si>
  <si>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</si>
  <si>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</si>
  <si>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</si>
  <si>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</si>
  <si>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</si>
  <si>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</si>
  <si>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</si>
  <si>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</si>
  <si>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</si>
  <si>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</si>
  <si>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</si>
  <si>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</si>
  <si>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</si>
  <si>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</si>
  <si>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</si>
  <si>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</si>
  <si>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</si>
  <si>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</si>
  <si>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</si>
  <si>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</si>
  <si>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</si>
  <si>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</si>
  <si>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</si>
  <si>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</si>
  <si>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</si>
  <si>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「基本給等総額」には、給与のうち、基本給及び決まって毎月支払われる手当の合計を計上すること。</t>
  </si>
  <si>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</si>
  <si>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</si>
  <si>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</si>
  <si>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</si>
  <si>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</si>
  <si>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</si>
  <si>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r>
      <rPr>
        <b/>
        <sz val="11"/>
        <rFont val="ＭＳ ゴシック"/>
        <family val="3"/>
        <charset val="128"/>
      </rPr>
      <t>Ⅵ．事務職員の基本給等に係る事項</t>
    </r>
    <rPh sb="2" eb="4">
      <t>ジム</t>
    </rPh>
    <rPh sb="12" eb="13">
      <t>カカ</t>
    </rPh>
    <rPh sb="14" eb="16">
      <t>ジコウ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</si>
  <si>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</si>
  <si>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</si>
  <si>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</si>
  <si>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</si>
  <si>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</si>
  <si>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他</t>
    <rPh sb="0" eb="1">
      <t>ホカ</t>
    </rPh>
    <phoneticPr fontId="1"/>
  </si>
  <si>
    <t>名</t>
    <rPh sb="0" eb="1">
      <t>メイ</t>
    </rPh>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</si>
  <si>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</si>
  <si>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</si>
  <si>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</si>
  <si>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</si>
  <si>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</si>
  <si>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</si>
  <si>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</si>
  <si>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</si>
  <si>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</si>
  <si>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</si>
  <si>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</si>
  <si>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</si>
  <si>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</si>
  <si>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</si>
  <si>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賃金改善実施期間における、入院基本料に係る算定回数の見込み</t>
    <rPh sb="0" eb="2">
      <t>チンギン</t>
    </rPh>
    <rPh sb="2" eb="4">
      <t>カイゼン</t>
    </rPh>
    <rPh sb="4" eb="6">
      <t>ジッシ</t>
    </rPh>
    <rPh sb="6" eb="8">
      <t>キカン</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</si>
  <si>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</si>
  <si>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</si>
  <si>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</si>
  <si>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Ⅴ．薬剤師の基本給等に係る事項</t>
    <rPh sb="2" eb="5">
      <t>ヤクザイシ</t>
    </rPh>
    <rPh sb="11" eb="12">
      <t>カカ</t>
    </rPh>
    <rPh sb="13" eb="15">
      <t>ジコウ</t>
    </rPh>
    <phoneticPr fontId="1"/>
  </si>
  <si>
    <t>Ⅵ．看護補助者の基本給等に係る事項</t>
    <rPh sb="2" eb="4">
      <t>カンゴ</t>
    </rPh>
    <rPh sb="4" eb="7">
      <t>ホジョシャ</t>
    </rPh>
    <rPh sb="13" eb="14">
      <t>カカ</t>
    </rPh>
    <rPh sb="15" eb="17">
      <t>ジコウ</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</si>
  <si>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</si>
  <si>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</si>
  <si>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</si>
  <si>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</si>
  <si>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</si>
  <si>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</si>
  <si>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</si>
  <si>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</si>
  <si>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</si>
  <si>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</si>
  <si>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</si>
  <si>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</si>
  <si>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</si>
  <si>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</si>
  <si>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</si>
  <si>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</si>
  <si>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</si>
  <si>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</si>
  <si>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</si>
  <si>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</si>
  <si>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</si>
  <si>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</si>
  <si>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</si>
  <si>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</si>
  <si>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</si>
  <si>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</si>
  <si>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</si>
  <si>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</si>
  <si>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</si>
  <si>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</si>
  <si>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</si>
  <si>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</si>
  <si>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（68）ベア等による賃金増率【（67）÷（63）】</t>
    <rPh sb="6" eb="7">
      <t>トウ</t>
    </rPh>
    <rPh sb="10" eb="12">
      <t>チンギン</t>
    </rPh>
    <rPh sb="12" eb="13">
      <t>ゾウ</t>
    </rPh>
    <rPh sb="13" eb="14">
      <t>リツ</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</si>
  <si>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</si>
  <si>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</si>
  <si>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</si>
  <si>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 xml:space="preserve"> </t>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</si>
  <si>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</si>
  <si>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</si>
  <si>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</si>
  <si>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</si>
  <si>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</si>
  <si>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</si>
  <si>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</si>
  <si>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</si>
  <si>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</si>
  <si>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</si>
  <si>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</si>
  <si>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</si>
  <si>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</si>
  <si>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</si>
  <si>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</si>
  <si>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</si>
  <si>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</si>
  <si>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</si>
  <si>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</si>
  <si>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</si>
  <si>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</si>
  <si>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</si>
  <si>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</si>
  <si>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</si>
  <si>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</si>
  <si>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</si>
  <si>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</si>
  <si>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</si>
  <si>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</si>
  <si>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</si>
  <si>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</si>
  <si>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</si>
  <si>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</si>
  <si>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</si>
  <si>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</si>
  <si>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</si>
  <si>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</si>
  <si>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</si>
  <si>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</si>
  <si>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</si>
  <si>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</si>
  <si>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</si>
  <si>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</si>
  <si>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</si>
  <si>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</si>
  <si>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</si>
  <si>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</si>
  <si>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</si>
  <si>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</si>
  <si>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</si>
  <si>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</si>
  <si>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</si>
  <si>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</si>
  <si>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</si>
  <si>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</si>
  <si>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</si>
  <si>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</si>
  <si>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</si>
  <si>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</si>
  <si>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</si>
  <si>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</si>
  <si>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</si>
  <si>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</si>
  <si>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</si>
  <si>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</si>
  <si>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</si>
  <si>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</si>
  <si>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</si>
  <si>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</si>
  <si>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</si>
  <si>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</si>
  <si>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</si>
  <si>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</si>
  <si>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</si>
  <si>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</si>
  <si>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</si>
  <si>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</si>
  <si>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</si>
  <si>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</si>
  <si>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</si>
  <si>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</si>
  <si>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</si>
  <si>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</si>
  <si>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</si>
  <si>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</si>
  <si>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</si>
  <si>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</si>
  <si>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</si>
  <si>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</si>
  <si>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</si>
  <si>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</si>
  <si>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</si>
  <si>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</si>
  <si>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</si>
  <si>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</si>
  <si>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</si>
  <si>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</si>
  <si>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</si>
  <si>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</si>
  <si>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</si>
  <si>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</si>
  <si>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</si>
  <si>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Ⅱ外来・在宅ベースアップ評価料（Ⅱ）等の届出有無</t>
    <rPh sb="1" eb="3">
      <t>ガイライ</t>
    </rPh>
    <rPh sb="4" eb="6">
      <t>ザイタク</t>
    </rPh>
    <rPh sb="18" eb="19">
      <t>トウ</t>
    </rPh>
    <rPh sb="20" eb="22">
      <t>トドケデ</t>
    </rPh>
    <rPh sb="22" eb="24">
      <t>ウム</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</si>
  <si>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</si>
  <si>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</si>
  <si>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</si>
  <si>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</si>
  <si>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</si>
  <si>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</si>
  <si>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</si>
  <si>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</si>
  <si>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</si>
  <si>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</si>
  <si>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</si>
  <si>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</si>
  <si>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</si>
  <si>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</si>
  <si>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</si>
  <si>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</si>
  <si>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</si>
  <si>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</si>
  <si>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</si>
  <si>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</si>
  <si>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</si>
  <si>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</si>
  <si>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</si>
  <si>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</si>
  <si>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</si>
  <si>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</si>
  <si>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</si>
  <si>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</si>
  <si>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</si>
  <si>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</si>
  <si>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</si>
  <si>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</si>
  <si>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</si>
  <si>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</si>
  <si>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</si>
  <si>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</si>
  <si>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</si>
  <si>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</si>
  <si>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</si>
  <si>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</si>
  <si>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</si>
  <si>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</si>
  <si>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</si>
  <si>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</si>
  <si>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</si>
  <si>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</si>
  <si>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</si>
  <si>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</si>
  <si>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</si>
  <si>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</si>
  <si>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</si>
  <si>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</si>
  <si>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</si>
  <si>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</si>
  <si>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</si>
  <si>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</si>
  <si>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</si>
  <si>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</si>
  <si>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</si>
  <si>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</si>
  <si>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</si>
  <si>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</si>
  <si>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</si>
  <si>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</si>
  <si>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</si>
  <si>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</si>
  <si>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</si>
  <si>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</si>
  <si>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</si>
  <si>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</si>
  <si>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</si>
  <si>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</si>
  <si>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</si>
  <si>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</si>
  <si>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</si>
  <si>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</si>
  <si>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</si>
  <si>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</si>
  <si>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</si>
  <si>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</si>
  <si>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</si>
  <si>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</si>
  <si>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</si>
  <si>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</si>
  <si>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</si>
  <si>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</si>
  <si>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</si>
  <si>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</si>
  <si>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</si>
  <si>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</si>
  <si>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</si>
  <si>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</si>
  <si>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</si>
  <si>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</si>
  <si>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</si>
  <si>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</si>
  <si>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</si>
  <si>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</si>
  <si>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</si>
  <si>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</si>
  <si>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</si>
  <si>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</si>
  <si>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</si>
  <si>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</si>
  <si>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</si>
  <si>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</si>
  <si>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</si>
  <si>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</si>
  <si>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</si>
  <si>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</si>
  <si>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</si>
  <si>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</si>
  <si>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</si>
  <si>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</si>
  <si>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</si>
  <si>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</si>
  <si>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</si>
  <si>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</si>
  <si>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</si>
  <si>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</si>
  <si>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</si>
  <si>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</si>
  <si>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</si>
  <si>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</si>
  <si>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</si>
  <si>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</si>
  <si>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</si>
  <si>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</si>
  <si>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</si>
  <si>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</si>
  <si>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</si>
  <si>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</si>
  <si>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</si>
  <si>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</si>
  <si>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</si>
  <si>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</si>
  <si>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</si>
  <si>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</si>
  <si>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</si>
  <si>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</si>
  <si>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</si>
  <si>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</si>
  <si>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</si>
  <si>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</si>
  <si>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</si>
  <si>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</si>
  <si>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</si>
  <si>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</si>
  <si>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</si>
  <si>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</si>
  <si>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</si>
  <si>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</si>
  <si>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</si>
  <si>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</si>
  <si>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</si>
  <si>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</si>
  <si>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</si>
  <si>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</si>
  <si>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</si>
  <si>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</si>
  <si>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</si>
  <si>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</si>
  <si>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</si>
  <si>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</si>
  <si>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</si>
  <si>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</si>
  <si>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</si>
  <si>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</si>
  <si>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</si>
  <si>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</si>
  <si>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</si>
  <si>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</si>
  <si>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</si>
  <si>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</si>
  <si>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</si>
  <si>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</si>
  <si>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</si>
  <si>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</si>
  <si>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</si>
  <si>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</si>
  <si>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</si>
  <si>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</si>
  <si>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</si>
  <si>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</si>
  <si>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</si>
  <si>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</si>
  <si>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</si>
  <si>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</si>
  <si>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</si>
  <si>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</si>
  <si>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</si>
  <si>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</si>
  <si>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</si>
  <si>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</si>
  <si>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</si>
  <si>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</si>
  <si>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</si>
  <si>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</si>
  <si>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</si>
  <si>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</si>
  <si>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</si>
  <si>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</si>
  <si>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</si>
  <si>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</si>
  <si>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</si>
  <si>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</si>
  <si>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</si>
  <si>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</si>
  <si>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</si>
  <si>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</si>
  <si>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</si>
  <si>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</si>
  <si>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</si>
  <si>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</si>
  <si>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</si>
  <si>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</si>
  <si>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</si>
  <si>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</si>
  <si>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</si>
  <si>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</si>
  <si>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</si>
  <si>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</si>
  <si>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</si>
  <si>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</si>
  <si>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</si>
  <si>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</si>
  <si>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</si>
  <si>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</si>
  <si>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</si>
  <si>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</si>
  <si>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</si>
  <si>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</si>
  <si>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</si>
  <si>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</si>
  <si>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</si>
  <si>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</si>
  <si>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</si>
  <si>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</si>
  <si>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</si>
  <si>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</si>
  <si>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</si>
  <si>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</si>
  <si>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</si>
  <si>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</si>
  <si>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</si>
  <si>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</si>
  <si>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</si>
  <si>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</si>
  <si>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</si>
  <si>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</si>
  <si>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</si>
  <si>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</si>
  <si>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</si>
  <si>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</si>
  <si>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</si>
  <si>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</si>
  <si>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</si>
  <si>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</si>
  <si>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</si>
  <si>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</si>
  <si>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</si>
  <si>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</si>
  <si>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</si>
  <si>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</si>
  <si>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</si>
  <si>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</si>
  <si>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</si>
  <si>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</si>
  <si>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</si>
  <si>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</si>
  <si>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</si>
  <si>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</si>
  <si>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</si>
  <si>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</si>
  <si>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</si>
  <si>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</si>
  <si>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</si>
  <si>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</si>
  <si>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</si>
  <si>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</si>
  <si>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</si>
  <si>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</si>
  <si>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</si>
  <si>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</si>
  <si>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</si>
  <si>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</si>
  <si>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</si>
  <si>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</si>
  <si>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</si>
  <si>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</si>
  <si>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</si>
  <si>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</si>
  <si>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</si>
  <si>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</si>
  <si>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</si>
  <si>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</si>
  <si>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</si>
  <si>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</si>
  <si>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</si>
  <si>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</si>
  <si>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</si>
  <si>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</si>
  <si>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</si>
  <si>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</si>
  <si>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</si>
  <si>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</si>
  <si>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</si>
  <si>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</si>
  <si>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</si>
  <si>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</si>
  <si>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</si>
  <si>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</si>
  <si>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</si>
  <si>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</si>
  <si>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</si>
  <si>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</si>
  <si>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</si>
  <si>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</si>
  <si>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</si>
  <si>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</si>
  <si>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</si>
  <si>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</si>
  <si>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</si>
  <si>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</si>
  <si>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</si>
  <si>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</si>
  <si>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</si>
  <si>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</si>
  <si>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</si>
  <si>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</si>
  <si>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</si>
  <si>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</si>
  <si>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</si>
  <si>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</si>
  <si>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</si>
  <si>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</si>
  <si>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</si>
  <si>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</si>
  <si>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</si>
  <si>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</si>
  <si>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</si>
  <si>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</si>
  <si>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</si>
  <si>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</si>
  <si>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</si>
  <si>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</si>
  <si>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</si>
  <si>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</si>
  <si>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</si>
  <si>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</si>
  <si>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</si>
  <si>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</si>
  <si>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</si>
  <si>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</si>
  <si>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</si>
  <si>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</si>
  <si>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</si>
  <si>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</si>
  <si>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</si>
  <si>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</si>
  <si>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</si>
  <si>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</si>
  <si>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</si>
  <si>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</si>
  <si>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</si>
  <si>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</si>
  <si>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</si>
  <si>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</si>
  <si>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</si>
  <si>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</si>
  <si>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</si>
  <si>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</si>
  <si>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</si>
  <si>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</si>
  <si>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</si>
  <si>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</si>
  <si>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</si>
  <si>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</si>
  <si>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</si>
  <si>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</si>
  <si>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</si>
  <si>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</si>
  <si>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</si>
  <si>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</si>
  <si>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</si>
  <si>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</si>
  <si>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</si>
  <si>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</si>
  <si>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</si>
  <si>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</si>
  <si>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</si>
  <si>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</si>
  <si>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</si>
  <si>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</si>
  <si>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</si>
  <si>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</si>
  <si>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</si>
  <si>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</si>
  <si>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</si>
  <si>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</si>
  <si>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</si>
  <si>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</si>
  <si>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</si>
  <si>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</si>
  <si>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</si>
  <si>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</si>
  <si>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</si>
  <si>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</si>
  <si>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</si>
  <si>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</si>
  <si>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</si>
  <si>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</si>
  <si>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</si>
  <si>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</si>
  <si>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</si>
  <si>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</si>
  <si>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</si>
  <si>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</si>
  <si>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</si>
  <si>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</si>
  <si>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</si>
  <si>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</si>
  <si>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</si>
  <si>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</si>
  <si>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</si>
  <si>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</si>
  <si>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</si>
  <si>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</si>
  <si>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</si>
  <si>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</si>
  <si>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</si>
  <si>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</si>
  <si>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</si>
  <si>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</si>
  <si>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</si>
  <si>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</si>
  <si>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</si>
  <si>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</si>
  <si>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</si>
  <si>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</si>
  <si>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</si>
  <si>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</si>
  <si>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</si>
  <si>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</si>
  <si>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</si>
  <si>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</si>
  <si>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</si>
  <si>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</si>
  <si>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</si>
  <si>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</si>
  <si>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</si>
  <si>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</si>
  <si>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</si>
  <si>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</si>
  <si>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</si>
  <si>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</si>
  <si>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</si>
  <si>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</si>
  <si>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</si>
  <si>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</si>
  <si>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</si>
  <si>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</si>
  <si>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</si>
  <si>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</si>
  <si>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</si>
  <si>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</si>
  <si>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</si>
  <si>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</si>
  <si>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</si>
  <si>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</si>
  <si>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</si>
  <si>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</si>
  <si>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</si>
  <si>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</si>
  <si>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</si>
  <si>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</si>
  <si>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</si>
  <si>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</si>
  <si>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</si>
  <si>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</si>
  <si>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</si>
  <si>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</si>
  <si>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</si>
  <si>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</si>
  <si>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</si>
  <si>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</si>
  <si>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</si>
  <si>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</si>
  <si>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</si>
  <si>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</si>
  <si>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</si>
  <si>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</si>
  <si>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</si>
  <si>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</si>
  <si>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</si>
  <si>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</si>
  <si>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</si>
  <si>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</si>
  <si>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</si>
  <si>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</si>
  <si>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</si>
  <si>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</si>
  <si>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</si>
  <si>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</si>
  <si>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</si>
  <si>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</si>
  <si>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</si>
  <si>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</si>
  <si>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</si>
  <si>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</si>
  <si>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</si>
  <si>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</si>
  <si>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</si>
  <si>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</si>
  <si>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</si>
  <si>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</si>
  <si>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</si>
  <si>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</si>
  <si>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</si>
  <si>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</si>
  <si>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</si>
  <si>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</si>
  <si>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</si>
  <si>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</si>
  <si>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</si>
  <si>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</si>
  <si>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</si>
  <si>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</si>
  <si>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</si>
  <si>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</si>
  <si>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</si>
  <si>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</si>
  <si>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</si>
  <si>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</si>
  <si>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</si>
  <si>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</si>
  <si>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</si>
  <si>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</si>
  <si>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</si>
  <si>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</si>
  <si>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</si>
  <si>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</si>
  <si>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</si>
  <si>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</si>
  <si>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</si>
  <si>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</si>
  <si>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</si>
  <si>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</si>
  <si>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</si>
  <si>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</si>
  <si>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</si>
  <si>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</si>
  <si>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</si>
  <si>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</si>
  <si>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</si>
  <si>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</si>
  <si>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</si>
  <si>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</si>
  <si>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</si>
  <si>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</si>
  <si>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</si>
  <si>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</si>
  <si>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</si>
  <si>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</si>
  <si>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</si>
  <si>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</si>
  <si>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</si>
  <si>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</si>
  <si>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</si>
  <si>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</si>
  <si>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</si>
  <si>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</si>
  <si>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</si>
  <si>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</si>
  <si>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</si>
  <si>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</si>
  <si>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</si>
  <si>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</si>
  <si>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</si>
  <si>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</si>
  <si>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</si>
  <si>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</si>
  <si>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</si>
  <si>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</si>
  <si>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</si>
  <si>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</si>
  <si>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</si>
  <si>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</si>
  <si>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</si>
  <si>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</si>
  <si>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</si>
  <si>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</si>
  <si>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</si>
  <si>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</si>
  <si>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</si>
  <si>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</si>
  <si>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</si>
  <si>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</si>
  <si>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</si>
  <si>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</si>
  <si>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</si>
  <si>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</si>
  <si>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</si>
  <si>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</si>
  <si>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</si>
  <si>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</si>
  <si>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</si>
  <si>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</si>
  <si>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</si>
  <si>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</si>
  <si>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</si>
  <si>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</si>
  <si>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</si>
  <si>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</si>
  <si>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</si>
  <si>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</si>
  <si>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</si>
  <si>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</si>
  <si>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</si>
  <si>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</si>
  <si>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</si>
  <si>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</si>
  <si>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</si>
  <si>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</si>
  <si>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</si>
  <si>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</si>
  <si>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</si>
  <si>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</si>
  <si>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</si>
  <si>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</si>
  <si>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</si>
  <si>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</si>
  <si>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</si>
  <si>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</si>
  <si>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</si>
  <si>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</si>
  <si>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</si>
  <si>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</si>
  <si>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</si>
  <si>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</si>
  <si>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</si>
  <si>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</si>
  <si>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</si>
  <si>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</si>
  <si>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</si>
  <si>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</si>
  <si>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</si>
  <si>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</si>
  <si>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</si>
  <si>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</si>
  <si>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</si>
  <si>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</si>
  <si>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</si>
  <si>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</si>
  <si>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</si>
  <si>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</si>
  <si>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</si>
  <si>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</si>
  <si>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</si>
  <si>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</si>
  <si>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</si>
  <si>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</si>
  <si>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</si>
  <si>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</si>
  <si>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</si>
  <si>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</si>
  <si>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</si>
  <si>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</si>
  <si>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</si>
  <si>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</si>
  <si>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</si>
  <si>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</si>
  <si>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</si>
  <si>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</si>
  <si>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</si>
  <si>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</si>
  <si>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</si>
  <si>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</si>
  <si>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</si>
  <si>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</si>
  <si>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</si>
  <si>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</si>
  <si>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</si>
  <si>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</si>
  <si>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</si>
  <si>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</si>
  <si>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</si>
  <si>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</si>
  <si>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</si>
  <si>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</si>
  <si>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</si>
  <si>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</si>
  <si>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</si>
  <si>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</si>
  <si>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</si>
  <si>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</si>
  <si>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</si>
  <si>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</si>
  <si>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</si>
  <si>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</si>
  <si>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</si>
  <si>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</si>
  <si>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</si>
  <si>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</si>
  <si>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</si>
  <si>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</si>
  <si>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</si>
  <si>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</si>
  <si>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</si>
  <si>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</si>
  <si>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</si>
  <si>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</si>
  <si>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</si>
  <si>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</si>
  <si>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</si>
  <si>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</si>
  <si>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</si>
  <si>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</si>
  <si>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</si>
  <si>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</si>
  <si>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</si>
  <si>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</si>
  <si>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</si>
  <si>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</si>
  <si>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</si>
  <si>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</si>
  <si>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</si>
  <si>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</si>
  <si>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</si>
  <si>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</si>
  <si>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</si>
  <si>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</si>
  <si>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</si>
  <si>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</si>
  <si>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</si>
  <si>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</si>
  <si>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</si>
  <si>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</si>
  <si>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</si>
  <si>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</si>
  <si>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</si>
  <si>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</si>
  <si>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</si>
  <si>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</si>
  <si>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</si>
  <si>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</si>
  <si>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</si>
  <si>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</si>
  <si>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</si>
  <si>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</si>
  <si>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</si>
  <si>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</si>
  <si>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</si>
  <si>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</si>
  <si>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</si>
  <si>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</si>
  <si>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</si>
  <si>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</si>
  <si>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</si>
  <si>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</si>
  <si>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</si>
  <si>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</si>
  <si>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</si>
  <si>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</si>
  <si>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</si>
  <si>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</si>
  <si>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</si>
  <si>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</si>
  <si>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</si>
  <si>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</si>
  <si>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</si>
  <si>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</si>
  <si>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</si>
  <si>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</si>
  <si>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</si>
  <si>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</si>
  <si>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</si>
  <si>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</si>
  <si>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</si>
  <si>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</si>
  <si>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</si>
  <si>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</si>
  <si>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</si>
  <si>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</si>
  <si>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</si>
  <si>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</si>
  <si>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</si>
  <si>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</si>
  <si>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</si>
  <si>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</si>
  <si>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</si>
  <si>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</si>
  <si>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</si>
  <si>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</si>
  <si>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</si>
  <si>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</si>
  <si>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</si>
  <si>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</si>
  <si>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</si>
  <si>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</si>
  <si>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</si>
  <si>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</si>
  <si>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</si>
  <si>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</si>
  <si>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</si>
  <si>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</si>
  <si>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</si>
  <si>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</si>
  <si>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</si>
  <si>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</si>
  <si>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</si>
  <si>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</si>
  <si>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</si>
  <si>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</si>
  <si>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</si>
  <si>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</si>
  <si>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</si>
  <si>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</si>
  <si>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</si>
  <si>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</si>
  <si>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</si>
  <si>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</si>
  <si>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</si>
  <si>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</si>
  <si>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</si>
  <si>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</si>
  <si>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</si>
  <si>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</si>
  <si>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</si>
  <si>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</si>
  <si>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</si>
  <si>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</si>
  <si>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</si>
  <si>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</si>
  <si>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</si>
  <si>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</si>
  <si>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</si>
  <si>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</si>
  <si>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</si>
  <si>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</si>
  <si>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</si>
  <si>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</si>
  <si>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</si>
  <si>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</si>
  <si>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</si>
  <si>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データ</t>
    <phoneticPr fontId="1"/>
  </si>
  <si>
    <t>Ⅰ専用様式</t>
    <rPh sb="1" eb="3">
      <t>センヨウ</t>
    </rPh>
    <rPh sb="3" eb="5">
      <t>ヨウシキ</t>
    </rPh>
    <phoneticPr fontId="1"/>
  </si>
  <si>
    <t>Ⅰ専用様式</t>
    <rPh sb="0" eb="3">
      <t>イチセンヨウ</t>
    </rPh>
    <rPh sb="3" eb="5">
      <t>ヨウシキ</t>
    </rPh>
    <phoneticPr fontId="1"/>
  </si>
  <si>
    <t>Ⅰ専用様式</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</si>
  <si>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</si>
  <si>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</si>
  <si>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</si>
  <si>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</si>
  <si>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</si>
  <si>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</si>
  <si>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</si>
  <si>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</si>
  <si>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</si>
  <si>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</si>
  <si>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</si>
  <si>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</si>
  <si>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</si>
  <si>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</si>
  <si>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</si>
  <si>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</si>
  <si>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</si>
  <si>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</si>
  <si>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</si>
  <si>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</si>
  <si>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</si>
  <si>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</si>
  <si>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</si>
  <si>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</si>
  <si>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</si>
  <si>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</si>
  <si>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</si>
  <si>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</si>
  <si>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</si>
  <si>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</si>
  <si>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</si>
  <si>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</si>
  <si>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</si>
  <si>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</si>
  <si>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</si>
  <si>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</si>
  <si>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</si>
  <si>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</si>
  <si>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</si>
  <si>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</si>
  <si>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</si>
  <si>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</si>
  <si>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</si>
  <si>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</si>
  <si>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</si>
  <si>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</si>
  <si>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</si>
  <si>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</si>
  <si>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</si>
  <si>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</si>
  <si>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</si>
  <si>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</si>
  <si>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</si>
  <si>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</si>
  <si>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</si>
  <si>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</si>
  <si>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</si>
  <si>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</si>
  <si>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</si>
  <si>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</si>
  <si>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</si>
  <si>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</si>
  <si>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</si>
  <si>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</si>
  <si>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</si>
  <si>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</si>
  <si>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</si>
  <si>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</si>
  <si>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</si>
  <si>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</si>
  <si>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</si>
  <si>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</si>
  <si>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</si>
  <si>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</si>
  <si>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</si>
  <si>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</si>
  <si>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</si>
  <si>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</si>
  <si>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</si>
  <si>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</si>
  <si>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</si>
  <si>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</si>
  <si>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</si>
  <si>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</si>
  <si>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</si>
  <si>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</si>
  <si>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</si>
  <si>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</si>
  <si>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</si>
  <si>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</si>
  <si>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</si>
  <si>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</si>
  <si>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</si>
  <si>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</si>
  <si>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</si>
  <si>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</si>
  <si>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</si>
  <si>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</si>
  <si>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</si>
  <si>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</si>
  <si>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</si>
  <si>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</si>
  <si>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</si>
  <si>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</si>
  <si>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</si>
  <si>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</si>
  <si>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</si>
  <si>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</si>
  <si>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</si>
  <si>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</si>
  <si>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</si>
  <si>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</si>
  <si>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</si>
  <si>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</si>
  <si>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</si>
  <si>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</si>
  <si>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</si>
  <si>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</si>
  <si>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</si>
  <si>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</si>
  <si>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</si>
  <si>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</si>
  <si>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</si>
  <si>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</si>
  <si>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</si>
  <si>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</si>
  <si>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</si>
  <si>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</si>
  <si>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</si>
  <si>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</si>
  <si>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</si>
  <si>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</si>
  <si>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</si>
  <si>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</si>
  <si>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</si>
  <si>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</si>
  <si>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</si>
  <si>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</si>
  <si>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</si>
  <si>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</si>
  <si>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</si>
  <si>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</si>
  <si>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</si>
  <si>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</si>
  <si>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</si>
  <si>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</si>
  <si>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</si>
  <si>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</si>
  <si>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</si>
  <si>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</si>
  <si>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</si>
  <si>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</si>
  <si>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</si>
  <si>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</si>
  <si>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</si>
  <si>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</si>
  <si>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</si>
  <si>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</si>
  <si>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</si>
  <si>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</si>
  <si>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</si>
  <si>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</si>
  <si>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</si>
  <si>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</si>
  <si>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</si>
  <si>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</si>
  <si>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</si>
  <si>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</si>
  <si>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</si>
  <si>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</si>
  <si>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</si>
  <si>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</si>
  <si>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</si>
  <si>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</si>
  <si>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</si>
  <si>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</si>
  <si>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</si>
  <si>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外来・在宅ベースアップ評価料（Ⅱ）1</t>
  </si>
  <si>
    <t>歯科外来・在宅ベースアップ評価料（Ⅱ）1</t>
  </si>
  <si>
    <t>外来・在宅ベースアップ評価料（Ⅱ）2</t>
  </si>
  <si>
    <t>外来・在宅ベースアップ評価料（Ⅱ）1～2</t>
  </si>
  <si>
    <t>歯科外来・在宅ベースアップ評価料（Ⅱ）1～2</t>
  </si>
  <si>
    <t>外来・在宅ベースアップ評価料（Ⅱ）3</t>
  </si>
  <si>
    <t>外来・在宅ベースアップ評価料（Ⅱ）1～3</t>
  </si>
  <si>
    <t>歯科外来・在宅ベースアップ評価料（Ⅱ）1～3</t>
  </si>
  <si>
    <t>外来・在宅ベースアップ評価料（Ⅱ）4</t>
  </si>
  <si>
    <t>外来・在宅ベースアップ評価料（Ⅱ）1～4</t>
  </si>
  <si>
    <t>歯科外来・在宅ベースアップ評価料（Ⅱ）1～4</t>
  </si>
  <si>
    <t>外来・在宅ベースアップ評価料（Ⅱ）5</t>
  </si>
  <si>
    <t>外来・在宅ベースアップ評価料（Ⅱ）1～5</t>
  </si>
  <si>
    <t>歯科外来・在宅ベースアップ評価料（Ⅱ）1～5</t>
  </si>
  <si>
    <t>外来・在宅ベースアップ評価料（Ⅱ）6</t>
  </si>
  <si>
    <t>外来・在宅ベースアップ評価料（Ⅱ）1～6</t>
  </si>
  <si>
    <t>歯科外来・在宅ベースアップ評価料（Ⅱ）1～6</t>
  </si>
  <si>
    <t>外来・在宅ベースアップ評価料（Ⅱ）7</t>
  </si>
  <si>
    <t>外来・在宅ベースアップ評価料（Ⅱ）1～7</t>
  </si>
  <si>
    <t>歯科外来・在宅ベースアップ評価料（Ⅱ）1～7</t>
  </si>
  <si>
    <t>外来・在宅ベースアップ評価料（Ⅱ）8</t>
  </si>
  <si>
    <t>外来・在宅ベースアップ評価料（Ⅱ）1～8</t>
  </si>
  <si>
    <t>歯科外来・在宅ベースアップ評価料（Ⅱ）1～8</t>
  </si>
  <si>
    <t>届出なし</t>
    <rPh sb="0" eb="2">
      <t>トドケデ</t>
    </rPh>
    <phoneticPr fontId="1"/>
  </si>
  <si>
    <t>-</t>
    <phoneticPr fontId="1"/>
  </si>
  <si>
    <t>歯科外来・在宅ベースアップ評価料（Ⅱ）2</t>
  </si>
  <si>
    <t>歯科外来・在宅ベースアップ評価料（Ⅱ）3</t>
  </si>
  <si>
    <t>歯科外来・在宅ベースアップ評価料（Ⅱ）4</t>
  </si>
  <si>
    <t>歯科外来・在宅ベースアップ評価料（Ⅱ）5</t>
  </si>
  <si>
    <t>歯科外来・在宅ベースアップ評価料（Ⅱ）6</t>
  </si>
  <si>
    <t>歯科外来・在宅ベースアップ評価料（Ⅱ）7</t>
  </si>
  <si>
    <t>歯科外来・在宅ベースアップ評価料（Ⅱ）8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</si>
</sst>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649">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2" fillId="0" borderId="5" xfId="0" applyFont="1" applyBorder="1" applyAlignment="1">
      <alignment horizontal="left" vertical="center" shrinkToFit="1"/>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50"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2" borderId="60" xfId="0" applyFont="1" applyFill="1" applyBorder="1">
      <alignment vertical="center"/>
    </xf>
    <xf numFmtId="0" fontId="11" fillId="4" borderId="0" xfId="0" applyFont="1" applyFill="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176" fontId="9" fillId="8" borderId="0" xfId="1" applyNumberFormat="1" applyFont="1" applyFill="1">
      <alignment vertical="center"/>
    </xf>
    <xf numFmtId="176" fontId="12" fillId="8" borderId="0" xfId="1" applyNumberFormat="1" applyFont="1" applyFill="1">
      <alignment vertical="center"/>
    </xf>
    <xf numFmtId="176" fontId="12" fillId="8" borderId="0" xfId="1" applyNumberFormat="1" applyFont="1" applyFill="1" applyAlignment="1">
      <alignment horizontal="center" vertical="center"/>
    </xf>
    <xf numFmtId="0" fontId="6" fillId="8" borderId="0" xfId="1" applyFont="1" applyFill="1" applyAlignment="1">
      <alignment horizontal="left"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Alignment="1">
      <alignment horizontal="center" vertical="center"/>
    </xf>
    <xf numFmtId="0" fontId="13" fillId="8" borderId="0" xfId="1" applyFont="1" applyFill="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lignment vertical="center"/>
    </xf>
    <xf numFmtId="0" fontId="9" fillId="0" borderId="0" xfId="1" applyFont="1" applyAlignment="1">
      <alignment horizontal="left"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0" borderId="0" xfId="1" applyFont="1">
      <alignment vertical="center"/>
    </xf>
    <xf numFmtId="0" fontId="10" fillId="0" borderId="0" xfId="1" applyFont="1">
      <alignment vertical="center"/>
    </xf>
    <xf numFmtId="0" fontId="10" fillId="0" borderId="0" xfId="1" applyFont="1" applyAlignment="1">
      <alignment horizontal="center" vertical="center"/>
    </xf>
    <xf numFmtId="0" fontId="55"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Alignment="1">
      <alignment horizontal="center" vertical="center"/>
    </xf>
    <xf numFmtId="0" fontId="10" fillId="0" borderId="36" xfId="1" applyFont="1" applyBorder="1" applyAlignment="1">
      <alignment vertical="center" shrinkToFit="1"/>
    </xf>
    <xf numFmtId="0" fontId="10" fillId="0" borderId="0" xfId="1" applyFont="1" applyAlignment="1">
      <alignment horizontal="left" vertical="center"/>
    </xf>
    <xf numFmtId="0" fontId="9" fillId="3" borderId="0" xfId="1" applyFont="1" applyFill="1" applyAlignment="1">
      <alignment horizontal="left" vertical="center"/>
    </xf>
    <xf numFmtId="0" fontId="6" fillId="0" borderId="0" xfId="1" applyFont="1">
      <alignment vertical="center"/>
    </xf>
    <xf numFmtId="0" fontId="9" fillId="0" borderId="0" xfId="0" applyFont="1">
      <alignment vertical="center"/>
    </xf>
    <xf numFmtId="38" fontId="9" fillId="0" borderId="30" xfId="3" applyFont="1" applyBorder="1" applyProtection="1">
      <alignment vertical="center"/>
    </xf>
    <xf numFmtId="0" fontId="49" fillId="0" borderId="0" xfId="1" applyFont="1" applyAlignment="1">
      <alignment horizontal="left" vertical="center"/>
    </xf>
    <xf numFmtId="38" fontId="9" fillId="0" borderId="0" xfId="3" applyFont="1" applyProtection="1">
      <alignment vertical="center"/>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Fill="1" applyBorder="1" applyAlignment="1" applyProtection="1">
      <alignment horizontal="right" vertical="center"/>
    </xf>
    <xf numFmtId="184" fontId="9" fillId="0" borderId="0" xfId="1" applyNumberFormat="1" applyFont="1" applyAlignment="1">
      <alignment horizontal="center" vertical="center"/>
    </xf>
    <xf numFmtId="0" fontId="6" fillId="0" borderId="0" xfId="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1" applyFont="1" applyAlignment="1">
      <alignment horizontal="center" vertical="center" shrinkToFit="1"/>
    </xf>
    <xf numFmtId="0" fontId="6" fillId="0" borderId="0" xfId="0" applyFont="1">
      <alignment vertical="center"/>
    </xf>
    <xf numFmtId="49" fontId="12" fillId="0" borderId="0" xfId="1" applyNumberFormat="1" applyFont="1" applyAlignment="1">
      <alignment horizontal="center" vertical="center"/>
    </xf>
    <xf numFmtId="0" fontId="9" fillId="3" borderId="0" xfId="1" applyFont="1" applyFill="1">
      <alignment vertical="center"/>
    </xf>
    <xf numFmtId="0" fontId="9" fillId="0" borderId="0" xfId="1" quotePrefix="1" applyFont="1" applyAlignment="1">
      <alignment horizontal="center" vertical="center"/>
    </xf>
    <xf numFmtId="0" fontId="9" fillId="0" borderId="0" xfId="0" applyFont="1" applyAlignment="1">
      <alignment horizontal="left" vertical="center"/>
    </xf>
    <xf numFmtId="0" fontId="6" fillId="0" borderId="0" xfId="1" applyFont="1" applyAlignment="1">
      <alignment horizontal="left" vertical="center"/>
    </xf>
    <xf numFmtId="38" fontId="6" fillId="0" borderId="0" xfId="3" applyFont="1" applyProtection="1">
      <alignment vertical="center"/>
    </xf>
    <xf numFmtId="0" fontId="12" fillId="0" borderId="0" xfId="1" applyFont="1" applyAlignment="1">
      <alignment horizontal="center" vertical="center"/>
    </xf>
    <xf numFmtId="0" fontId="57" fillId="0" borderId="0" xfId="1" applyFont="1" applyAlignment="1">
      <alignment horizontal="center" vertical="center"/>
    </xf>
    <xf numFmtId="0" fontId="58" fillId="0" borderId="0" xfId="1" applyFont="1">
      <alignment vertical="center"/>
    </xf>
    <xf numFmtId="0" fontId="57" fillId="0" borderId="0" xfId="1" applyFont="1">
      <alignment vertical="center"/>
    </xf>
    <xf numFmtId="0" fontId="57" fillId="0" borderId="0" xfId="1" applyFont="1" applyAlignment="1">
      <alignment horizontal="center" vertical="center" shrinkToFit="1"/>
    </xf>
    <xf numFmtId="0" fontId="58" fillId="0" borderId="0" xfId="1" applyFont="1" applyAlignment="1">
      <alignment horizontal="center" vertical="center" shrinkToFit="1"/>
    </xf>
    <xf numFmtId="0" fontId="13" fillId="0" borderId="0" xfId="1" applyFont="1" applyAlignment="1">
      <alignment horizontal="center" vertical="center"/>
    </xf>
    <xf numFmtId="0" fontId="13" fillId="0" borderId="0" xfId="1" applyFont="1">
      <alignment vertical="center"/>
    </xf>
    <xf numFmtId="0" fontId="4" fillId="0" borderId="0" xfId="1" applyAlignment="1">
      <alignment horizontal="left" vertical="center"/>
    </xf>
    <xf numFmtId="49" fontId="9" fillId="0" borderId="0" xfId="1" quotePrefix="1" applyNumberFormat="1" applyFont="1" applyAlignment="1">
      <alignment horizontal="center" vertical="center"/>
    </xf>
    <xf numFmtId="0" fontId="12" fillId="0" borderId="0" xfId="1" applyFont="1" applyAlignment="1">
      <alignment horizontal="left" vertical="center"/>
    </xf>
    <xf numFmtId="182" fontId="2" fillId="0" borderId="0" xfId="0" applyNumberFormat="1" applyFont="1" applyAlignment="1">
      <alignment horizontal="center" vertical="center"/>
    </xf>
    <xf numFmtId="0" fontId="24" fillId="0" borderId="0" xfId="0" applyFont="1" applyAlignment="1">
      <alignment horizontal="left" vertical="center"/>
    </xf>
    <xf numFmtId="0" fontId="54" fillId="0" borderId="0" xfId="0" applyFont="1" applyAlignment="1">
      <alignment horizontal="left" vertical="center" indent="1"/>
    </xf>
    <xf numFmtId="38" fontId="2" fillId="0" borderId="0" xfId="3" applyFont="1" applyProtection="1">
      <alignment vertical="center"/>
    </xf>
    <xf numFmtId="0" fontId="2" fillId="2" borderId="61" xfId="0" applyFont="1" applyFill="1" applyBorder="1">
      <alignment vertical="center"/>
    </xf>
    <xf numFmtId="38" fontId="2" fillId="0" borderId="0" xfId="0" applyNumberFormat="1" applyFont="1">
      <alignment vertical="center"/>
    </xf>
    <xf numFmtId="0" fontId="2" fillId="2" borderId="25" xfId="0" applyFont="1" applyFill="1" applyBorder="1">
      <alignment vertical="center"/>
    </xf>
    <xf numFmtId="0" fontId="2" fillId="2" borderId="27" xfId="0" applyFont="1" applyFill="1" applyBorder="1" applyAlignment="1">
      <alignment horizontal="center" vertical="center"/>
    </xf>
    <xf numFmtId="0" fontId="54" fillId="0" borderId="0" xfId="0" quotePrefix="1" applyFont="1" applyAlignment="1">
      <alignment vertical="top" wrapText="1"/>
    </xf>
    <xf numFmtId="0" fontId="54" fillId="0" borderId="0" xfId="0" applyFont="1">
      <alignment vertical="center"/>
    </xf>
    <xf numFmtId="0" fontId="54" fillId="0" borderId="0" xfId="0" applyFont="1" applyAlignment="1">
      <alignment vertical="top" wrapText="1"/>
    </xf>
    <xf numFmtId="0" fontId="54" fillId="0" borderId="0" xfId="0" applyFont="1" applyAlignment="1">
      <alignment vertical="top"/>
    </xf>
    <xf numFmtId="0" fontId="54" fillId="0" borderId="0" xfId="0" applyFont="1" applyAlignment="1">
      <alignment horizontal="left" vertical="center"/>
    </xf>
    <xf numFmtId="0" fontId="2" fillId="0" borderId="0" xfId="0" applyFont="1" applyAlignment="1">
      <alignment vertical="top"/>
    </xf>
    <xf numFmtId="0" fontId="54" fillId="0" borderId="0" xfId="0" applyFont="1" applyAlignment="1">
      <alignment horizontal="left" vertical="top"/>
    </xf>
    <xf numFmtId="0" fontId="2" fillId="0" borderId="0" xfId="0" applyFont="1" applyAlignment="1">
      <alignment horizontal="left" vertical="top"/>
    </xf>
    <xf numFmtId="0" fontId="2" fillId="2" borderId="0" xfId="0" applyFont="1" applyFill="1" applyAlignment="1">
      <alignment vertical="top"/>
    </xf>
    <xf numFmtId="0" fontId="34"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14" xfId="0" applyFont="1" applyBorder="1">
      <alignment vertical="center"/>
    </xf>
    <xf numFmtId="0" fontId="11" fillId="0" borderId="8" xfId="0" applyFont="1" applyBorder="1" applyAlignment="1">
      <alignment vertical="center" wrapText="1"/>
    </xf>
    <xf numFmtId="0" fontId="25" fillId="0" borderId="8" xfId="0" applyFont="1" applyBorder="1">
      <alignment vertical="center"/>
    </xf>
    <xf numFmtId="0" fontId="11" fillId="0" borderId="9" xfId="0" applyFont="1" applyBorder="1" applyAlignment="1">
      <alignment vertical="center" wrapText="1"/>
    </xf>
    <xf numFmtId="0" fontId="11" fillId="0" borderId="15" xfId="0" applyFont="1" applyBorder="1">
      <alignment vertical="center"/>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1" fillId="0" borderId="15" xfId="0" applyFont="1" applyBorder="1" applyAlignment="1">
      <alignment vertical="center" wrapText="1"/>
    </xf>
    <xf numFmtId="0" fontId="11" fillId="0" borderId="0" xfId="0" applyFont="1" applyAlignment="1">
      <alignment vertical="center" wrapText="1"/>
    </xf>
    <xf numFmtId="0" fontId="31" fillId="0" borderId="10" xfId="0" applyFont="1" applyBorder="1" applyAlignment="1">
      <alignment vertical="center" wrapText="1"/>
    </xf>
    <xf numFmtId="0" fontId="11" fillId="0" borderId="10"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8" xfId="0" applyFont="1" applyBorder="1">
      <alignment vertical="center"/>
    </xf>
    <xf numFmtId="0" fontId="11" fillId="0" borderId="38" xfId="0" applyFont="1" applyBorder="1">
      <alignment vertical="center"/>
    </xf>
    <xf numFmtId="0" fontId="36" fillId="0" borderId="10" xfId="0" applyFont="1" applyBorder="1" applyAlignment="1">
      <alignment horizontal="left" vertical="center"/>
    </xf>
    <xf numFmtId="0" fontId="11" fillId="0" borderId="2" xfId="0" applyFont="1" applyBorder="1">
      <alignment vertical="center"/>
    </xf>
    <xf numFmtId="0" fontId="11" fillId="0" borderId="3" xfId="0" applyFont="1" applyBorder="1" applyAlignment="1">
      <alignment horizontal="center"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40" fillId="0" borderId="38" xfId="0" applyFont="1" applyBorder="1">
      <alignment vertical="center"/>
    </xf>
    <xf numFmtId="0" fontId="11" fillId="0" borderId="55" xfId="0" applyFont="1" applyBorder="1">
      <alignment vertical="center"/>
    </xf>
    <xf numFmtId="0" fontId="11" fillId="3" borderId="38" xfId="0" applyFont="1" applyFill="1" applyBorder="1">
      <alignment vertical="center"/>
    </xf>
    <xf numFmtId="0" fontId="37" fillId="0" borderId="10" xfId="0" applyFont="1" applyBorder="1" applyAlignment="1">
      <alignment horizontal="left" vertical="center" wrapText="1"/>
    </xf>
    <xf numFmtId="0" fontId="36" fillId="0" borderId="10" xfId="0" applyFont="1" applyBorder="1" applyAlignment="1">
      <alignment horizontal="left" vertical="center" indent="2"/>
    </xf>
    <xf numFmtId="0" fontId="11" fillId="0" borderId="38" xfId="0" applyFont="1" applyBorder="1" applyAlignment="1">
      <alignment horizontal="right" vertical="center"/>
    </xf>
    <xf numFmtId="0" fontId="11" fillId="0" borderId="0" xfId="0" applyFont="1" applyAlignment="1">
      <alignment horizontal="center" vertical="center"/>
    </xf>
    <xf numFmtId="0" fontId="38" fillId="0" borderId="0" xfId="0" applyFont="1">
      <alignment vertical="center"/>
    </xf>
    <xf numFmtId="0" fontId="11" fillId="0" borderId="3" xfId="0" applyFont="1" applyBorder="1">
      <alignment vertical="center"/>
    </xf>
    <xf numFmtId="0" fontId="11" fillId="0" borderId="4" xfId="0" applyFont="1" applyBorder="1">
      <alignment vertical="center"/>
    </xf>
    <xf numFmtId="0" fontId="36" fillId="0" borderId="0" xfId="0" applyFont="1">
      <alignment vertical="center"/>
    </xf>
    <xf numFmtId="0" fontId="11" fillId="0" borderId="16" xfId="0" applyFont="1" applyBorder="1">
      <alignment vertical="center"/>
    </xf>
    <xf numFmtId="0" fontId="36"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62" fillId="0" borderId="0" xfId="0" applyFont="1">
      <alignment vertical="center"/>
    </xf>
    <xf numFmtId="0" fontId="42" fillId="0" borderId="0" xfId="0" applyFont="1" applyAlignment="1">
      <alignment horizontal="right" vertical="center"/>
    </xf>
    <xf numFmtId="38" fontId="63" fillId="0" borderId="0" xfId="3" applyFont="1" applyBorder="1" applyProtection="1">
      <alignment vertical="center"/>
    </xf>
    <xf numFmtId="176" fontId="6" fillId="0" borderId="0" xfId="3" applyNumberFormat="1" applyFont="1" applyBorder="1" applyAlignment="1" applyProtection="1">
      <alignment horizontal="right" vertical="center"/>
    </xf>
    <xf numFmtId="14" fontId="9" fillId="0" borderId="0" xfId="1" applyNumberFormat="1" applyFont="1">
      <alignment vertical="center"/>
    </xf>
    <xf numFmtId="0" fontId="10" fillId="0" borderId="0" xfId="1" applyFont="1" applyAlignment="1">
      <alignment vertical="center" shrinkToFit="1"/>
    </xf>
    <xf numFmtId="0" fontId="20" fillId="0" borderId="0" xfId="5" applyProtection="1">
      <alignment vertical="center"/>
    </xf>
    <xf numFmtId="0" fontId="64" fillId="0" borderId="0" xfId="1" applyFont="1" applyAlignment="1">
      <alignment horizontal="center" vertical="center"/>
    </xf>
    <xf numFmtId="0" fontId="64" fillId="0" borderId="0" xfId="1" applyFont="1" applyAlignment="1">
      <alignment vertical="center" shrinkToFit="1"/>
    </xf>
    <xf numFmtId="0" fontId="61" fillId="0" borderId="0" xfId="5" applyFont="1" applyAlignment="1" applyProtection="1">
      <alignment horizontal="right" vertical="center"/>
    </xf>
    <xf numFmtId="38" fontId="9" fillId="0" borderId="0" xfId="3" applyFont="1" applyFill="1" applyBorder="1" applyAlignment="1" applyProtection="1">
      <alignment horizontal="right" vertical="center"/>
    </xf>
    <xf numFmtId="176" fontId="9" fillId="0" borderId="0" xfId="3" applyNumberFormat="1" applyFont="1" applyFill="1" applyBorder="1" applyAlignment="1" applyProtection="1">
      <alignment horizontal="right" vertical="center"/>
    </xf>
    <xf numFmtId="0" fontId="9" fillId="0" borderId="30" xfId="1" applyFont="1" applyBorder="1" applyAlignment="1">
      <alignment horizontal="center" vertical="center" textRotation="255"/>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38" fontId="9" fillId="4" borderId="0" xfId="3" applyFont="1" applyFill="1" applyAlignment="1" applyProtection="1">
      <alignment horizontal="right" vertical="center"/>
    </xf>
    <xf numFmtId="0" fontId="10" fillId="0" borderId="0" xfId="1" applyFont="1" applyAlignment="1">
      <alignment horizontal="center"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17"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3" borderId="0" xfId="1" applyFont="1" applyFill="1" applyAlignment="1" applyProtection="1">
      <alignment horizontal="center" vertical="center"/>
      <protection locked="0"/>
    </xf>
    <xf numFmtId="0" fontId="10" fillId="3" borderId="0" xfId="1" applyFont="1" applyFill="1" applyAlignment="1" applyProtection="1">
      <alignment horizontal="center" vertical="center" shrinkToFit="1"/>
      <protection locked="0"/>
    </xf>
    <xf numFmtId="0" fontId="59" fillId="0" borderId="30" xfId="5" applyFont="1" applyBorder="1" applyAlignment="1" applyProtection="1">
      <alignment horizontal="center" vertical="center"/>
    </xf>
    <xf numFmtId="0" fontId="60" fillId="0" borderId="30" xfId="1" applyFont="1" applyBorder="1" applyAlignment="1">
      <alignment horizontal="center" vertical="center"/>
    </xf>
    <xf numFmtId="0" fontId="9" fillId="3" borderId="30" xfId="1" applyFont="1" applyFill="1" applyBorder="1" applyAlignment="1" applyProtection="1">
      <alignment horizontal="left" vertical="center"/>
      <protection locked="0"/>
    </xf>
    <xf numFmtId="0" fontId="9" fillId="0" borderId="37" xfId="1" applyFont="1" applyBorder="1" applyAlignment="1">
      <alignment horizontal="left" vertical="center"/>
    </xf>
    <xf numFmtId="0" fontId="9" fillId="0" borderId="1" xfId="1" applyFont="1" applyBorder="1" applyAlignment="1">
      <alignment horizontal="left" vertical="center"/>
    </xf>
    <xf numFmtId="0" fontId="9" fillId="0" borderId="58"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30" xfId="1" applyFont="1" applyBorder="1" applyAlignment="1">
      <alignment horizontal="left" vertical="center"/>
    </xf>
    <xf numFmtId="0" fontId="9" fillId="0" borderId="3" xfId="1" applyFont="1" applyBorder="1" applyAlignment="1">
      <alignment horizontal="center" vertical="center"/>
    </xf>
    <xf numFmtId="176" fontId="6" fillId="0" borderId="0" xfId="3" applyNumberFormat="1" applyFont="1" applyBorder="1" applyAlignment="1" applyProtection="1">
      <alignment horizontal="right" vertical="center"/>
    </xf>
    <xf numFmtId="38" fontId="9" fillId="3" borderId="0" xfId="3" applyFont="1" applyFill="1" applyAlignment="1" applyProtection="1">
      <alignment horizontal="right" vertical="center"/>
      <protection locked="0"/>
    </xf>
    <xf numFmtId="0" fontId="9" fillId="3" borderId="31" xfId="1" applyFont="1" applyFill="1" applyBorder="1" applyAlignment="1" applyProtection="1">
      <alignment horizontal="center" vertical="center" shrinkToFit="1"/>
      <protection locked="0"/>
    </xf>
    <xf numFmtId="0" fontId="2" fillId="0" borderId="0" xfId="0" quotePrefix="1" applyFont="1" applyAlignment="1">
      <alignment horizontal="center" vertical="center" shrinkToFit="1"/>
    </xf>
    <xf numFmtId="0" fontId="2" fillId="0" borderId="0" xfId="0" applyFont="1" applyAlignment="1">
      <alignment horizontal="center" vertical="center" shrinkToFit="1"/>
    </xf>
    <xf numFmtId="38" fontId="2" fillId="4" borderId="25" xfId="0" applyNumberFormat="1" applyFont="1" applyFill="1" applyBorder="1" applyAlignment="1">
      <alignment horizontal="center"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pplyProtection="1">
      <alignmen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4" borderId="26" xfId="0" applyFont="1" applyFill="1" applyBorder="1" applyAlignment="1">
      <alignment horizontal="center"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4" borderId="0" xfId="0" applyFont="1" applyFill="1" applyAlignment="1">
      <alignment horizontal="center" vertical="center"/>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0" fontId="2" fillId="2" borderId="0" xfId="0" applyFont="1" applyFill="1" applyAlignment="1">
      <alignment horizontal="left" vertical="top" wrapText="1"/>
    </xf>
    <xf numFmtId="0" fontId="11" fillId="4" borderId="0" xfId="0" applyFont="1" applyFill="1" applyAlignment="1">
      <alignment horizontal="center" vertical="center" shrinkToFit="1"/>
    </xf>
    <xf numFmtId="0" fontId="11" fillId="4" borderId="38" xfId="0" applyFont="1" applyFill="1" applyBorder="1" applyAlignment="1">
      <alignment horizontal="center" vertical="center" shrinkToFit="1"/>
    </xf>
    <xf numFmtId="0" fontId="11" fillId="4" borderId="0" xfId="0" applyFont="1" applyFill="1" applyAlignment="1">
      <alignment horizontal="left" vertical="center" shrinkToFit="1"/>
    </xf>
    <xf numFmtId="0" fontId="11" fillId="4" borderId="0" xfId="0" applyFont="1" applyFill="1" applyAlignment="1">
      <alignment horizontal="center" vertical="center"/>
    </xf>
    <xf numFmtId="0" fontId="11" fillId="0" borderId="0" xfId="0" applyFont="1" applyAlignment="1">
      <alignment vertical="center"/>
    </xf>
    <xf numFmtId="0" fontId="11" fillId="0" borderId="55" xfId="0" applyFont="1" applyBorder="1" applyAlignment="1">
      <alignment vertical="center"/>
    </xf>
    <xf numFmtId="0" fontId="36" fillId="0" borderId="38" xfId="0" applyFont="1" applyBorder="1" applyAlignment="1">
      <alignment horizontal="left" vertical="center" indent="2"/>
    </xf>
    <xf numFmtId="0" fontId="36" fillId="0" borderId="0" xfId="0" applyFont="1" applyAlignment="1">
      <alignment horizontal="left" vertical="center" indent="2"/>
    </xf>
    <xf numFmtId="0" fontId="36" fillId="0" borderId="55" xfId="0" applyFont="1" applyBorder="1" applyAlignment="1">
      <alignment horizontal="left" vertical="center" indent="2"/>
    </xf>
    <xf numFmtId="0" fontId="36" fillId="0" borderId="0" xfId="0" applyFont="1" applyAlignment="1">
      <alignment horizontal="right" vertical="center"/>
    </xf>
    <xf numFmtId="0" fontId="36" fillId="0" borderId="55" xfId="0" applyFont="1" applyBorder="1" applyAlignment="1">
      <alignment horizontal="right" vertical="center"/>
    </xf>
    <xf numFmtId="0" fontId="11" fillId="0" borderId="0" xfId="0" applyFont="1" applyAlignment="1">
      <alignment horizontal="left" vertical="center" wrapText="1" indent="1"/>
    </xf>
    <xf numFmtId="0" fontId="37" fillId="0" borderId="0" xfId="0" applyFont="1" applyAlignment="1">
      <alignment horizontal="left" vertical="center" wrapText="1"/>
    </xf>
    <xf numFmtId="0" fontId="37" fillId="0" borderId="55" xfId="0" applyFont="1" applyBorder="1" applyAlignment="1">
      <alignment horizontal="left" vertical="center" wrapText="1"/>
    </xf>
    <xf numFmtId="0" fontId="11" fillId="0" borderId="0" xfId="0" applyFont="1" applyAlignment="1">
      <alignment horizontal="left" vertical="center" wrapText="1" indent="2"/>
    </xf>
    <xf numFmtId="0" fontId="39" fillId="4" borderId="0" xfId="0" applyFont="1" applyFill="1" applyAlignment="1">
      <alignment horizontal="center" vertical="center" wrapText="1"/>
    </xf>
    <xf numFmtId="0" fontId="11" fillId="0" borderId="30" xfId="0" applyFont="1" applyBorder="1" applyAlignment="1">
      <alignment horizontal="center" vertical="center" wrapText="1"/>
    </xf>
    <xf numFmtId="0" fontId="11" fillId="0" borderId="59" xfId="0" applyFont="1" applyBorder="1" applyAlignment="1">
      <alignment horizontal="left" vertical="center" wrapText="1"/>
    </xf>
    <xf numFmtId="0" fontId="11" fillId="0" borderId="57" xfId="0" applyFont="1" applyBorder="1" applyAlignment="1">
      <alignment horizontal="left" vertical="center" wrapText="1"/>
    </xf>
    <xf numFmtId="0" fontId="11" fillId="4" borderId="37"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176" fontId="12" fillId="8" borderId="3" xfId="2" applyNumberFormat="1"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2" fillId="4" borderId="48" xfId="3" applyNumberFormat="1" applyFont="1" applyFill="1" applyBorder="1" applyAlignment="1">
      <alignment horizontal="righ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14" fillId="3" borderId="0" xfId="0" applyFont="1" applyFill="1" applyAlignment="1" applyProtection="1">
      <alignment horizontal="center" vertical="center" shrinkToFit="1"/>
      <protection locked="0"/>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3" borderId="26" xfId="0" applyFont="1" applyFill="1" applyBorder="1" applyAlignment="1" applyProtection="1">
      <alignment horizontal="center" vertical="center"/>
      <protection locked="0"/>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3" fillId="2" borderId="12"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5" xfId="0" applyFont="1" applyFill="1" applyBorder="1" applyAlignment="1">
      <alignment vertical="center"/>
    </xf>
    <xf numFmtId="0" fontId="2" fillId="2" borderId="3" xfId="0" applyFont="1" applyFill="1" applyBorder="1" applyAlignment="1">
      <alignment vertical="center"/>
    </xf>
    <xf numFmtId="38" fontId="14" fillId="3" borderId="5" xfId="3" applyFont="1" applyFill="1" applyBorder="1" applyAlignment="1" applyProtection="1">
      <alignment horizontal="right" vertical="center" shrinkToFit="1"/>
      <protection locked="0"/>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176" fontId="14" fillId="4" borderId="4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14"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vertical="center" shrinkToFi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checked="Checked"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sheetData sheetId="9"/>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zoomScaleNormal="100" zoomScaleSheetLayoutView="100" workbookViewId="0">
      <selection activeCell="L13" sqref="L13:AC13"/>
    </sheetView>
  </sheetViews>
  <sheetFormatPr defaultRowHeight="17.25" outlineLevelCol="1"/>
  <cols>
    <col min="1" max="5" width="3.625" style="304" customWidth="1"/>
    <col min="6" max="6" width="3.625" style="305" customWidth="1"/>
    <col min="7" max="31" width="3.625" style="304" customWidth="1"/>
    <col min="32" max="32" width="10.625" style="304" hidden="1" customWidth="1" outlineLevel="1"/>
    <col min="33" max="33" width="9.5" style="304" hidden="1" customWidth="1" outlineLevel="1"/>
    <col min="34" max="34" width="3.625" style="304" hidden="1" customWidth="1" outlineLevel="1"/>
    <col min="35" max="35" width="4.25" style="304" hidden="1" customWidth="1" outlineLevel="1"/>
    <col min="36" max="36" width="6.5" style="304" hidden="1" customWidth="1" outlineLevel="1"/>
    <col min="37" max="37" width="6.75" style="306" hidden="1" customWidth="1" outlineLevel="1"/>
    <col min="38" max="38" width="6.75" style="307" hidden="1" customWidth="1" outlineLevel="1"/>
    <col min="39" max="39" width="6.75" style="306" hidden="1" customWidth="1" outlineLevel="1"/>
    <col min="40" max="40" width="7.375" style="304" hidden="1" customWidth="1" outlineLevel="1"/>
    <col min="41" max="42" width="3.625" style="304" hidden="1" customWidth="1" outlineLevel="1"/>
    <col min="43" max="43" width="3.625" style="308" customWidth="1" collapsed="1"/>
    <col min="44" max="50" width="3.625" style="309" customWidth="1"/>
    <col min="51" max="51" width="4.125" style="309" bestFit="1" customWidth="1"/>
    <col min="52" max="53" width="9" style="309"/>
    <col min="54" max="16384" width="9" style="304"/>
  </cols>
  <sheetData>
    <row r="1" spans="1:52" ht="30" customHeight="1">
      <c r="A1" s="304" t="s">
        <v>0</v>
      </c>
    </row>
    <row r="2" spans="1:52" ht="50.1" customHeight="1">
      <c r="A2" s="421" t="s">
        <v>1</v>
      </c>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310"/>
      <c r="AG2" s="310"/>
      <c r="AH2" s="310"/>
      <c r="AI2" s="310"/>
    </row>
    <row r="3" spans="1:52" ht="30" customHeight="1">
      <c r="A3" s="311"/>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0"/>
      <c r="AG3" s="310"/>
      <c r="AH3" s="310"/>
      <c r="AI3" s="310"/>
    </row>
    <row r="4" spans="1:52" ht="30" customHeight="1">
      <c r="A4" s="311"/>
      <c r="B4" s="316" t="s">
        <v>2</v>
      </c>
      <c r="C4" s="311"/>
      <c r="D4" s="311"/>
      <c r="E4" s="311"/>
      <c r="F4" s="433" t="s">
        <v>3</v>
      </c>
      <c r="G4" s="433"/>
      <c r="H4" s="433"/>
      <c r="I4" s="433"/>
      <c r="J4" s="433"/>
      <c r="K4" s="433"/>
      <c r="L4" s="410"/>
      <c r="M4" s="413"/>
      <c r="N4" s="413"/>
      <c r="O4" s="413"/>
      <c r="P4" s="413"/>
      <c r="Q4" s="413"/>
      <c r="R4" s="413"/>
      <c r="S4" s="413"/>
      <c r="T4" s="413"/>
      <c r="U4" s="412"/>
      <c r="V4" s="412"/>
      <c r="W4" s="412"/>
      <c r="X4" s="412"/>
      <c r="Y4" s="311"/>
      <c r="Z4" s="311"/>
      <c r="AA4" s="311"/>
      <c r="AB4" s="311"/>
      <c r="AC4" s="311"/>
      <c r="AD4" s="311"/>
      <c r="AE4" s="311"/>
      <c r="AF4" s="310"/>
      <c r="AG4" s="310"/>
      <c r="AH4" s="310"/>
      <c r="AI4" s="310"/>
    </row>
    <row r="5" spans="1:52" ht="30" customHeight="1">
      <c r="A5" s="311"/>
      <c r="B5" s="311"/>
      <c r="C5" s="311"/>
      <c r="D5" s="311"/>
      <c r="E5" s="311"/>
      <c r="F5" s="327" t="s">
        <v>4</v>
      </c>
      <c r="G5" s="337" t="s">
        <v>5</v>
      </c>
      <c r="H5" s="311"/>
      <c r="I5" s="311"/>
      <c r="J5" s="311"/>
      <c r="K5" s="311"/>
      <c r="L5" s="311"/>
      <c r="M5" s="412"/>
      <c r="N5" s="412"/>
      <c r="O5" s="412"/>
      <c r="P5" s="412"/>
      <c r="Q5" s="412"/>
      <c r="R5" s="412"/>
      <c r="S5" s="412"/>
      <c r="T5" s="412"/>
      <c r="U5" s="412"/>
      <c r="V5" s="412"/>
      <c r="W5" s="412"/>
      <c r="X5" s="412"/>
      <c r="Y5" s="311"/>
      <c r="Z5" s="311"/>
      <c r="AA5" s="311"/>
      <c r="AB5" s="311"/>
      <c r="AC5" s="311"/>
      <c r="AD5" s="311"/>
      <c r="AE5" s="311"/>
      <c r="AF5" s="310"/>
      <c r="AG5" s="310"/>
      <c r="AH5" s="310"/>
      <c r="AI5" s="310"/>
    </row>
    <row r="6" spans="1:52" ht="30" customHeight="1">
      <c r="A6" s="311"/>
      <c r="B6" s="311"/>
      <c r="C6" s="311"/>
      <c r="D6" s="311"/>
      <c r="E6" s="311"/>
      <c r="F6" s="327"/>
      <c r="G6" s="337" t="s">
        <v>6</v>
      </c>
      <c r="H6" s="311"/>
      <c r="I6" s="311"/>
      <c r="J6" s="311"/>
      <c r="K6" s="311"/>
      <c r="L6" s="311"/>
      <c r="M6" s="412"/>
      <c r="N6" s="412"/>
      <c r="O6" s="412"/>
      <c r="P6" s="412"/>
      <c r="Q6" s="412"/>
      <c r="R6" s="412"/>
      <c r="S6" s="412"/>
      <c r="T6" s="412"/>
      <c r="U6" s="412"/>
      <c r="V6" s="412"/>
      <c r="W6" s="412"/>
      <c r="X6" s="412"/>
      <c r="Y6" s="311"/>
      <c r="Z6" s="311"/>
      <c r="AA6" s="311"/>
      <c r="AB6" s="311"/>
      <c r="AC6" s="311"/>
      <c r="AD6" s="311"/>
      <c r="AE6" s="311"/>
      <c r="AF6" s="310"/>
      <c r="AG6" s="310"/>
      <c r="AH6" s="310"/>
      <c r="AI6" s="310"/>
    </row>
    <row r="7" spans="1:52" s="309" customFormat="1" ht="30" customHeight="1">
      <c r="A7" s="333"/>
      <c r="B7" s="305" t="s">
        <v>7</v>
      </c>
      <c r="C7" s="318"/>
      <c r="D7" s="313"/>
      <c r="E7" s="313"/>
      <c r="F7" s="313"/>
      <c r="G7" s="313"/>
      <c r="H7" s="313"/>
      <c r="I7" s="313"/>
      <c r="J7" s="313"/>
      <c r="K7" s="313"/>
      <c r="L7" s="313"/>
      <c r="M7" s="313"/>
      <c r="N7" s="313"/>
      <c r="O7" s="313"/>
      <c r="P7" s="313"/>
      <c r="Q7" s="313"/>
      <c r="R7" s="313"/>
      <c r="S7" s="313"/>
      <c r="T7" s="304"/>
      <c r="U7" s="304"/>
      <c r="V7" s="304"/>
      <c r="W7" s="304"/>
      <c r="X7" s="304"/>
      <c r="Y7" s="304"/>
      <c r="Z7" s="304"/>
      <c r="AA7" s="304"/>
      <c r="AB7" s="304"/>
      <c r="AC7" s="304"/>
      <c r="AD7" s="304"/>
      <c r="AE7" s="304"/>
      <c r="AF7" s="322"/>
      <c r="AG7" s="322"/>
      <c r="AH7" s="319"/>
      <c r="AK7" s="307"/>
      <c r="AL7" s="307"/>
      <c r="AM7" s="307"/>
      <c r="AQ7" s="319"/>
    </row>
    <row r="8" spans="1:52" ht="30" customHeight="1" thickBot="1">
      <c r="A8" s="314"/>
      <c r="B8" s="334"/>
      <c r="C8" s="309"/>
      <c r="D8" s="309" t="s">
        <v>8</v>
      </c>
      <c r="E8" s="313"/>
      <c r="F8" s="313"/>
      <c r="G8" s="313"/>
      <c r="H8" s="313"/>
      <c r="I8" s="313"/>
      <c r="J8" s="313"/>
      <c r="K8" s="313"/>
      <c r="L8" s="313"/>
      <c r="M8" s="313"/>
      <c r="N8" s="313"/>
      <c r="O8" s="313"/>
      <c r="P8" s="313"/>
      <c r="Q8" s="313"/>
      <c r="R8" s="313"/>
      <c r="S8" s="313"/>
      <c r="AQ8" s="405" t="str">
        <f>IF(AG9&lt;&gt;TRUE,"チェックをしてください","")</f>
        <v>チェックをしてください</v>
      </c>
    </row>
    <row r="9" spans="1:52" ht="30" customHeight="1" thickBot="1">
      <c r="A9" s="314"/>
      <c r="B9" s="309"/>
      <c r="C9" s="309"/>
      <c r="D9" s="305" t="s">
        <v>9</v>
      </c>
      <c r="E9" s="313"/>
      <c r="F9" s="313"/>
      <c r="G9" s="313"/>
      <c r="H9" s="313"/>
      <c r="I9" s="313"/>
      <c r="J9" s="313"/>
      <c r="K9" s="313"/>
      <c r="L9" s="313"/>
      <c r="M9" s="313"/>
      <c r="N9" s="313"/>
      <c r="O9" s="313"/>
      <c r="P9" s="313"/>
      <c r="Q9" s="313"/>
      <c r="R9" s="313"/>
      <c r="S9" s="313"/>
      <c r="AG9" s="245" t="b">
        <v>0</v>
      </c>
    </row>
    <row r="10" spans="1:52" s="309" customFormat="1" ht="30" customHeight="1">
      <c r="A10" s="312" t="s">
        <v>10</v>
      </c>
      <c r="B10" s="313"/>
      <c r="C10" s="313"/>
      <c r="D10" s="313"/>
      <c r="E10" s="313"/>
      <c r="F10" s="305"/>
      <c r="G10" s="313"/>
      <c r="H10" s="313"/>
      <c r="I10" s="313"/>
      <c r="AK10" s="307"/>
      <c r="AL10" s="307"/>
      <c r="AM10" s="307"/>
      <c r="AQ10" s="308"/>
    </row>
    <row r="11" spans="1:52" s="309" customFormat="1" ht="30" customHeight="1">
      <c r="A11" s="314" t="s">
        <v>11</v>
      </c>
      <c r="B11" s="305" t="s">
        <v>12</v>
      </c>
      <c r="C11" s="313"/>
      <c r="D11" s="313"/>
      <c r="E11" s="313"/>
      <c r="F11" s="305"/>
      <c r="G11" s="313"/>
      <c r="H11" s="313"/>
      <c r="I11" s="313"/>
      <c r="AK11" s="307"/>
      <c r="AL11" s="307"/>
      <c r="AM11" s="307"/>
      <c r="AQ11" s="308"/>
    </row>
    <row r="12" spans="1:52" s="309" customFormat="1" ht="30" customHeight="1">
      <c r="C12" s="429" t="s">
        <v>13</v>
      </c>
      <c r="D12" s="430"/>
      <c r="E12" s="430"/>
      <c r="F12" s="430"/>
      <c r="G12" s="430"/>
      <c r="H12" s="430"/>
      <c r="I12" s="430"/>
      <c r="J12" s="430"/>
      <c r="K12" s="431"/>
      <c r="L12" s="428"/>
      <c r="M12" s="428"/>
      <c r="N12" s="428"/>
      <c r="O12" s="428"/>
      <c r="P12" s="428"/>
      <c r="Q12" s="428"/>
      <c r="R12" s="428"/>
      <c r="S12" s="428"/>
      <c r="T12" s="428"/>
      <c r="AK12" s="307"/>
      <c r="AL12" s="307"/>
      <c r="AM12" s="307"/>
      <c r="AQ12" s="308"/>
    </row>
    <row r="13" spans="1:52" s="309" customFormat="1" ht="30" customHeight="1" thickBot="1">
      <c r="C13" s="429" t="s">
        <v>14</v>
      </c>
      <c r="D13" s="430"/>
      <c r="E13" s="430"/>
      <c r="F13" s="430"/>
      <c r="G13" s="430"/>
      <c r="H13" s="430"/>
      <c r="I13" s="430"/>
      <c r="J13" s="430"/>
      <c r="K13" s="431"/>
      <c r="L13" s="427"/>
      <c r="M13" s="427"/>
      <c r="N13" s="427"/>
      <c r="O13" s="427"/>
      <c r="P13" s="427"/>
      <c r="Q13" s="427"/>
      <c r="R13" s="427"/>
      <c r="S13" s="427"/>
      <c r="T13" s="427"/>
      <c r="U13" s="427"/>
      <c r="V13" s="427"/>
      <c r="W13" s="427"/>
      <c r="X13" s="427"/>
      <c r="Y13" s="427"/>
      <c r="Z13" s="427"/>
      <c r="AA13" s="427"/>
      <c r="AB13" s="427"/>
      <c r="AC13" s="427"/>
      <c r="AK13" s="307"/>
      <c r="AL13" s="307"/>
      <c r="AM13" s="307"/>
      <c r="AQ13" s="308" t="s">
        <v>15</v>
      </c>
    </row>
    <row r="14" spans="1:52" s="309" customFormat="1" ht="30" customHeight="1" thickBot="1">
      <c r="A14" s="314"/>
      <c r="C14" s="437" t="s">
        <v>16</v>
      </c>
      <c r="D14" s="438"/>
      <c r="E14" s="438"/>
      <c r="F14" s="439"/>
      <c r="G14" s="443" t="s">
        <v>17</v>
      </c>
      <c r="H14" s="443"/>
      <c r="I14" s="443"/>
      <c r="J14" s="443"/>
      <c r="K14" s="443"/>
      <c r="L14" s="447"/>
      <c r="M14" s="447"/>
      <c r="N14" s="447"/>
      <c r="O14" s="447"/>
      <c r="P14" s="447"/>
      <c r="Q14" s="447"/>
      <c r="R14" s="447"/>
      <c r="S14" s="447"/>
      <c r="T14" s="447"/>
      <c r="AD14" s="310"/>
      <c r="AE14" s="310"/>
      <c r="AG14" s="315" t="str">
        <f>IFERROR(VLOOKUP($L14,リスト用!$C$3:$E$49,2,0),"")</f>
        <v/>
      </c>
      <c r="AH14" s="310"/>
      <c r="AI14" s="310"/>
      <c r="AJ14" s="310"/>
      <c r="AK14" s="310"/>
      <c r="AL14" s="310"/>
      <c r="AM14" s="310"/>
      <c r="AN14" s="310"/>
      <c r="AO14" s="310"/>
      <c r="AQ14" s="434" t="str">
        <f>HYPERLINK("mailto:"&amp;AG14,AG14)</f>
        <v/>
      </c>
      <c r="AR14" s="435"/>
      <c r="AS14" s="435"/>
      <c r="AT14" s="435"/>
      <c r="AU14" s="435"/>
      <c r="AV14" s="435"/>
      <c r="AW14" s="435"/>
      <c r="AX14" s="435"/>
      <c r="AY14" s="435"/>
      <c r="AZ14" s="435"/>
    </row>
    <row r="15" spans="1:52" s="309" customFormat="1" ht="30" customHeight="1">
      <c r="A15" s="314"/>
      <c r="C15" s="440"/>
      <c r="D15" s="441"/>
      <c r="E15" s="441"/>
      <c r="F15" s="442"/>
      <c r="G15" s="443" t="s">
        <v>18</v>
      </c>
      <c r="H15" s="443"/>
      <c r="I15" s="443"/>
      <c r="J15" s="443"/>
      <c r="K15" s="443"/>
      <c r="L15" s="424"/>
      <c r="M15" s="425"/>
      <c r="N15" s="425"/>
      <c r="O15" s="425"/>
      <c r="P15" s="425"/>
      <c r="Q15" s="425"/>
      <c r="R15" s="425"/>
      <c r="S15" s="425"/>
      <c r="T15" s="425"/>
      <c r="U15" s="425"/>
      <c r="V15" s="425"/>
      <c r="W15" s="425"/>
      <c r="X15" s="425"/>
      <c r="Y15" s="425"/>
      <c r="Z15" s="425"/>
      <c r="AA15" s="425"/>
      <c r="AB15" s="425"/>
      <c r="AC15" s="426"/>
      <c r="AD15" s="316"/>
      <c r="AE15" s="316"/>
      <c r="AF15" s="316"/>
      <c r="AG15" s="316"/>
      <c r="AH15" s="316"/>
      <c r="AI15" s="316"/>
      <c r="AJ15" s="316"/>
      <c r="AK15" s="316"/>
      <c r="AL15" s="316"/>
      <c r="AM15" s="316"/>
      <c r="AN15" s="316"/>
      <c r="AO15" s="316"/>
      <c r="AQ15" s="308" t="s">
        <v>19</v>
      </c>
    </row>
    <row r="16" spans="1:52" s="309" customFormat="1" ht="30" customHeight="1">
      <c r="A16" s="314"/>
      <c r="C16" s="429" t="s">
        <v>20</v>
      </c>
      <c r="D16" s="430"/>
      <c r="E16" s="430"/>
      <c r="F16" s="430"/>
      <c r="G16" s="430"/>
      <c r="H16" s="430"/>
      <c r="I16" s="430"/>
      <c r="J16" s="430"/>
      <c r="K16" s="431"/>
      <c r="L16" s="427"/>
      <c r="M16" s="427"/>
      <c r="N16" s="427"/>
      <c r="O16" s="427"/>
      <c r="P16" s="427"/>
      <c r="Q16" s="427"/>
      <c r="R16" s="427"/>
      <c r="S16" s="427"/>
      <c r="T16" s="427"/>
      <c r="U16" s="316"/>
      <c r="V16" s="316"/>
      <c r="W16" s="316"/>
      <c r="X16" s="316"/>
      <c r="Y16" s="316"/>
      <c r="Z16" s="316"/>
      <c r="AA16" s="316"/>
      <c r="AB16" s="316"/>
      <c r="AC16" s="316"/>
      <c r="AD16" s="316"/>
      <c r="AE16" s="316"/>
      <c r="AF16" s="316"/>
      <c r="AG16" s="316"/>
      <c r="AH16" s="316"/>
      <c r="AI16" s="316"/>
      <c r="AJ16" s="316"/>
      <c r="AK16" s="316"/>
      <c r="AL16" s="316"/>
      <c r="AM16" s="316"/>
      <c r="AN16" s="316"/>
      <c r="AO16" s="316"/>
      <c r="AQ16" s="411" t="s">
        <v>21</v>
      </c>
    </row>
    <row r="17" spans="1:44" s="309" customFormat="1" ht="30" customHeight="1">
      <c r="A17" s="314"/>
      <c r="C17" s="437" t="s">
        <v>22</v>
      </c>
      <c r="D17" s="438"/>
      <c r="E17" s="438"/>
      <c r="F17" s="439"/>
      <c r="G17" s="429" t="s">
        <v>23</v>
      </c>
      <c r="H17" s="430"/>
      <c r="I17" s="430"/>
      <c r="J17" s="430"/>
      <c r="K17" s="431"/>
      <c r="L17" s="436"/>
      <c r="M17" s="436"/>
      <c r="N17" s="436"/>
      <c r="O17" s="436"/>
      <c r="P17" s="436"/>
      <c r="Q17" s="436"/>
      <c r="R17" s="436"/>
      <c r="S17" s="436"/>
      <c r="T17" s="436"/>
      <c r="U17" s="316"/>
      <c r="V17" s="316"/>
      <c r="W17" s="316"/>
      <c r="X17" s="316"/>
      <c r="Y17" s="316"/>
      <c r="Z17" s="316"/>
      <c r="AA17" s="316"/>
      <c r="AB17" s="316"/>
      <c r="AC17" s="316"/>
      <c r="AD17" s="316"/>
      <c r="AE17" s="316"/>
      <c r="AF17" s="316"/>
      <c r="AG17" s="316"/>
      <c r="AH17" s="316"/>
      <c r="AI17" s="316"/>
      <c r="AJ17" s="316"/>
      <c r="AK17" s="316"/>
      <c r="AL17" s="316"/>
      <c r="AM17" s="316"/>
      <c r="AN17" s="316"/>
      <c r="AO17" s="316"/>
      <c r="AQ17" s="308"/>
    </row>
    <row r="18" spans="1:44" s="309" customFormat="1" ht="30" customHeight="1">
      <c r="A18" s="314"/>
      <c r="C18" s="440"/>
      <c r="D18" s="441"/>
      <c r="E18" s="441"/>
      <c r="F18" s="442"/>
      <c r="G18" s="429" t="s">
        <v>24</v>
      </c>
      <c r="H18" s="430"/>
      <c r="I18" s="430"/>
      <c r="J18" s="430"/>
      <c r="K18" s="431"/>
      <c r="L18" s="436"/>
      <c r="M18" s="436"/>
      <c r="N18" s="436"/>
      <c r="O18" s="436"/>
      <c r="P18" s="436"/>
      <c r="Q18" s="436"/>
      <c r="R18" s="436"/>
      <c r="S18" s="436"/>
      <c r="T18" s="436"/>
      <c r="U18" s="316"/>
      <c r="V18" s="316"/>
      <c r="W18" s="316"/>
      <c r="X18" s="316"/>
      <c r="Y18" s="316"/>
      <c r="Z18" s="316"/>
      <c r="AA18" s="316"/>
      <c r="AB18" s="316"/>
      <c r="AC18" s="316"/>
      <c r="AD18" s="316"/>
      <c r="AE18" s="316"/>
      <c r="AF18" s="316"/>
      <c r="AG18" s="316"/>
      <c r="AH18" s="316"/>
      <c r="AI18" s="316"/>
      <c r="AJ18" s="316"/>
      <c r="AK18" s="316"/>
      <c r="AL18" s="316"/>
      <c r="AM18" s="316"/>
      <c r="AN18" s="316"/>
      <c r="AO18" s="316"/>
      <c r="AQ18" s="308"/>
    </row>
    <row r="19" spans="1:44" s="309" customFormat="1" ht="30" customHeight="1" thickBot="1">
      <c r="A19" s="314" t="s">
        <v>25</v>
      </c>
      <c r="B19" s="305" t="s">
        <v>26</v>
      </c>
      <c r="C19" s="313"/>
      <c r="D19" s="313"/>
      <c r="E19" s="313"/>
      <c r="F19" s="305"/>
      <c r="H19" s="313"/>
      <c r="I19" s="313"/>
      <c r="J19" s="313"/>
      <c r="K19" s="313"/>
      <c r="L19" s="313"/>
      <c r="M19" s="313"/>
      <c r="N19" s="313"/>
      <c r="O19" s="313"/>
      <c r="P19" s="313"/>
      <c r="Q19" s="313"/>
      <c r="R19" s="313"/>
      <c r="S19" s="313"/>
      <c r="AK19" s="307"/>
      <c r="AL19" s="307"/>
      <c r="AM19" s="307"/>
      <c r="AQ19" s="308"/>
    </row>
    <row r="20" spans="1:44" s="309" customFormat="1" ht="30" customHeight="1" thickBot="1">
      <c r="A20" s="314"/>
      <c r="B20" s="305"/>
      <c r="C20" s="313"/>
      <c r="D20" s="313"/>
      <c r="E20" s="313"/>
      <c r="F20" s="317"/>
      <c r="G20" s="305" t="s">
        <v>27</v>
      </c>
      <c r="H20" s="310"/>
      <c r="AG20" s="245" t="b">
        <v>1</v>
      </c>
      <c r="AK20" s="307"/>
      <c r="AL20" s="307"/>
      <c r="AM20" s="307"/>
      <c r="AQ20" s="308"/>
    </row>
    <row r="21" spans="1:44" s="309" customFormat="1" ht="30" customHeight="1" thickBot="1">
      <c r="A21" s="314"/>
      <c r="B21" s="313"/>
      <c r="C21" s="313"/>
      <c r="D21" s="313"/>
      <c r="E21" s="313"/>
      <c r="F21" s="317"/>
      <c r="G21" s="305" t="s">
        <v>28</v>
      </c>
      <c r="H21" s="310"/>
      <c r="AG21" s="245" t="b">
        <v>0</v>
      </c>
      <c r="AK21" s="307"/>
      <c r="AL21" s="307"/>
      <c r="AM21" s="307"/>
      <c r="AQ21" s="308"/>
    </row>
    <row r="22" spans="1:44" s="309" customFormat="1" ht="30" customHeight="1">
      <c r="A22" s="314"/>
      <c r="B22" s="318" t="s">
        <v>4</v>
      </c>
      <c r="C22" s="318" t="s">
        <v>29</v>
      </c>
      <c r="D22" s="313"/>
      <c r="E22" s="313"/>
      <c r="F22" s="313"/>
      <c r="G22" s="313"/>
      <c r="H22" s="313"/>
      <c r="I22" s="313"/>
      <c r="J22" s="313"/>
      <c r="K22" s="313"/>
      <c r="L22" s="313"/>
      <c r="M22" s="313"/>
      <c r="N22" s="313"/>
      <c r="O22" s="313"/>
      <c r="P22" s="313"/>
      <c r="Q22" s="313"/>
      <c r="R22" s="313"/>
      <c r="S22" s="313"/>
      <c r="T22" s="313"/>
      <c r="U22" s="313"/>
      <c r="V22" s="313"/>
      <c r="W22" s="313"/>
      <c r="X22" s="313"/>
      <c r="Y22" s="313"/>
      <c r="AK22" s="307"/>
      <c r="AL22" s="307"/>
      <c r="AM22" s="307"/>
      <c r="AQ22" s="308"/>
    </row>
    <row r="23" spans="1:44" s="309" customFormat="1" ht="30" customHeight="1">
      <c r="A23" s="314" t="s">
        <v>30</v>
      </c>
      <c r="B23" s="305" t="s">
        <v>31</v>
      </c>
      <c r="C23" s="313"/>
      <c r="D23" s="313"/>
      <c r="E23" s="313"/>
      <c r="F23" s="305"/>
      <c r="G23" s="423" t="s">
        <v>32</v>
      </c>
      <c r="H23" s="423"/>
      <c r="I23" s="303"/>
      <c r="J23" s="309" t="s">
        <v>33</v>
      </c>
      <c r="K23" s="432"/>
      <c r="L23" s="432"/>
      <c r="M23" s="313" t="s">
        <v>34</v>
      </c>
      <c r="N23" s="432"/>
      <c r="O23" s="432"/>
      <c r="P23" s="313" t="s">
        <v>35</v>
      </c>
      <c r="Q23" s="313"/>
      <c r="R23" s="313"/>
      <c r="S23" s="313"/>
      <c r="T23" s="313"/>
      <c r="U23" s="313"/>
      <c r="V23" s="313"/>
      <c r="W23" s="313"/>
      <c r="X23" s="313"/>
      <c r="Y23" s="313"/>
      <c r="Z23" s="313"/>
      <c r="AA23" s="313"/>
      <c r="AB23" s="313"/>
      <c r="AG23" s="409"/>
      <c r="AH23" s="319"/>
      <c r="AI23" s="313"/>
    </row>
    <row r="24" spans="1:44" s="309" customFormat="1" ht="30" customHeight="1">
      <c r="A24" s="312" t="s">
        <v>36</v>
      </c>
      <c r="B24" s="305"/>
      <c r="C24" s="313"/>
      <c r="D24" s="313"/>
      <c r="E24" s="313"/>
      <c r="F24" s="305"/>
      <c r="G24" s="313"/>
      <c r="H24" s="313"/>
      <c r="I24" s="313"/>
      <c r="J24" s="313"/>
      <c r="K24" s="313"/>
      <c r="L24" s="313"/>
      <c r="M24" s="313"/>
      <c r="N24" s="313"/>
      <c r="O24" s="313"/>
      <c r="P24" s="313"/>
      <c r="Q24" s="313"/>
      <c r="R24" s="313"/>
      <c r="S24" s="313"/>
      <c r="T24" s="313"/>
      <c r="U24" s="313"/>
      <c r="V24" s="313"/>
      <c r="W24" s="313"/>
      <c r="X24" s="313"/>
      <c r="Y24" s="313"/>
      <c r="Z24" s="313"/>
      <c r="AA24" s="313"/>
      <c r="AB24" s="313"/>
      <c r="AH24" s="319"/>
    </row>
    <row r="25" spans="1:44" s="309" customFormat="1" ht="30" customHeight="1">
      <c r="A25" s="314" t="s">
        <v>37</v>
      </c>
      <c r="B25" s="305" t="s">
        <v>38</v>
      </c>
      <c r="C25" s="313"/>
      <c r="D25" s="313"/>
      <c r="E25" s="313"/>
      <c r="F25" s="305"/>
      <c r="G25" s="313"/>
      <c r="H25" s="313"/>
      <c r="I25" s="313"/>
      <c r="J25" s="313"/>
      <c r="K25" s="313"/>
      <c r="L25" s="313"/>
      <c r="M25" s="313"/>
      <c r="N25" s="313"/>
      <c r="O25" s="313"/>
      <c r="P25" s="313"/>
      <c r="Q25" s="313"/>
      <c r="R25" s="313"/>
      <c r="S25" s="313"/>
      <c r="T25" s="313"/>
      <c r="U25" s="313"/>
      <c r="V25" s="313"/>
      <c r="W25" s="313"/>
      <c r="X25" s="313"/>
      <c r="Y25" s="313"/>
      <c r="Z25" s="313"/>
      <c r="AA25" s="313"/>
      <c r="AB25" s="313"/>
      <c r="AH25" s="319"/>
      <c r="AQ25" s="309" t="s">
        <v>39</v>
      </c>
    </row>
    <row r="26" spans="1:44" s="309" customFormat="1" ht="30" customHeight="1">
      <c r="B26" s="309" t="s">
        <v>40</v>
      </c>
      <c r="C26" s="305" t="s">
        <v>41</v>
      </c>
      <c r="E26" s="313"/>
      <c r="F26" s="313"/>
      <c r="G26" s="313"/>
      <c r="H26" s="313"/>
      <c r="I26" s="313"/>
      <c r="J26" s="313"/>
      <c r="K26" s="313"/>
      <c r="L26" s="313"/>
      <c r="M26" s="313"/>
      <c r="W26" s="309" t="s">
        <v>32</v>
      </c>
      <c r="Y26" s="303">
        <v>7</v>
      </c>
      <c r="Z26" s="309" t="s">
        <v>33</v>
      </c>
      <c r="AA26" s="432">
        <v>4</v>
      </c>
      <c r="AB26" s="432"/>
      <c r="AC26" s="313" t="s">
        <v>34</v>
      </c>
      <c r="AG26" s="409"/>
      <c r="AH26" s="319"/>
      <c r="AQ26" s="320">
        <f>IF(OR(AA26=0,AA28=0,Y26&gt;Y28),"",IF(Y26=Y28,AA28-AA26+1,(Y28-Y26)*12-AA26+AA28+1))</f>
        <v>12</v>
      </c>
      <c r="AR26" s="309" t="s">
        <v>42</v>
      </c>
    </row>
    <row r="27" spans="1:44" s="309" customFormat="1" ht="30" customHeight="1">
      <c r="A27" s="314"/>
      <c r="B27" s="305" t="s">
        <v>43</v>
      </c>
      <c r="C27" s="305" t="s">
        <v>44</v>
      </c>
      <c r="E27" s="313"/>
      <c r="F27" s="313"/>
      <c r="G27" s="313"/>
      <c r="H27" s="313"/>
      <c r="I27" s="313"/>
      <c r="J27" s="313"/>
      <c r="K27" s="313"/>
      <c r="L27" s="313"/>
      <c r="M27" s="313"/>
      <c r="AH27" s="319"/>
      <c r="AQ27" s="407"/>
    </row>
    <row r="28" spans="1:44" s="309" customFormat="1" ht="30" customHeight="1">
      <c r="A28" s="314"/>
      <c r="B28" s="305"/>
      <c r="C28" s="305"/>
      <c r="E28" s="313"/>
      <c r="F28" s="313"/>
      <c r="G28" s="313"/>
      <c r="H28" s="313"/>
      <c r="I28" s="313"/>
      <c r="J28" s="313"/>
      <c r="K28" s="313"/>
      <c r="L28" s="313"/>
      <c r="M28" s="313"/>
      <c r="W28" s="309" t="s">
        <v>32</v>
      </c>
      <c r="Y28" s="303">
        <v>8</v>
      </c>
      <c r="Z28" s="309" t="s">
        <v>33</v>
      </c>
      <c r="AA28" s="432">
        <v>3</v>
      </c>
      <c r="AB28" s="432"/>
      <c r="AC28" s="313" t="s">
        <v>34</v>
      </c>
      <c r="AH28" s="319"/>
      <c r="AQ28" s="407" t="str">
        <f>IF(AQ26="","",IF(AQ26&gt;12,"←終了月が開始月と同年度内となるように選択してください",""))</f>
        <v/>
      </c>
    </row>
    <row r="29" spans="1:44" s="309" customFormat="1" ht="30" customHeight="1">
      <c r="A29" s="321"/>
      <c r="B29" s="318" t="s">
        <v>4</v>
      </c>
      <c r="C29" s="318" t="s">
        <v>45</v>
      </c>
      <c r="D29" s="318"/>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F29" s="322"/>
      <c r="AG29" s="322"/>
      <c r="AH29" s="313"/>
    </row>
    <row r="30" spans="1:44" s="309" customFormat="1" ht="30" customHeight="1">
      <c r="A30" s="314" t="s">
        <v>46</v>
      </c>
      <c r="B30" s="309" t="s">
        <v>47</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H30" s="313"/>
    </row>
    <row r="31" spans="1:44" s="309" customFormat="1" ht="30" customHeight="1">
      <c r="A31" s="314"/>
      <c r="B31" s="305" t="s">
        <v>48</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H31" s="319"/>
    </row>
    <row r="32" spans="1:44" s="309" customFormat="1" ht="30" customHeight="1">
      <c r="A32" s="314"/>
      <c r="B32" s="305"/>
      <c r="C32" s="422" t="s">
        <v>49</v>
      </c>
      <c r="D32" s="423"/>
      <c r="E32" s="423"/>
      <c r="F32" s="423"/>
      <c r="G32" s="423"/>
      <c r="H32" s="423"/>
      <c r="I32" s="423"/>
      <c r="J32" s="423"/>
      <c r="K32" s="423"/>
      <c r="L32" s="423"/>
      <c r="M32" s="423"/>
      <c r="O32" s="444" t="s">
        <v>50</v>
      </c>
      <c r="P32" s="444"/>
      <c r="Q32" s="444"/>
      <c r="R32" s="444"/>
      <c r="V32" s="423"/>
      <c r="W32" s="423"/>
      <c r="X32" s="423"/>
      <c r="Y32" s="423"/>
      <c r="Z32" s="423"/>
      <c r="AA32" s="423"/>
      <c r="AB32" s="423"/>
      <c r="AC32" s="423"/>
      <c r="AF32" s="313" t="s">
        <v>51</v>
      </c>
      <c r="AG32" s="313"/>
      <c r="AH32" s="319"/>
    </row>
    <row r="33" spans="1:50" s="309" customFormat="1" ht="30" customHeight="1">
      <c r="A33" s="314"/>
      <c r="B33" s="417" t="s">
        <v>52</v>
      </c>
      <c r="C33" s="323" t="s">
        <v>53</v>
      </c>
      <c r="D33" s="430" t="s">
        <v>54</v>
      </c>
      <c r="E33" s="430"/>
      <c r="F33" s="430"/>
      <c r="G33" s="430"/>
      <c r="H33" s="430"/>
      <c r="I33" s="430"/>
      <c r="J33" s="430"/>
      <c r="K33" s="430"/>
      <c r="L33" s="430"/>
      <c r="M33" s="430"/>
      <c r="N33" s="431"/>
      <c r="O33" s="418"/>
      <c r="P33" s="419"/>
      <c r="Q33" s="419"/>
      <c r="R33" s="324" t="s">
        <v>55</v>
      </c>
      <c r="S33" s="325"/>
      <c r="T33" s="325"/>
      <c r="U33" s="313"/>
      <c r="V33" s="415"/>
      <c r="W33" s="415"/>
      <c r="X33" s="415"/>
      <c r="Y33" s="313"/>
      <c r="Z33" s="416"/>
      <c r="AA33" s="416"/>
      <c r="AB33" s="416"/>
      <c r="AC33" s="326"/>
      <c r="AF33" s="322">
        <v>6</v>
      </c>
      <c r="AG33" s="322"/>
      <c r="AH33" s="319"/>
    </row>
    <row r="34" spans="1:50" s="309" customFormat="1" ht="30" customHeight="1">
      <c r="A34" s="314"/>
      <c r="B34" s="417"/>
      <c r="C34" s="323" t="s">
        <v>56</v>
      </c>
      <c r="D34" s="430" t="s">
        <v>57</v>
      </c>
      <c r="E34" s="430"/>
      <c r="F34" s="430"/>
      <c r="G34" s="430"/>
      <c r="H34" s="430"/>
      <c r="I34" s="430"/>
      <c r="J34" s="430"/>
      <c r="K34" s="430"/>
      <c r="L34" s="430"/>
      <c r="M34" s="430"/>
      <c r="N34" s="431"/>
      <c r="O34" s="418"/>
      <c r="P34" s="419"/>
      <c r="Q34" s="419"/>
      <c r="R34" s="324" t="s">
        <v>55</v>
      </c>
      <c r="S34" s="325"/>
      <c r="T34" s="325"/>
      <c r="U34" s="313"/>
      <c r="V34" s="415"/>
      <c r="W34" s="415"/>
      <c r="X34" s="415"/>
      <c r="Y34" s="313"/>
      <c r="Z34" s="416"/>
      <c r="AA34" s="416"/>
      <c r="AB34" s="416"/>
      <c r="AC34" s="326"/>
      <c r="AF34" s="322">
        <v>2</v>
      </c>
      <c r="AG34" s="322"/>
      <c r="AH34" s="319"/>
    </row>
    <row r="35" spans="1:50" s="309" customFormat="1" ht="30" customHeight="1">
      <c r="A35" s="314"/>
      <c r="B35" s="417"/>
      <c r="C35" s="323" t="s">
        <v>58</v>
      </c>
      <c r="D35" s="430" t="s">
        <v>59</v>
      </c>
      <c r="E35" s="430"/>
      <c r="F35" s="430"/>
      <c r="G35" s="430"/>
      <c r="H35" s="430"/>
      <c r="I35" s="430"/>
      <c r="J35" s="430"/>
      <c r="K35" s="430"/>
      <c r="L35" s="430"/>
      <c r="M35" s="430"/>
      <c r="N35" s="431"/>
      <c r="O35" s="418"/>
      <c r="P35" s="419"/>
      <c r="Q35" s="419"/>
      <c r="R35" s="324" t="s">
        <v>55</v>
      </c>
      <c r="S35" s="325"/>
      <c r="T35" s="325"/>
      <c r="U35" s="313"/>
      <c r="V35" s="415"/>
      <c r="W35" s="415"/>
      <c r="X35" s="415"/>
      <c r="Y35" s="313"/>
      <c r="Z35" s="416"/>
      <c r="AA35" s="416"/>
      <c r="AB35" s="416"/>
      <c r="AC35" s="326"/>
      <c r="AF35" s="322">
        <v>28</v>
      </c>
      <c r="AG35" s="322"/>
      <c r="AH35" s="319"/>
    </row>
    <row r="36" spans="1:50" s="309" customFormat="1" ht="30" customHeight="1">
      <c r="A36" s="314"/>
      <c r="B36" s="417"/>
      <c r="C36" s="323" t="s">
        <v>60</v>
      </c>
      <c r="D36" s="430" t="s">
        <v>61</v>
      </c>
      <c r="E36" s="430"/>
      <c r="F36" s="430"/>
      <c r="G36" s="430"/>
      <c r="H36" s="430"/>
      <c r="I36" s="430"/>
      <c r="J36" s="430"/>
      <c r="K36" s="430"/>
      <c r="L36" s="430"/>
      <c r="M36" s="430"/>
      <c r="N36" s="431"/>
      <c r="O36" s="418"/>
      <c r="P36" s="419"/>
      <c r="Q36" s="419"/>
      <c r="R36" s="324" t="s">
        <v>55</v>
      </c>
      <c r="S36" s="325"/>
      <c r="T36" s="325"/>
      <c r="U36" s="313"/>
      <c r="V36" s="415"/>
      <c r="W36" s="415"/>
      <c r="X36" s="415"/>
      <c r="Y36" s="313"/>
      <c r="Z36" s="416"/>
      <c r="AA36" s="416"/>
      <c r="AB36" s="416"/>
      <c r="AC36" s="326"/>
      <c r="AF36" s="322">
        <v>7</v>
      </c>
      <c r="AG36" s="322"/>
      <c r="AH36" s="319"/>
    </row>
    <row r="37" spans="1:50" s="309" customFormat="1" ht="30" customHeight="1">
      <c r="A37" s="314"/>
      <c r="B37" s="417" t="s">
        <v>62</v>
      </c>
      <c r="C37" s="323" t="s">
        <v>63</v>
      </c>
      <c r="D37" s="430" t="s">
        <v>54</v>
      </c>
      <c r="E37" s="430"/>
      <c r="F37" s="430"/>
      <c r="G37" s="430"/>
      <c r="H37" s="430"/>
      <c r="I37" s="430"/>
      <c r="J37" s="430"/>
      <c r="K37" s="430"/>
      <c r="L37" s="430"/>
      <c r="M37" s="430"/>
      <c r="N37" s="431"/>
      <c r="O37" s="418"/>
      <c r="P37" s="419"/>
      <c r="Q37" s="419"/>
      <c r="R37" s="324" t="s">
        <v>55</v>
      </c>
      <c r="S37" s="325"/>
      <c r="T37" s="325"/>
      <c r="U37" s="313"/>
      <c r="V37" s="415"/>
      <c r="W37" s="415"/>
      <c r="X37" s="415"/>
      <c r="Y37" s="313"/>
      <c r="Z37" s="416"/>
      <c r="AA37" s="416"/>
      <c r="AB37" s="416"/>
      <c r="AC37" s="326"/>
      <c r="AF37" s="322">
        <v>10</v>
      </c>
      <c r="AG37" s="322"/>
      <c r="AH37" s="319"/>
    </row>
    <row r="38" spans="1:50" s="309" customFormat="1" ht="30" customHeight="1">
      <c r="A38" s="314"/>
      <c r="B38" s="417"/>
      <c r="C38" s="323" t="s">
        <v>64</v>
      </c>
      <c r="D38" s="430" t="s">
        <v>57</v>
      </c>
      <c r="E38" s="430"/>
      <c r="F38" s="430"/>
      <c r="G38" s="430"/>
      <c r="H38" s="430"/>
      <c r="I38" s="430"/>
      <c r="J38" s="430"/>
      <c r="K38" s="430"/>
      <c r="L38" s="430"/>
      <c r="M38" s="430"/>
      <c r="N38" s="431"/>
      <c r="O38" s="418"/>
      <c r="P38" s="419"/>
      <c r="Q38" s="419"/>
      <c r="R38" s="324" t="s">
        <v>55</v>
      </c>
      <c r="S38" s="325"/>
      <c r="T38" s="325"/>
      <c r="U38" s="313"/>
      <c r="V38" s="415"/>
      <c r="W38" s="415"/>
      <c r="X38" s="415"/>
      <c r="Y38" s="313"/>
      <c r="Z38" s="416"/>
      <c r="AA38" s="416"/>
      <c r="AB38" s="416"/>
      <c r="AC38" s="326"/>
      <c r="AF38" s="322">
        <v>2</v>
      </c>
      <c r="AG38" s="322"/>
      <c r="AH38" s="319"/>
    </row>
    <row r="39" spans="1:50" s="309" customFormat="1" ht="30" customHeight="1">
      <c r="A39" s="314"/>
      <c r="B39" s="417"/>
      <c r="C39" s="323" t="s">
        <v>65</v>
      </c>
      <c r="D39" s="430" t="s">
        <v>66</v>
      </c>
      <c r="E39" s="430"/>
      <c r="F39" s="430"/>
      <c r="G39" s="430"/>
      <c r="H39" s="430"/>
      <c r="I39" s="430"/>
      <c r="J39" s="430"/>
      <c r="K39" s="430"/>
      <c r="L39" s="430"/>
      <c r="M39" s="430"/>
      <c r="N39" s="431"/>
      <c r="O39" s="418"/>
      <c r="P39" s="419"/>
      <c r="Q39" s="419"/>
      <c r="R39" s="324" t="s">
        <v>55</v>
      </c>
      <c r="S39" s="325"/>
      <c r="T39" s="325"/>
      <c r="U39" s="313"/>
      <c r="V39" s="415"/>
      <c r="W39" s="415"/>
      <c r="X39" s="415"/>
      <c r="Y39" s="313"/>
      <c r="Z39" s="416"/>
      <c r="AA39" s="416"/>
      <c r="AB39" s="416"/>
      <c r="AC39" s="326"/>
      <c r="AF39" s="322">
        <v>41</v>
      </c>
      <c r="AG39" s="322"/>
      <c r="AH39" s="319"/>
      <c r="AK39" s="307"/>
      <c r="AL39" s="307"/>
      <c r="AM39" s="307"/>
    </row>
    <row r="40" spans="1:50" s="309" customFormat="1" ht="30" customHeight="1">
      <c r="A40" s="314"/>
      <c r="B40" s="417"/>
      <c r="C40" s="323" t="s">
        <v>67</v>
      </c>
      <c r="D40" s="430" t="s">
        <v>68</v>
      </c>
      <c r="E40" s="430"/>
      <c r="F40" s="430"/>
      <c r="G40" s="430"/>
      <c r="H40" s="430"/>
      <c r="I40" s="430"/>
      <c r="J40" s="430"/>
      <c r="K40" s="430"/>
      <c r="L40" s="430"/>
      <c r="M40" s="430"/>
      <c r="N40" s="431"/>
      <c r="O40" s="418"/>
      <c r="P40" s="419"/>
      <c r="Q40" s="419"/>
      <c r="R40" s="324" t="s">
        <v>55</v>
      </c>
      <c r="S40" s="325"/>
      <c r="T40" s="325"/>
      <c r="U40" s="313"/>
      <c r="V40" s="415"/>
      <c r="W40" s="415"/>
      <c r="X40" s="415"/>
      <c r="Y40" s="313"/>
      <c r="Z40" s="416"/>
      <c r="AA40" s="416"/>
      <c r="AB40" s="416"/>
      <c r="AC40" s="326"/>
      <c r="AF40" s="322">
        <v>10</v>
      </c>
      <c r="AG40" s="322"/>
      <c r="AK40" s="307"/>
      <c r="AL40" s="307"/>
      <c r="AM40" s="307"/>
    </row>
    <row r="41" spans="1:50" s="309" customFormat="1" ht="30" customHeight="1">
      <c r="A41" s="321"/>
      <c r="B41" s="327" t="s">
        <v>69</v>
      </c>
      <c r="C41" s="309" t="s">
        <v>70</v>
      </c>
      <c r="E41" s="313"/>
      <c r="F41" s="313"/>
      <c r="G41" s="313"/>
      <c r="H41" s="313"/>
      <c r="I41" s="313"/>
      <c r="J41" s="313"/>
      <c r="K41" s="313"/>
      <c r="L41" s="313"/>
      <c r="M41" s="313"/>
      <c r="N41" s="313"/>
      <c r="O41" s="313"/>
      <c r="P41" s="313"/>
      <c r="Q41" s="313"/>
      <c r="R41" s="313"/>
      <c r="S41" s="313"/>
      <c r="T41" s="313"/>
      <c r="U41" s="313"/>
      <c r="V41" s="313"/>
      <c r="W41" s="313"/>
      <c r="X41" s="313"/>
      <c r="Y41" s="446"/>
      <c r="Z41" s="446"/>
      <c r="AA41" s="446"/>
      <c r="AB41" s="446"/>
      <c r="AC41" s="309" t="s">
        <v>71</v>
      </c>
      <c r="AF41" s="322"/>
      <c r="AG41" s="322"/>
      <c r="AH41" s="319"/>
      <c r="AK41" s="307"/>
      <c r="AL41" s="307"/>
      <c r="AM41" s="307"/>
    </row>
    <row r="42" spans="1:50" s="309" customFormat="1" ht="30" customHeight="1">
      <c r="A42" s="321"/>
      <c r="B42" s="318" t="s">
        <v>4</v>
      </c>
      <c r="C42" s="318" t="s">
        <v>72</v>
      </c>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F42" s="322"/>
      <c r="AG42" s="322"/>
      <c r="AH42" s="319"/>
      <c r="AK42" s="307"/>
      <c r="AL42" s="307"/>
      <c r="AM42" s="307"/>
    </row>
    <row r="43" spans="1:50" s="309" customFormat="1" ht="30" customHeight="1">
      <c r="A43" s="321"/>
      <c r="B43" s="327" t="s">
        <v>73</v>
      </c>
      <c r="C43" s="309" t="s">
        <v>74</v>
      </c>
      <c r="E43" s="313"/>
      <c r="F43" s="313"/>
      <c r="G43" s="313"/>
      <c r="H43" s="313"/>
      <c r="I43" s="313"/>
      <c r="J43" s="313"/>
      <c r="K43" s="313"/>
      <c r="L43" s="313"/>
      <c r="M43" s="313"/>
      <c r="N43" s="313"/>
      <c r="O43" s="313"/>
      <c r="P43" s="313"/>
      <c r="Q43" s="313"/>
      <c r="R43" s="313"/>
      <c r="S43" s="313"/>
      <c r="T43" s="313"/>
      <c r="U43" s="313"/>
      <c r="V43" s="313"/>
      <c r="W43" s="313"/>
      <c r="X43" s="313"/>
      <c r="AG43" s="322"/>
      <c r="AH43" s="319"/>
      <c r="AK43" s="307"/>
      <c r="AL43" s="307"/>
      <c r="AM43" s="307"/>
    </row>
    <row r="44" spans="1:50" s="309" customFormat="1" ht="30" customHeight="1">
      <c r="A44" s="321"/>
      <c r="B44" s="327"/>
      <c r="C44" s="309" t="s">
        <v>75</v>
      </c>
      <c r="E44" s="313"/>
      <c r="F44" s="313"/>
      <c r="G44" s="313"/>
      <c r="H44" s="313"/>
      <c r="I44" s="313"/>
      <c r="J44" s="313"/>
      <c r="K44" s="313"/>
      <c r="L44" s="313"/>
      <c r="M44" s="313"/>
      <c r="N44" s="313"/>
      <c r="O44" s="313"/>
      <c r="P44" s="313"/>
      <c r="Q44" s="313"/>
      <c r="R44" s="313"/>
      <c r="S44" s="313"/>
      <c r="T44" s="313"/>
      <c r="U44" s="313"/>
      <c r="V44" s="313"/>
      <c r="W44" s="313"/>
      <c r="X44" s="313"/>
      <c r="Y44" s="420">
        <f>AF44*10+IFERROR(Y41/AQ50,0)</f>
        <v>0</v>
      </c>
      <c r="Z44" s="420"/>
      <c r="AA44" s="420"/>
      <c r="AB44" s="420"/>
      <c r="AC44" s="309" t="s">
        <v>71</v>
      </c>
      <c r="AF44" s="322">
        <f>(O33*AF33)+(O34*AF34)+(O35*AF35)+(O36*AF36)+(O37*AF37)+(O38*AF38)+(O39*AF39)+(O40*AF40)</f>
        <v>0</v>
      </c>
      <c r="AG44" s="322"/>
      <c r="AH44" s="319"/>
      <c r="AK44" s="307"/>
      <c r="AL44" s="307"/>
      <c r="AM44" s="307"/>
    </row>
    <row r="45" spans="1:50" s="309" customFormat="1" ht="30" customHeight="1">
      <c r="A45" s="312" t="s">
        <v>76</v>
      </c>
      <c r="B45" s="305"/>
      <c r="C45" s="318"/>
      <c r="D45" s="318"/>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H45" s="319"/>
      <c r="AK45" s="307"/>
      <c r="AL45" s="307"/>
      <c r="AM45" s="307"/>
    </row>
    <row r="46" spans="1:50" s="309" customFormat="1" ht="30" customHeight="1">
      <c r="A46" s="321"/>
      <c r="B46" s="328" t="s">
        <v>4</v>
      </c>
      <c r="C46" s="329" t="s">
        <v>77</v>
      </c>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F46" s="322"/>
      <c r="AG46" s="322"/>
      <c r="AH46" s="319"/>
      <c r="AK46" s="307"/>
      <c r="AL46" s="307"/>
      <c r="AM46" s="307"/>
    </row>
    <row r="47" spans="1:50" s="309" customFormat="1" ht="30" customHeight="1">
      <c r="A47" s="321"/>
      <c r="B47" s="305"/>
      <c r="C47" s="318" t="s">
        <v>78</v>
      </c>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F47" s="322"/>
      <c r="AG47" s="322"/>
      <c r="AH47" s="319"/>
      <c r="AK47" s="307"/>
      <c r="AL47" s="307"/>
      <c r="AM47" s="307"/>
    </row>
    <row r="48" spans="1:50" s="318" customFormat="1" ht="30" customHeight="1">
      <c r="A48" s="330"/>
      <c r="B48" s="318" t="s">
        <v>4</v>
      </c>
      <c r="C48" s="318" t="s">
        <v>79</v>
      </c>
      <c r="D48" s="327"/>
      <c r="E48" s="327"/>
      <c r="F48" s="327"/>
      <c r="G48" s="327"/>
      <c r="H48" s="327"/>
      <c r="I48" s="327"/>
      <c r="J48" s="327"/>
      <c r="K48" s="327"/>
      <c r="L48" s="327"/>
      <c r="M48" s="327"/>
      <c r="N48" s="327"/>
      <c r="O48" s="327"/>
      <c r="P48" s="327"/>
      <c r="Q48" s="327"/>
      <c r="R48" s="327"/>
      <c r="S48" s="327"/>
      <c r="AK48" s="331"/>
      <c r="AL48" s="331"/>
      <c r="AM48" s="331"/>
      <c r="AQ48" s="332"/>
      <c r="AV48" s="445"/>
      <c r="AW48" s="445"/>
      <c r="AX48" s="445"/>
    </row>
    <row r="49" spans="1:50" s="318" customFormat="1" ht="30" customHeight="1">
      <c r="A49" s="314" t="s">
        <v>80</v>
      </c>
      <c r="B49" s="309" t="s">
        <v>81</v>
      </c>
      <c r="D49" s="327"/>
      <c r="E49" s="327"/>
      <c r="F49" s="327"/>
      <c r="G49" s="327"/>
      <c r="H49" s="327"/>
      <c r="I49" s="327"/>
      <c r="J49" s="327"/>
      <c r="K49" s="327"/>
      <c r="L49" s="327"/>
      <c r="M49" s="327"/>
      <c r="N49" s="327"/>
      <c r="O49" s="327"/>
      <c r="P49" s="327"/>
      <c r="Q49" s="327"/>
      <c r="R49" s="327"/>
      <c r="S49" s="327"/>
      <c r="AK49" s="331"/>
      <c r="AL49" s="331"/>
      <c r="AM49" s="331"/>
      <c r="AQ49" s="309" t="s">
        <v>82</v>
      </c>
      <c r="AV49" s="408"/>
      <c r="AW49" s="408"/>
      <c r="AX49" s="408"/>
    </row>
    <row r="50" spans="1:50" s="318" customFormat="1" ht="30" customHeight="1">
      <c r="B50" s="309" t="s">
        <v>83</v>
      </c>
      <c r="C50" s="305" t="s">
        <v>84</v>
      </c>
      <c r="D50" s="309"/>
      <c r="E50" s="313"/>
      <c r="F50" s="313"/>
      <c r="G50" s="313"/>
      <c r="H50" s="313"/>
      <c r="I50" s="313"/>
      <c r="J50" s="313"/>
      <c r="K50" s="313"/>
      <c r="L50" s="313"/>
      <c r="M50" s="313"/>
      <c r="N50" s="313"/>
      <c r="O50" s="309"/>
      <c r="P50" s="309"/>
      <c r="Q50" s="309"/>
      <c r="R50" s="309"/>
      <c r="S50" s="309"/>
      <c r="T50" s="309"/>
      <c r="U50" s="309"/>
      <c r="V50" s="309"/>
      <c r="W50" s="309" t="s">
        <v>32</v>
      </c>
      <c r="X50" s="309"/>
      <c r="Y50" s="303">
        <v>7</v>
      </c>
      <c r="Z50" s="309" t="s">
        <v>33</v>
      </c>
      <c r="AA50" s="432">
        <v>4</v>
      </c>
      <c r="AB50" s="432"/>
      <c r="AC50" s="313" t="s">
        <v>34</v>
      </c>
      <c r="AD50" s="309"/>
      <c r="AE50" s="309"/>
      <c r="AK50" s="331"/>
      <c r="AL50" s="331"/>
      <c r="AM50" s="331"/>
      <c r="AQ50" s="320">
        <f>IF(OR(AA50=0,AA51=0,Y50&gt;Y51),"",IF(Y50=Y51,AA51-AA50+1,(Y51-Y50)*12-AA50+AA51+1))</f>
        <v>12</v>
      </c>
      <c r="AR50" s="309" t="s">
        <v>42</v>
      </c>
    </row>
    <row r="51" spans="1:50" s="309" customFormat="1" ht="30" customHeight="1">
      <c r="A51" s="314"/>
      <c r="B51" s="305" t="s">
        <v>85</v>
      </c>
      <c r="C51" s="305" t="s">
        <v>86</v>
      </c>
      <c r="E51" s="313"/>
      <c r="F51" s="313"/>
      <c r="G51" s="313"/>
      <c r="H51" s="313"/>
      <c r="I51" s="313"/>
      <c r="J51" s="313"/>
      <c r="K51" s="313"/>
      <c r="L51" s="313"/>
      <c r="M51" s="313"/>
      <c r="N51" s="313"/>
      <c r="P51" s="313"/>
      <c r="Q51" s="313"/>
      <c r="R51" s="313"/>
      <c r="S51" s="313"/>
      <c r="T51" s="313"/>
      <c r="U51" s="313"/>
      <c r="V51" s="313"/>
      <c r="W51" s="309" t="s">
        <v>32</v>
      </c>
      <c r="Y51" s="303">
        <v>8</v>
      </c>
      <c r="Z51" s="309" t="s">
        <v>33</v>
      </c>
      <c r="AA51" s="432">
        <v>3</v>
      </c>
      <c r="AB51" s="432"/>
      <c r="AC51" s="313" t="s">
        <v>34</v>
      </c>
      <c r="AH51" s="319"/>
      <c r="AK51" s="307"/>
      <c r="AL51" s="307"/>
      <c r="AM51" s="307"/>
      <c r="AQ51" s="407" t="str">
        <f>IF(AQ50="","",IF(AQ50&gt;12,"←終了月が開始月と同年度内となるように選択してください",""))</f>
        <v/>
      </c>
    </row>
    <row r="52" spans="1:50" s="309" customFormat="1" ht="30" customHeight="1">
      <c r="A52" s="321"/>
      <c r="B52" s="328" t="s">
        <v>4</v>
      </c>
      <c r="C52" s="332" t="s">
        <v>87</v>
      </c>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H52" s="319"/>
      <c r="AK52" s="307"/>
      <c r="AL52" s="307"/>
      <c r="AM52" s="307"/>
      <c r="AQ52" s="407"/>
    </row>
    <row r="53" spans="1:50" s="309" customFormat="1" ht="30" customHeight="1">
      <c r="A53" s="321"/>
      <c r="B53" s="332"/>
      <c r="C53" s="332" t="s">
        <v>88</v>
      </c>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F53" s="322"/>
      <c r="AG53" s="322"/>
      <c r="AH53" s="319"/>
      <c r="AK53" s="307"/>
      <c r="AL53" s="307"/>
      <c r="AM53" s="307"/>
    </row>
    <row r="54" spans="1:50" s="309" customFormat="1" ht="30" customHeight="1">
      <c r="A54" s="321"/>
      <c r="B54" s="332"/>
      <c r="C54" s="332" t="s">
        <v>89</v>
      </c>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F54" s="322"/>
      <c r="AG54" s="322"/>
      <c r="AH54" s="319"/>
      <c r="AK54" s="307"/>
      <c r="AL54" s="307"/>
      <c r="AM54" s="307"/>
    </row>
    <row r="55" spans="1:50" s="309" customFormat="1" ht="30" customHeight="1">
      <c r="A55" s="314" t="s">
        <v>90</v>
      </c>
      <c r="B55" s="305" t="s">
        <v>91</v>
      </c>
      <c r="D55" s="313"/>
      <c r="E55" s="313"/>
      <c r="F55" s="313"/>
      <c r="G55" s="313"/>
      <c r="J55" s="313"/>
      <c r="K55" s="313"/>
      <c r="L55" s="313"/>
      <c r="M55" s="313"/>
      <c r="N55" s="313"/>
      <c r="O55" s="313"/>
      <c r="P55" s="313"/>
      <c r="Q55" s="313"/>
      <c r="R55" s="313"/>
      <c r="S55" s="313"/>
      <c r="AF55" s="322"/>
      <c r="AG55" s="322"/>
      <c r="AH55" s="319"/>
      <c r="AK55" s="307"/>
      <c r="AL55" s="307"/>
      <c r="AM55" s="307"/>
    </row>
    <row r="56" spans="1:50" s="309" customFormat="1" ht="30" customHeight="1">
      <c r="A56" s="314"/>
      <c r="B56" s="305" t="s">
        <v>92</v>
      </c>
      <c r="C56" s="309" t="s">
        <v>93</v>
      </c>
      <c r="D56" s="313"/>
      <c r="E56" s="313"/>
      <c r="F56" s="313"/>
      <c r="G56" s="313"/>
      <c r="J56" s="313"/>
      <c r="K56" s="313"/>
      <c r="L56" s="313"/>
      <c r="M56" s="313"/>
      <c r="N56" s="313"/>
      <c r="O56" s="313"/>
      <c r="P56" s="313"/>
      <c r="Q56" s="313"/>
      <c r="R56" s="313"/>
      <c r="S56" s="313"/>
      <c r="Y56" s="446"/>
      <c r="Z56" s="446"/>
      <c r="AA56" s="446"/>
      <c r="AB56" s="446"/>
      <c r="AC56" s="309" t="s">
        <v>71</v>
      </c>
      <c r="AF56" s="322"/>
      <c r="AG56" s="322"/>
      <c r="AH56" s="319"/>
      <c r="AK56" s="307"/>
      <c r="AL56" s="307"/>
      <c r="AM56" s="307"/>
      <c r="AQ56" s="319"/>
    </row>
    <row r="57" spans="1:50" s="309" customFormat="1" ht="30" customHeight="1">
      <c r="A57" s="314"/>
      <c r="B57" s="305" t="s">
        <v>94</v>
      </c>
      <c r="C57" s="309" t="s">
        <v>95</v>
      </c>
      <c r="D57" s="313"/>
      <c r="E57" s="313"/>
      <c r="F57" s="313"/>
      <c r="G57" s="313"/>
      <c r="J57" s="313"/>
      <c r="K57" s="313"/>
      <c r="L57" s="313"/>
      <c r="M57" s="313"/>
      <c r="N57" s="313"/>
      <c r="O57" s="313"/>
      <c r="P57" s="313"/>
      <c r="Q57" s="313"/>
      <c r="R57" s="313"/>
      <c r="S57" s="313"/>
      <c r="Y57" s="446"/>
      <c r="Z57" s="446"/>
      <c r="AA57" s="446"/>
      <c r="AB57" s="446"/>
      <c r="AC57" s="309" t="s">
        <v>71</v>
      </c>
      <c r="AF57" s="322"/>
      <c r="AG57" s="322"/>
      <c r="AH57" s="319"/>
      <c r="AK57" s="307"/>
      <c r="AL57" s="307"/>
      <c r="AM57" s="307"/>
      <c r="AQ57" s="319"/>
    </row>
    <row r="58" spans="1:50" s="309" customFormat="1" ht="30" customHeight="1">
      <c r="A58" s="314"/>
      <c r="B58" s="305" t="s">
        <v>96</v>
      </c>
      <c r="D58" s="305" t="s">
        <v>97</v>
      </c>
      <c r="F58" s="313"/>
      <c r="G58" s="313"/>
      <c r="J58" s="313"/>
      <c r="K58" s="313"/>
      <c r="L58" s="313"/>
      <c r="M58" s="313"/>
      <c r="N58" s="313"/>
      <c r="O58" s="313"/>
      <c r="P58" s="313"/>
      <c r="Q58" s="313"/>
      <c r="R58" s="313"/>
      <c r="S58" s="313"/>
      <c r="Y58" s="420">
        <f>(Y56+Y57)*1.165</f>
        <v>0</v>
      </c>
      <c r="Z58" s="420"/>
      <c r="AA58" s="420"/>
      <c r="AB58" s="420"/>
      <c r="AC58" s="309" t="s">
        <v>71</v>
      </c>
      <c r="AF58" s="322"/>
      <c r="AG58" s="322"/>
      <c r="AH58" s="319"/>
      <c r="AK58" s="307"/>
      <c r="AL58" s="307"/>
      <c r="AM58" s="307"/>
      <c r="AQ58" s="319"/>
    </row>
    <row r="59" spans="1:50" ht="30" customHeight="1">
      <c r="A59" s="330"/>
      <c r="B59" s="318" t="s">
        <v>4</v>
      </c>
      <c r="C59" s="318" t="s">
        <v>98</v>
      </c>
      <c r="D59" s="327"/>
      <c r="E59" s="327"/>
      <c r="F59" s="327"/>
      <c r="G59" s="327"/>
      <c r="H59" s="327"/>
      <c r="I59" s="327"/>
      <c r="J59" s="327"/>
      <c r="K59" s="327"/>
      <c r="L59" s="327"/>
      <c r="M59" s="327"/>
      <c r="N59" s="327"/>
      <c r="O59" s="327"/>
      <c r="P59" s="327"/>
      <c r="Q59" s="327"/>
      <c r="R59" s="327"/>
      <c r="S59" s="327"/>
      <c r="T59" s="318"/>
      <c r="U59" s="318"/>
      <c r="V59" s="318"/>
      <c r="W59" s="318"/>
      <c r="X59" s="318"/>
      <c r="Y59" s="318"/>
      <c r="Z59" s="318"/>
      <c r="AA59" s="318"/>
      <c r="AB59" s="318"/>
      <c r="AC59" s="318"/>
      <c r="AD59" s="318"/>
      <c r="AE59" s="318"/>
    </row>
    <row r="60" spans="1:50" s="318" customFormat="1" ht="30" customHeight="1">
      <c r="A60" s="330"/>
      <c r="C60" s="318" t="s">
        <v>99</v>
      </c>
      <c r="D60" s="327"/>
      <c r="E60" s="327"/>
      <c r="F60" s="327"/>
      <c r="G60" s="327"/>
      <c r="H60" s="327"/>
      <c r="I60" s="327"/>
      <c r="J60" s="327"/>
      <c r="K60" s="327"/>
      <c r="L60" s="327"/>
      <c r="M60" s="327"/>
      <c r="N60" s="327"/>
      <c r="O60" s="327"/>
      <c r="P60" s="327"/>
      <c r="Q60" s="327"/>
      <c r="R60" s="327"/>
      <c r="S60" s="327"/>
      <c r="AK60" s="331"/>
      <c r="AL60" s="331"/>
      <c r="AM60" s="331"/>
      <c r="AQ60" s="332"/>
    </row>
    <row r="61" spans="1:50" s="318" customFormat="1" ht="30" customHeight="1">
      <c r="A61" s="330"/>
      <c r="B61" s="318" t="s">
        <v>4</v>
      </c>
      <c r="C61" s="318" t="s">
        <v>100</v>
      </c>
      <c r="D61" s="327"/>
      <c r="E61" s="327"/>
      <c r="F61" s="327"/>
      <c r="G61" s="327"/>
      <c r="H61" s="327"/>
      <c r="I61" s="327"/>
      <c r="J61" s="327"/>
      <c r="K61" s="327"/>
      <c r="L61" s="327"/>
      <c r="M61" s="327"/>
      <c r="N61" s="327"/>
      <c r="O61" s="327"/>
      <c r="P61" s="327"/>
      <c r="Q61" s="327"/>
      <c r="R61" s="327"/>
      <c r="S61" s="327"/>
      <c r="AK61" s="331"/>
      <c r="AL61" s="331"/>
      <c r="AM61" s="331"/>
      <c r="AQ61" s="332"/>
    </row>
    <row r="62" spans="1:50" s="318" customFormat="1" ht="30" customHeight="1">
      <c r="A62" s="330"/>
      <c r="C62" s="318" t="s">
        <v>101</v>
      </c>
      <c r="D62" s="327"/>
      <c r="E62" s="327"/>
      <c r="F62" s="327"/>
      <c r="G62" s="327"/>
      <c r="H62" s="327"/>
      <c r="I62" s="327"/>
      <c r="J62" s="327"/>
      <c r="K62" s="327"/>
      <c r="L62" s="327"/>
      <c r="M62" s="327"/>
      <c r="N62" s="327"/>
      <c r="O62" s="327"/>
      <c r="P62" s="327"/>
      <c r="Q62" s="327"/>
      <c r="R62" s="327"/>
      <c r="S62" s="327"/>
      <c r="AK62" s="331"/>
      <c r="AL62" s="331"/>
      <c r="AM62" s="331"/>
      <c r="AQ62" s="332"/>
    </row>
    <row r="63" spans="1:50" s="318" customFormat="1" ht="30" customHeight="1">
      <c r="A63" s="330"/>
      <c r="C63" s="318" t="s">
        <v>102</v>
      </c>
      <c r="D63" s="327"/>
      <c r="E63" s="327"/>
      <c r="F63" s="327"/>
      <c r="G63" s="327"/>
      <c r="H63" s="327"/>
      <c r="I63" s="327"/>
      <c r="J63" s="327"/>
      <c r="K63" s="327"/>
      <c r="L63" s="327"/>
      <c r="M63" s="327"/>
      <c r="N63" s="327"/>
      <c r="O63" s="327"/>
      <c r="P63" s="327"/>
      <c r="Q63" s="327"/>
      <c r="R63" s="327"/>
      <c r="S63" s="327"/>
      <c r="AK63" s="331"/>
      <c r="AL63" s="331"/>
      <c r="AM63" s="331"/>
      <c r="AQ63" s="332"/>
    </row>
    <row r="64" spans="1:50" s="318" customFormat="1" ht="30" customHeight="1">
      <c r="A64" s="330"/>
      <c r="C64" s="318" t="s">
        <v>103</v>
      </c>
      <c r="D64" s="327"/>
      <c r="E64" s="327"/>
      <c r="F64" s="327"/>
      <c r="G64" s="327"/>
      <c r="H64" s="327"/>
      <c r="I64" s="327"/>
      <c r="J64" s="327"/>
      <c r="K64" s="327"/>
      <c r="L64" s="327"/>
      <c r="M64" s="327"/>
      <c r="N64" s="327"/>
      <c r="O64" s="327"/>
      <c r="P64" s="327"/>
      <c r="Q64" s="327"/>
      <c r="R64" s="327"/>
      <c r="S64" s="327"/>
      <c r="AK64" s="331"/>
      <c r="AL64" s="331"/>
      <c r="AM64" s="331"/>
      <c r="AQ64" s="332"/>
    </row>
    <row r="65" spans="1:43" s="318" customFormat="1" ht="30" customHeight="1">
      <c r="A65" s="330"/>
      <c r="C65" s="318" t="s">
        <v>104</v>
      </c>
      <c r="D65" s="327"/>
      <c r="E65" s="327"/>
      <c r="F65" s="327"/>
      <c r="G65" s="327"/>
      <c r="H65" s="327"/>
      <c r="I65" s="327"/>
      <c r="J65" s="327"/>
      <c r="K65" s="327"/>
      <c r="L65" s="327"/>
      <c r="M65" s="327"/>
      <c r="N65" s="327"/>
      <c r="O65" s="327"/>
      <c r="P65" s="327"/>
      <c r="Q65" s="327"/>
      <c r="R65" s="327"/>
      <c r="S65" s="327"/>
      <c r="AK65" s="331"/>
      <c r="AL65" s="331"/>
      <c r="AM65" s="331"/>
      <c r="AQ65" s="332"/>
    </row>
    <row r="66" spans="1:43" s="318" customFormat="1" ht="30" customHeight="1">
      <c r="A66" s="314"/>
      <c r="B66" s="318" t="s">
        <v>4</v>
      </c>
      <c r="C66" s="318" t="s">
        <v>105</v>
      </c>
      <c r="D66" s="313"/>
      <c r="E66" s="313"/>
      <c r="F66" s="313"/>
      <c r="G66" s="313"/>
      <c r="H66" s="313"/>
      <c r="I66" s="313"/>
      <c r="J66" s="313"/>
      <c r="K66" s="313"/>
      <c r="L66" s="313"/>
      <c r="M66" s="313"/>
      <c r="N66" s="313"/>
      <c r="O66" s="313"/>
      <c r="P66" s="313"/>
      <c r="Q66" s="313"/>
      <c r="R66" s="313"/>
      <c r="S66" s="313"/>
      <c r="T66" s="309"/>
      <c r="U66" s="309"/>
      <c r="V66" s="309"/>
      <c r="W66" s="309"/>
      <c r="X66" s="309"/>
      <c r="Y66" s="309"/>
      <c r="Z66" s="309"/>
      <c r="AA66" s="309"/>
      <c r="AB66" s="309"/>
      <c r="AC66" s="309"/>
      <c r="AD66" s="309"/>
      <c r="AE66" s="309"/>
      <c r="AK66" s="331"/>
      <c r="AL66" s="331"/>
      <c r="AM66" s="331"/>
      <c r="AQ66" s="332"/>
    </row>
    <row r="67" spans="1:43" s="318" customFormat="1" ht="30" customHeight="1">
      <c r="A67" s="314"/>
      <c r="C67" s="318" t="s">
        <v>106</v>
      </c>
      <c r="D67" s="313"/>
      <c r="E67" s="313"/>
      <c r="F67" s="313"/>
      <c r="G67" s="313"/>
      <c r="H67" s="313"/>
      <c r="I67" s="313"/>
      <c r="J67" s="313"/>
      <c r="K67" s="313"/>
      <c r="L67" s="313"/>
      <c r="M67" s="313"/>
      <c r="N67" s="313"/>
      <c r="O67" s="313"/>
      <c r="P67" s="313"/>
      <c r="Q67" s="313"/>
      <c r="R67" s="313"/>
      <c r="S67" s="313"/>
      <c r="T67" s="309"/>
      <c r="U67" s="309"/>
      <c r="V67" s="309"/>
      <c r="W67" s="309"/>
      <c r="X67" s="309"/>
      <c r="Y67" s="309"/>
      <c r="Z67" s="309"/>
      <c r="AA67" s="309"/>
      <c r="AB67" s="309"/>
      <c r="AC67" s="309"/>
      <c r="AD67" s="309"/>
      <c r="AE67" s="309"/>
      <c r="AK67" s="331"/>
      <c r="AL67" s="331"/>
      <c r="AM67" s="331"/>
      <c r="AQ67" s="332"/>
    </row>
    <row r="68" spans="1:43" s="309" customFormat="1" ht="30" customHeight="1">
      <c r="A68" s="314"/>
      <c r="C68" s="318" t="s">
        <v>107</v>
      </c>
      <c r="D68" s="313"/>
      <c r="E68" s="313"/>
      <c r="F68" s="313"/>
      <c r="G68" s="313"/>
      <c r="H68" s="313"/>
      <c r="I68" s="313"/>
      <c r="J68" s="313"/>
      <c r="K68" s="313"/>
      <c r="L68" s="313"/>
      <c r="M68" s="313"/>
      <c r="N68" s="313"/>
      <c r="O68" s="313"/>
      <c r="P68" s="313"/>
      <c r="Q68" s="313"/>
      <c r="R68" s="313"/>
      <c r="S68" s="313"/>
      <c r="AK68" s="307"/>
      <c r="AL68" s="307"/>
      <c r="AM68" s="307"/>
      <c r="AQ68" s="308"/>
    </row>
    <row r="69" spans="1:43" s="309" customFormat="1" ht="30" customHeight="1">
      <c r="A69" s="314"/>
      <c r="C69" s="318" t="s">
        <v>108</v>
      </c>
      <c r="D69" s="313"/>
      <c r="E69" s="313"/>
      <c r="F69" s="313"/>
      <c r="G69" s="313"/>
      <c r="H69" s="313"/>
      <c r="I69" s="313"/>
      <c r="J69" s="313"/>
      <c r="K69" s="313"/>
      <c r="L69" s="313"/>
      <c r="M69" s="313"/>
      <c r="N69" s="313"/>
      <c r="O69" s="313"/>
      <c r="P69" s="313"/>
      <c r="Q69" s="313"/>
      <c r="R69" s="313"/>
      <c r="S69" s="313"/>
      <c r="AK69" s="307"/>
      <c r="AL69" s="307"/>
      <c r="AM69" s="307"/>
      <c r="AQ69" s="308"/>
    </row>
    <row r="70" spans="1:43" s="309" customFormat="1" ht="30" customHeight="1">
      <c r="A70" s="314"/>
      <c r="C70" s="318" t="s">
        <v>109</v>
      </c>
      <c r="D70" s="313"/>
      <c r="E70" s="313"/>
      <c r="F70" s="313"/>
      <c r="G70" s="313"/>
      <c r="H70" s="313"/>
      <c r="I70" s="313"/>
      <c r="J70" s="313"/>
      <c r="K70" s="313"/>
      <c r="L70" s="313"/>
      <c r="M70" s="313"/>
      <c r="N70" s="313"/>
      <c r="O70" s="313"/>
      <c r="P70" s="313"/>
      <c r="Q70" s="313"/>
      <c r="R70" s="313"/>
      <c r="S70" s="313"/>
      <c r="T70" s="304"/>
      <c r="U70" s="304"/>
      <c r="V70" s="304"/>
      <c r="W70" s="304"/>
      <c r="X70" s="304"/>
      <c r="Y70" s="304"/>
      <c r="Z70" s="304"/>
      <c r="AA70" s="304"/>
      <c r="AB70" s="304"/>
      <c r="AC70" s="304"/>
      <c r="AD70" s="304"/>
      <c r="AE70" s="304"/>
      <c r="AK70" s="307"/>
      <c r="AL70" s="307"/>
      <c r="AM70" s="307"/>
      <c r="AQ70" s="308"/>
    </row>
    <row r="71" spans="1:43" ht="30" customHeight="1">
      <c r="A71" s="314"/>
      <c r="B71" s="309"/>
      <c r="C71" s="318" t="s">
        <v>110</v>
      </c>
      <c r="D71" s="313"/>
      <c r="E71" s="313"/>
      <c r="F71" s="313"/>
      <c r="G71" s="313"/>
      <c r="H71" s="313"/>
      <c r="I71" s="313"/>
      <c r="J71" s="313"/>
      <c r="K71" s="313"/>
      <c r="L71" s="313"/>
      <c r="M71" s="313"/>
      <c r="N71" s="313"/>
      <c r="O71" s="313"/>
      <c r="P71" s="313"/>
      <c r="Q71" s="313"/>
      <c r="R71" s="313"/>
      <c r="S71" s="313"/>
    </row>
    <row r="72" spans="1:43" ht="30" customHeight="1">
      <c r="A72" s="304" t="s">
        <v>111</v>
      </c>
      <c r="B72" s="305"/>
      <c r="C72" s="309"/>
      <c r="D72" s="309"/>
      <c r="E72" s="313"/>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09"/>
      <c r="AD72" s="309"/>
      <c r="AE72" s="309"/>
    </row>
    <row r="73" spans="1:43" s="309" customFormat="1" ht="30" customHeight="1">
      <c r="A73" s="335" t="s">
        <v>112</v>
      </c>
      <c r="B73" s="336" t="s">
        <v>113</v>
      </c>
      <c r="E73" s="313"/>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F73" s="322"/>
      <c r="AG73" s="322"/>
      <c r="AH73" s="319"/>
      <c r="AK73" s="307"/>
      <c r="AL73" s="307"/>
      <c r="AM73" s="307"/>
    </row>
    <row r="74" spans="1:43" s="309" customFormat="1" ht="30" customHeight="1">
      <c r="B74" s="336" t="s">
        <v>114</v>
      </c>
      <c r="E74" s="313"/>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F74" s="322"/>
      <c r="AG74" s="322"/>
      <c r="AH74" s="319"/>
      <c r="AK74" s="307"/>
      <c r="AL74" s="307"/>
      <c r="AM74" s="307"/>
    </row>
    <row r="75" spans="1:43" s="309" customFormat="1" ht="30" customHeight="1">
      <c r="A75" s="335" t="s">
        <v>115</v>
      </c>
      <c r="B75" s="336" t="s">
        <v>116</v>
      </c>
      <c r="E75" s="313"/>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F75" s="322"/>
      <c r="AG75" s="322"/>
      <c r="AH75" s="319"/>
      <c r="AK75" s="307"/>
      <c r="AL75" s="307"/>
      <c r="AM75" s="307"/>
    </row>
    <row r="76" spans="1:43" s="309" customFormat="1" ht="30" customHeight="1">
      <c r="B76" s="336" t="s">
        <v>117</v>
      </c>
      <c r="E76" s="313"/>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F76" s="322"/>
      <c r="AG76" s="322"/>
      <c r="AH76" s="319"/>
      <c r="AK76" s="307"/>
      <c r="AL76" s="307"/>
      <c r="AM76" s="307"/>
    </row>
    <row r="77" spans="1:43" s="309" customFormat="1" ht="30" customHeight="1">
      <c r="A77" s="335" t="s">
        <v>30</v>
      </c>
      <c r="B77" s="309" t="s">
        <v>118</v>
      </c>
      <c r="F77" s="305"/>
      <c r="H77" s="313"/>
      <c r="I77" s="313"/>
      <c r="J77" s="313"/>
      <c r="K77" s="313"/>
      <c r="L77" s="313"/>
      <c r="M77" s="313"/>
      <c r="N77" s="313"/>
      <c r="O77" s="313"/>
      <c r="P77" s="313"/>
      <c r="Q77" s="313"/>
      <c r="R77" s="313"/>
      <c r="S77" s="313"/>
      <c r="T77" s="313"/>
      <c r="U77" s="313"/>
      <c r="V77" s="313"/>
      <c r="W77" s="313"/>
      <c r="X77" s="313"/>
      <c r="Y77" s="313"/>
      <c r="Z77" s="313"/>
      <c r="AA77" s="313"/>
      <c r="AB77" s="313"/>
      <c r="AF77" s="322"/>
      <c r="AG77" s="322"/>
      <c r="AH77" s="319"/>
      <c r="AK77" s="307"/>
      <c r="AL77" s="307"/>
      <c r="AM77" s="307"/>
    </row>
    <row r="78" spans="1:43" s="309" customFormat="1" ht="30" customHeight="1">
      <c r="A78" s="327"/>
      <c r="B78" s="318"/>
      <c r="C78" s="327" t="s">
        <v>119</v>
      </c>
      <c r="D78" s="318" t="s">
        <v>120</v>
      </c>
      <c r="E78" s="318"/>
      <c r="F78" s="337"/>
      <c r="G78" s="318"/>
      <c r="H78" s="327"/>
      <c r="I78" s="327"/>
      <c r="J78" s="327"/>
      <c r="K78" s="327"/>
      <c r="L78" s="327"/>
      <c r="M78" s="327"/>
      <c r="N78" s="327"/>
      <c r="O78" s="327"/>
      <c r="P78" s="327"/>
      <c r="Q78" s="327"/>
      <c r="R78" s="327"/>
      <c r="S78" s="327"/>
      <c r="T78" s="327"/>
      <c r="U78" s="327"/>
      <c r="V78" s="327"/>
      <c r="W78" s="327"/>
      <c r="X78" s="327"/>
      <c r="Y78" s="327"/>
      <c r="Z78" s="327"/>
      <c r="AA78" s="327"/>
      <c r="AB78" s="327"/>
      <c r="AC78" s="318"/>
      <c r="AD78" s="318"/>
      <c r="AE78" s="318"/>
      <c r="AF78" s="322"/>
      <c r="AG78" s="322"/>
      <c r="AH78" s="319"/>
      <c r="AK78" s="307"/>
      <c r="AL78" s="307"/>
      <c r="AM78" s="307"/>
    </row>
    <row r="79" spans="1:43" s="318" customFormat="1" ht="30" customHeight="1">
      <c r="A79" s="327"/>
      <c r="C79" s="327" t="s">
        <v>119</v>
      </c>
      <c r="D79" s="318" t="s">
        <v>121</v>
      </c>
      <c r="F79" s="337"/>
      <c r="H79" s="327"/>
      <c r="I79" s="327"/>
      <c r="J79" s="327"/>
      <c r="K79" s="327"/>
      <c r="L79" s="327"/>
      <c r="M79" s="327"/>
      <c r="N79" s="327"/>
      <c r="O79" s="327"/>
      <c r="P79" s="327"/>
      <c r="Q79" s="327"/>
      <c r="R79" s="327"/>
      <c r="S79" s="327"/>
      <c r="T79" s="327"/>
      <c r="U79" s="327"/>
      <c r="V79" s="327"/>
      <c r="W79" s="327"/>
      <c r="X79" s="327"/>
      <c r="Y79" s="327"/>
      <c r="Z79" s="327"/>
      <c r="AA79" s="327"/>
      <c r="AB79" s="327"/>
      <c r="AF79" s="338"/>
      <c r="AG79" s="338"/>
      <c r="AH79" s="332"/>
      <c r="AK79" s="331"/>
      <c r="AL79" s="331"/>
      <c r="AM79" s="331"/>
    </row>
    <row r="80" spans="1:43" s="318" customFormat="1" ht="30" customHeight="1">
      <c r="A80" s="327"/>
      <c r="C80" s="327" t="s">
        <v>119</v>
      </c>
      <c r="D80" s="318" t="s">
        <v>122</v>
      </c>
      <c r="F80" s="337"/>
      <c r="H80" s="327"/>
      <c r="I80" s="327"/>
      <c r="J80" s="327"/>
      <c r="K80" s="327"/>
      <c r="L80" s="327"/>
      <c r="M80" s="327"/>
      <c r="N80" s="327"/>
      <c r="O80" s="327"/>
      <c r="P80" s="327"/>
      <c r="Q80" s="327"/>
      <c r="R80" s="327"/>
      <c r="S80" s="327"/>
      <c r="T80" s="327"/>
      <c r="U80" s="327"/>
      <c r="V80" s="327"/>
      <c r="W80" s="327"/>
      <c r="X80" s="327"/>
      <c r="Y80" s="327"/>
      <c r="Z80" s="327"/>
      <c r="AA80" s="327"/>
      <c r="AB80" s="327"/>
      <c r="AF80" s="338"/>
      <c r="AG80" s="338"/>
      <c r="AH80" s="332"/>
      <c r="AK80" s="331"/>
      <c r="AL80" s="331"/>
      <c r="AM80" s="331"/>
    </row>
    <row r="81" spans="1:53" s="318" customFormat="1" ht="30" customHeight="1">
      <c r="A81" s="335" t="s">
        <v>37</v>
      </c>
      <c r="B81" s="309" t="s">
        <v>123</v>
      </c>
      <c r="C81" s="309"/>
      <c r="D81" s="309"/>
      <c r="E81" s="309"/>
      <c r="F81" s="305"/>
      <c r="G81" s="309"/>
      <c r="H81" s="313"/>
      <c r="I81" s="313"/>
      <c r="J81" s="313"/>
      <c r="K81" s="313"/>
      <c r="L81" s="313"/>
      <c r="M81" s="313"/>
      <c r="N81" s="313"/>
      <c r="O81" s="313"/>
      <c r="P81" s="313"/>
      <c r="Q81" s="313"/>
      <c r="R81" s="313"/>
      <c r="S81" s="313"/>
      <c r="T81" s="313"/>
      <c r="U81" s="313"/>
      <c r="V81" s="313"/>
      <c r="W81" s="313"/>
      <c r="X81" s="313"/>
      <c r="Y81" s="313"/>
      <c r="Z81" s="313"/>
      <c r="AA81" s="313"/>
      <c r="AB81" s="313"/>
      <c r="AC81" s="309"/>
      <c r="AD81" s="309"/>
      <c r="AE81" s="309"/>
      <c r="AH81" s="332"/>
      <c r="AK81" s="331"/>
      <c r="AL81" s="331"/>
      <c r="AM81" s="331"/>
    </row>
    <row r="82" spans="1:53" s="309" customFormat="1" ht="30" customHeight="1">
      <c r="A82" s="339"/>
      <c r="C82" s="327" t="s">
        <v>119</v>
      </c>
      <c r="D82" s="318" t="s">
        <v>124</v>
      </c>
      <c r="F82" s="305"/>
      <c r="H82" s="313"/>
      <c r="I82" s="313"/>
      <c r="J82" s="313"/>
      <c r="K82" s="313"/>
      <c r="L82" s="313"/>
      <c r="M82" s="313"/>
      <c r="N82" s="313"/>
      <c r="O82" s="313"/>
      <c r="P82" s="313"/>
      <c r="Q82" s="313"/>
      <c r="R82" s="313"/>
      <c r="S82" s="313"/>
      <c r="T82" s="313"/>
      <c r="U82" s="313"/>
      <c r="V82" s="313"/>
      <c r="W82" s="313"/>
      <c r="X82" s="313"/>
      <c r="Y82" s="313"/>
      <c r="Z82" s="313"/>
      <c r="AA82" s="313"/>
      <c r="AB82" s="313"/>
      <c r="AH82" s="319"/>
      <c r="AK82" s="307"/>
      <c r="AL82" s="307"/>
      <c r="AM82" s="307"/>
    </row>
    <row r="83" spans="1:53" s="309" customFormat="1" ht="30" customHeight="1">
      <c r="A83" s="340"/>
      <c r="C83" s="327" t="s">
        <v>119</v>
      </c>
      <c r="D83" s="318" t="s">
        <v>125</v>
      </c>
      <c r="F83" s="305"/>
      <c r="H83" s="313"/>
      <c r="I83" s="313"/>
      <c r="J83" s="313"/>
      <c r="K83" s="313"/>
      <c r="L83" s="313"/>
      <c r="M83" s="313"/>
      <c r="N83" s="313"/>
      <c r="O83" s="313"/>
      <c r="P83" s="313"/>
      <c r="Q83" s="313"/>
      <c r="R83" s="313"/>
      <c r="S83" s="313"/>
      <c r="T83" s="313"/>
      <c r="U83" s="313"/>
      <c r="V83" s="313"/>
      <c r="W83" s="313"/>
      <c r="X83" s="313"/>
      <c r="Y83" s="313"/>
      <c r="Z83" s="313"/>
      <c r="AA83" s="313"/>
      <c r="AB83" s="313"/>
      <c r="AH83" s="319"/>
      <c r="AK83" s="307"/>
      <c r="AL83" s="307"/>
      <c r="AM83" s="307"/>
    </row>
    <row r="84" spans="1:53" s="309" customFormat="1" ht="30" customHeight="1">
      <c r="A84" s="340"/>
      <c r="C84" s="327" t="s">
        <v>119</v>
      </c>
      <c r="D84" s="318" t="s">
        <v>126</v>
      </c>
      <c r="F84" s="305"/>
      <c r="H84" s="313"/>
      <c r="I84" s="313"/>
      <c r="J84" s="313"/>
      <c r="K84" s="313"/>
      <c r="L84" s="313"/>
      <c r="M84" s="313"/>
      <c r="N84" s="313"/>
      <c r="O84" s="313"/>
      <c r="P84" s="313"/>
      <c r="Q84" s="313"/>
      <c r="R84" s="313"/>
      <c r="S84" s="313"/>
      <c r="T84" s="313"/>
      <c r="U84" s="313"/>
      <c r="V84" s="313"/>
      <c r="W84" s="313"/>
      <c r="X84" s="313"/>
      <c r="Y84" s="313"/>
      <c r="Z84" s="313"/>
      <c r="AA84" s="313"/>
      <c r="AB84" s="313"/>
      <c r="AH84" s="319"/>
      <c r="AK84" s="307"/>
      <c r="AL84" s="307"/>
      <c r="AM84" s="307"/>
      <c r="AQ84" s="341"/>
      <c r="AR84" s="341"/>
      <c r="AS84" s="341"/>
      <c r="AT84" s="341"/>
      <c r="AU84" s="341"/>
      <c r="AV84" s="341"/>
      <c r="AW84" s="341"/>
      <c r="AX84" s="341"/>
      <c r="AY84" s="341"/>
    </row>
    <row r="85" spans="1:53" ht="30" customHeight="1">
      <c r="A85" s="340"/>
      <c r="B85" s="309"/>
      <c r="C85" s="327" t="s">
        <v>119</v>
      </c>
      <c r="D85" s="318" t="s">
        <v>127</v>
      </c>
      <c r="E85" s="309"/>
      <c r="G85" s="309"/>
      <c r="H85" s="313"/>
      <c r="I85" s="313"/>
      <c r="J85" s="313"/>
      <c r="K85" s="313"/>
      <c r="L85" s="313"/>
      <c r="M85" s="313"/>
      <c r="N85" s="313"/>
      <c r="O85" s="313"/>
      <c r="P85" s="313"/>
      <c r="Q85" s="313"/>
      <c r="R85" s="313"/>
      <c r="S85" s="313"/>
      <c r="T85" s="313"/>
      <c r="U85" s="313"/>
      <c r="V85" s="313"/>
      <c r="W85" s="313"/>
      <c r="X85" s="313"/>
      <c r="Y85" s="313"/>
      <c r="Z85" s="313"/>
      <c r="AA85" s="313"/>
      <c r="AB85" s="313"/>
      <c r="AC85" s="309"/>
      <c r="AD85" s="309"/>
      <c r="AE85" s="309"/>
      <c r="AF85" s="309"/>
      <c r="AG85" s="309"/>
      <c r="AH85" s="319"/>
      <c r="AQ85" s="341"/>
      <c r="AR85" s="341"/>
      <c r="AS85" s="341"/>
      <c r="AT85" s="341"/>
      <c r="AU85" s="341"/>
      <c r="AV85" s="341"/>
      <c r="AW85" s="341"/>
      <c r="AX85" s="341"/>
      <c r="AY85" s="341"/>
    </row>
    <row r="86" spans="1:53" s="342" customFormat="1" ht="30" customHeight="1">
      <c r="A86" s="340"/>
      <c r="B86" s="309"/>
      <c r="C86" s="327" t="s">
        <v>119</v>
      </c>
      <c r="D86" s="318" t="s">
        <v>128</v>
      </c>
      <c r="E86" s="309"/>
      <c r="F86" s="305"/>
      <c r="G86" s="309"/>
      <c r="H86" s="313"/>
      <c r="I86" s="313"/>
      <c r="J86" s="313"/>
      <c r="K86" s="313"/>
      <c r="L86" s="313"/>
      <c r="M86" s="313"/>
      <c r="N86" s="313"/>
      <c r="O86" s="313"/>
      <c r="P86" s="313"/>
      <c r="Q86" s="313"/>
      <c r="R86" s="313"/>
      <c r="S86" s="313"/>
      <c r="T86" s="313"/>
      <c r="U86" s="313"/>
      <c r="V86" s="313"/>
      <c r="W86" s="313"/>
      <c r="X86" s="313"/>
      <c r="Y86" s="313"/>
      <c r="Z86" s="313"/>
      <c r="AA86" s="313"/>
      <c r="AB86" s="313"/>
      <c r="AC86" s="309"/>
      <c r="AD86" s="309"/>
      <c r="AE86" s="309"/>
      <c r="AF86" s="309"/>
      <c r="AG86" s="309"/>
      <c r="AH86" s="319"/>
      <c r="AK86" s="343"/>
      <c r="AL86" s="344"/>
      <c r="AM86" s="343"/>
      <c r="AQ86" s="341"/>
      <c r="AR86" s="341"/>
      <c r="AS86" s="341"/>
      <c r="AT86" s="341"/>
      <c r="AU86" s="341"/>
      <c r="AV86" s="341"/>
      <c r="AW86" s="341"/>
      <c r="AX86" s="341"/>
      <c r="AY86" s="341"/>
      <c r="AZ86" s="341"/>
      <c r="BA86" s="341"/>
    </row>
    <row r="87" spans="1:53" s="342" customFormat="1" ht="30" customHeight="1">
      <c r="A87" s="340"/>
      <c r="B87" s="309"/>
      <c r="C87" s="327" t="s">
        <v>119</v>
      </c>
      <c r="D87" s="318" t="s">
        <v>129</v>
      </c>
      <c r="E87" s="309"/>
      <c r="F87" s="305"/>
      <c r="G87" s="309"/>
      <c r="H87" s="313"/>
      <c r="I87" s="313"/>
      <c r="J87" s="313"/>
      <c r="K87" s="313"/>
      <c r="L87" s="313"/>
      <c r="M87" s="313"/>
      <c r="N87" s="313"/>
      <c r="O87" s="313"/>
      <c r="P87" s="313"/>
      <c r="Q87" s="313"/>
      <c r="R87" s="313"/>
      <c r="S87" s="313"/>
      <c r="T87" s="313"/>
      <c r="U87" s="313"/>
      <c r="V87" s="313"/>
      <c r="W87" s="313"/>
      <c r="X87" s="313"/>
      <c r="Y87" s="313"/>
      <c r="Z87" s="313"/>
      <c r="AA87" s="313"/>
      <c r="AB87" s="313"/>
      <c r="AC87" s="309"/>
      <c r="AD87" s="309"/>
      <c r="AE87" s="309"/>
      <c r="AF87" s="309"/>
      <c r="AG87" s="309"/>
      <c r="AH87" s="319"/>
      <c r="AK87" s="343"/>
      <c r="AL87" s="344"/>
      <c r="AM87" s="343"/>
      <c r="AQ87" s="341"/>
      <c r="AR87" s="341"/>
      <c r="AS87" s="341"/>
      <c r="AT87" s="341"/>
      <c r="AU87" s="341"/>
      <c r="AV87" s="341"/>
      <c r="AW87" s="341"/>
      <c r="AX87" s="341"/>
      <c r="AY87" s="341"/>
      <c r="AZ87" s="341"/>
      <c r="BA87" s="341"/>
    </row>
    <row r="88" spans="1:53" s="342" customFormat="1" ht="30" customHeight="1">
      <c r="A88" s="340"/>
      <c r="B88" s="309"/>
      <c r="C88" s="327" t="s">
        <v>119</v>
      </c>
      <c r="D88" s="318" t="s">
        <v>130</v>
      </c>
      <c r="E88" s="309"/>
      <c r="F88" s="305"/>
      <c r="G88" s="309"/>
      <c r="H88" s="313"/>
      <c r="I88" s="313"/>
      <c r="J88" s="313"/>
      <c r="K88" s="313"/>
      <c r="L88" s="313"/>
      <c r="M88" s="313"/>
      <c r="N88" s="313"/>
      <c r="O88" s="313"/>
      <c r="P88" s="313"/>
      <c r="Q88" s="313"/>
      <c r="R88" s="313"/>
      <c r="S88" s="313"/>
      <c r="T88" s="313"/>
      <c r="U88" s="313"/>
      <c r="V88" s="313"/>
      <c r="W88" s="313"/>
      <c r="X88" s="313"/>
      <c r="Y88" s="313"/>
      <c r="Z88" s="313"/>
      <c r="AA88" s="313"/>
      <c r="AB88" s="313"/>
      <c r="AC88" s="309"/>
      <c r="AD88" s="309"/>
      <c r="AE88" s="309"/>
      <c r="AF88" s="309"/>
      <c r="AG88" s="309"/>
      <c r="AH88" s="319"/>
      <c r="AK88" s="343"/>
      <c r="AL88" s="344"/>
      <c r="AM88" s="343"/>
      <c r="AQ88" s="341"/>
      <c r="AR88" s="341"/>
      <c r="AS88" s="341"/>
      <c r="AT88" s="341"/>
      <c r="AU88" s="341"/>
      <c r="AV88" s="341"/>
      <c r="AW88" s="341"/>
      <c r="AX88" s="341"/>
      <c r="AY88" s="341"/>
      <c r="AZ88" s="341"/>
      <c r="BA88" s="341"/>
    </row>
    <row r="89" spans="1:53" s="342" customFormat="1" ht="30" customHeight="1">
      <c r="A89" s="340"/>
      <c r="B89" s="309"/>
      <c r="C89" s="327" t="s">
        <v>119</v>
      </c>
      <c r="D89" s="318" t="s">
        <v>131</v>
      </c>
      <c r="E89" s="309"/>
      <c r="F89" s="305"/>
      <c r="G89" s="309"/>
      <c r="H89" s="313"/>
      <c r="I89" s="313"/>
      <c r="J89" s="313"/>
      <c r="K89" s="313"/>
      <c r="L89" s="313"/>
      <c r="M89" s="313"/>
      <c r="N89" s="313"/>
      <c r="O89" s="313"/>
      <c r="P89" s="313"/>
      <c r="Q89" s="313"/>
      <c r="R89" s="313"/>
      <c r="S89" s="313"/>
      <c r="T89" s="313"/>
      <c r="U89" s="313"/>
      <c r="V89" s="313"/>
      <c r="W89" s="313"/>
      <c r="X89" s="313"/>
      <c r="Y89" s="313"/>
      <c r="Z89" s="313"/>
      <c r="AA89" s="313"/>
      <c r="AB89" s="313"/>
      <c r="AC89" s="309"/>
      <c r="AD89" s="309"/>
      <c r="AE89" s="309"/>
      <c r="AF89" s="309"/>
      <c r="AG89" s="309"/>
      <c r="AH89" s="319"/>
      <c r="AK89" s="343"/>
      <c r="AL89" s="344"/>
      <c r="AM89" s="343"/>
      <c r="AQ89" s="341"/>
      <c r="AR89" s="341"/>
      <c r="AS89" s="341"/>
      <c r="AT89" s="341"/>
      <c r="AU89" s="341"/>
      <c r="AV89" s="341"/>
      <c r="AW89" s="341"/>
      <c r="AX89" s="341"/>
      <c r="AY89" s="341"/>
      <c r="AZ89" s="341"/>
      <c r="BA89" s="341"/>
    </row>
    <row r="90" spans="1:53" s="342" customFormat="1" ht="30" customHeight="1">
      <c r="A90" s="340"/>
      <c r="B90" s="309"/>
      <c r="C90" s="327" t="s">
        <v>119</v>
      </c>
      <c r="D90" s="318" t="s">
        <v>132</v>
      </c>
      <c r="E90" s="309"/>
      <c r="F90" s="305"/>
      <c r="G90" s="309"/>
      <c r="H90" s="313"/>
      <c r="I90" s="313"/>
      <c r="J90" s="313"/>
      <c r="K90" s="313"/>
      <c r="L90" s="313"/>
      <c r="M90" s="313"/>
      <c r="N90" s="313"/>
      <c r="O90" s="313"/>
      <c r="P90" s="313"/>
      <c r="Q90" s="313"/>
      <c r="R90" s="313"/>
      <c r="S90" s="313"/>
      <c r="T90" s="313"/>
      <c r="U90" s="313"/>
      <c r="V90" s="313"/>
      <c r="W90" s="313"/>
      <c r="X90" s="313"/>
      <c r="Y90" s="313"/>
      <c r="Z90" s="313"/>
      <c r="AA90" s="313"/>
      <c r="AB90" s="313"/>
      <c r="AC90" s="309"/>
      <c r="AD90" s="309"/>
      <c r="AE90" s="309"/>
      <c r="AF90" s="309"/>
      <c r="AG90" s="309"/>
      <c r="AH90" s="319"/>
      <c r="AK90" s="343"/>
      <c r="AL90" s="344"/>
      <c r="AM90" s="343"/>
      <c r="AQ90" s="341"/>
      <c r="AR90" s="341"/>
      <c r="AS90" s="341"/>
      <c r="AT90" s="341"/>
      <c r="AU90" s="341"/>
      <c r="AV90" s="341"/>
      <c r="AW90" s="341"/>
      <c r="AX90" s="341"/>
      <c r="AY90" s="341"/>
      <c r="AZ90" s="341"/>
      <c r="BA90" s="341"/>
    </row>
    <row r="91" spans="1:53" s="342" customFormat="1" ht="30" customHeight="1">
      <c r="A91" s="339"/>
      <c r="B91" s="309"/>
      <c r="C91" s="327" t="s">
        <v>119</v>
      </c>
      <c r="D91" s="318" t="s">
        <v>133</v>
      </c>
      <c r="E91" s="309"/>
      <c r="F91" s="305"/>
      <c r="G91" s="309"/>
      <c r="H91" s="313"/>
      <c r="I91" s="313"/>
      <c r="J91" s="313"/>
      <c r="K91" s="313"/>
      <c r="L91" s="313"/>
      <c r="M91" s="313"/>
      <c r="N91" s="313"/>
      <c r="O91" s="313"/>
      <c r="P91" s="313"/>
      <c r="Q91" s="313"/>
      <c r="R91" s="313"/>
      <c r="S91" s="313"/>
      <c r="T91" s="313"/>
      <c r="U91" s="313"/>
      <c r="V91" s="313"/>
      <c r="W91" s="313"/>
      <c r="X91" s="313"/>
      <c r="Y91" s="313"/>
      <c r="Z91" s="313"/>
      <c r="AA91" s="313"/>
      <c r="AB91" s="313"/>
      <c r="AC91" s="309"/>
      <c r="AD91" s="309"/>
      <c r="AE91" s="309"/>
      <c r="AF91" s="309"/>
      <c r="AG91" s="309"/>
      <c r="AH91" s="319"/>
      <c r="AK91" s="343"/>
      <c r="AL91" s="344"/>
      <c r="AM91" s="343"/>
      <c r="AQ91" s="341"/>
      <c r="AR91" s="341"/>
      <c r="AS91" s="341"/>
      <c r="AT91" s="341"/>
      <c r="AU91" s="341"/>
      <c r="AV91" s="341"/>
      <c r="AW91" s="341"/>
      <c r="AX91" s="341"/>
      <c r="AY91" s="341"/>
      <c r="AZ91" s="341"/>
      <c r="BA91" s="341"/>
    </row>
    <row r="92" spans="1:53" s="342" customFormat="1" ht="30" customHeight="1">
      <c r="A92" s="335" t="s">
        <v>46</v>
      </c>
      <c r="B92" s="309" t="s">
        <v>134</v>
      </c>
      <c r="C92" s="327"/>
      <c r="D92" s="309"/>
      <c r="E92" s="309"/>
      <c r="F92" s="305"/>
      <c r="G92" s="309"/>
      <c r="H92" s="313"/>
      <c r="I92" s="313"/>
      <c r="J92" s="313"/>
      <c r="K92" s="313"/>
      <c r="L92" s="313"/>
      <c r="M92" s="313"/>
      <c r="N92" s="313"/>
      <c r="O92" s="313"/>
      <c r="P92" s="313"/>
      <c r="Q92" s="313"/>
      <c r="R92" s="313"/>
      <c r="S92" s="313"/>
      <c r="T92" s="313"/>
      <c r="U92" s="313"/>
      <c r="V92" s="313"/>
      <c r="W92" s="313"/>
      <c r="X92" s="313"/>
      <c r="Y92" s="313"/>
      <c r="Z92" s="313"/>
      <c r="AA92" s="313"/>
      <c r="AB92" s="313"/>
      <c r="AC92" s="309"/>
      <c r="AD92" s="309"/>
      <c r="AE92" s="309"/>
      <c r="AF92" s="309"/>
      <c r="AG92" s="309"/>
      <c r="AH92" s="319"/>
      <c r="AK92" s="343"/>
      <c r="AL92" s="344"/>
      <c r="AM92" s="343"/>
      <c r="AQ92" s="309"/>
      <c r="AR92" s="309"/>
      <c r="AS92" s="309"/>
      <c r="AT92" s="309"/>
      <c r="AU92" s="309"/>
      <c r="AV92" s="309"/>
      <c r="AW92" s="309"/>
      <c r="AX92" s="309"/>
      <c r="AY92" s="309"/>
      <c r="AZ92" s="341"/>
      <c r="BA92" s="341"/>
    </row>
    <row r="93" spans="1:53" s="342" customFormat="1" ht="30" customHeight="1">
      <c r="A93" s="345"/>
      <c r="B93" s="346"/>
      <c r="C93" s="345" t="s">
        <v>119</v>
      </c>
      <c r="D93" s="318" t="s">
        <v>135</v>
      </c>
      <c r="E93" s="318"/>
      <c r="F93" s="337"/>
      <c r="G93" s="318"/>
      <c r="H93" s="345"/>
      <c r="I93" s="345"/>
      <c r="J93" s="345"/>
      <c r="K93" s="345"/>
      <c r="L93" s="345"/>
      <c r="M93" s="345"/>
      <c r="N93" s="345"/>
      <c r="O93" s="345"/>
      <c r="P93" s="345"/>
      <c r="Q93" s="345"/>
      <c r="R93" s="345"/>
      <c r="S93" s="345"/>
      <c r="T93" s="345"/>
      <c r="U93" s="345"/>
      <c r="V93" s="345"/>
      <c r="W93" s="345"/>
      <c r="X93" s="345"/>
      <c r="Y93" s="345"/>
      <c r="Z93" s="345"/>
      <c r="AA93" s="327"/>
      <c r="AB93" s="327"/>
      <c r="AC93" s="346"/>
      <c r="AD93" s="346"/>
      <c r="AE93" s="346"/>
      <c r="AF93" s="309"/>
      <c r="AG93" s="309"/>
      <c r="AH93" s="319"/>
      <c r="AK93" s="343"/>
      <c r="AL93" s="344"/>
      <c r="AM93" s="343"/>
      <c r="AQ93" s="309"/>
      <c r="AR93" s="309"/>
      <c r="AS93" s="309"/>
      <c r="AT93" s="309"/>
      <c r="AU93" s="309"/>
      <c r="AV93" s="309"/>
      <c r="AW93" s="309"/>
      <c r="AX93" s="309"/>
      <c r="AY93" s="309"/>
      <c r="AZ93" s="341"/>
      <c r="BA93" s="341"/>
    </row>
    <row r="94" spans="1:53" s="318" customFormat="1" ht="30" customHeight="1">
      <c r="A94" s="345"/>
      <c r="B94" s="346"/>
      <c r="C94" s="345" t="s">
        <v>119</v>
      </c>
      <c r="D94" s="318" t="s">
        <v>136</v>
      </c>
      <c r="F94" s="337"/>
      <c r="H94" s="345"/>
      <c r="I94" s="345"/>
      <c r="J94" s="345"/>
      <c r="K94" s="345"/>
      <c r="L94" s="345"/>
      <c r="M94" s="345"/>
      <c r="N94" s="345"/>
      <c r="O94" s="345"/>
      <c r="P94" s="345"/>
      <c r="Q94" s="345"/>
      <c r="R94" s="345"/>
      <c r="S94" s="345"/>
      <c r="T94" s="345"/>
      <c r="U94" s="345"/>
      <c r="V94" s="345"/>
      <c r="W94" s="345"/>
      <c r="X94" s="345"/>
      <c r="Y94" s="345"/>
      <c r="Z94" s="345"/>
      <c r="AA94" s="327"/>
      <c r="AB94" s="327"/>
      <c r="AC94" s="346"/>
      <c r="AD94" s="346"/>
      <c r="AE94" s="346"/>
      <c r="AF94" s="346"/>
      <c r="AG94" s="346"/>
      <c r="AH94" s="332"/>
      <c r="AK94" s="331"/>
      <c r="AL94" s="331"/>
      <c r="AM94" s="331"/>
      <c r="AQ94" s="346"/>
      <c r="AR94" s="346"/>
      <c r="AS94" s="346"/>
      <c r="AT94" s="346"/>
      <c r="AU94" s="346"/>
      <c r="AV94" s="346"/>
      <c r="AW94" s="346"/>
      <c r="AX94" s="346"/>
      <c r="AY94" s="346"/>
      <c r="AZ94" s="346"/>
      <c r="BA94" s="346"/>
    </row>
    <row r="95" spans="1:53" s="318" customFormat="1" ht="30" customHeight="1">
      <c r="A95" s="335" t="s">
        <v>137</v>
      </c>
      <c r="B95" s="309" t="s">
        <v>138</v>
      </c>
      <c r="C95" s="327"/>
      <c r="D95" s="309"/>
      <c r="E95" s="309"/>
      <c r="F95" s="305"/>
      <c r="G95" s="309"/>
      <c r="H95" s="313"/>
      <c r="I95" s="313"/>
      <c r="J95" s="313"/>
      <c r="K95" s="313"/>
      <c r="L95" s="313"/>
      <c r="M95" s="313"/>
      <c r="N95" s="313"/>
      <c r="O95" s="313"/>
      <c r="P95" s="313"/>
      <c r="Q95" s="313"/>
      <c r="R95" s="313"/>
      <c r="S95" s="313"/>
      <c r="T95" s="313"/>
      <c r="U95" s="313"/>
      <c r="V95" s="313"/>
      <c r="W95" s="313"/>
      <c r="X95" s="313"/>
      <c r="Y95" s="313"/>
      <c r="Z95" s="313"/>
      <c r="AA95" s="313"/>
      <c r="AB95" s="313"/>
      <c r="AC95" s="309"/>
      <c r="AD95" s="309"/>
      <c r="AE95" s="309"/>
      <c r="AF95" s="346"/>
      <c r="AG95" s="346"/>
      <c r="AH95" s="332"/>
      <c r="AK95" s="331"/>
      <c r="AL95" s="331"/>
      <c r="AM95" s="331"/>
      <c r="AQ95" s="346"/>
      <c r="AR95" s="346"/>
      <c r="AS95" s="346"/>
      <c r="AT95" s="346"/>
      <c r="AU95" s="346"/>
      <c r="AV95" s="346"/>
      <c r="AW95" s="346"/>
      <c r="AX95" s="346"/>
      <c r="AY95" s="346"/>
      <c r="AZ95" s="346"/>
      <c r="BA95" s="346"/>
    </row>
    <row r="96" spans="1:53" ht="30" customHeight="1">
      <c r="A96" s="339"/>
      <c r="B96" s="309"/>
      <c r="C96" s="327" t="s">
        <v>119</v>
      </c>
      <c r="D96" s="318" t="s">
        <v>139</v>
      </c>
      <c r="E96" s="318"/>
      <c r="F96" s="337"/>
      <c r="G96" s="318"/>
      <c r="H96" s="327"/>
      <c r="I96" s="327"/>
      <c r="J96" s="327"/>
      <c r="K96" s="327"/>
      <c r="L96" s="327"/>
      <c r="M96" s="327"/>
      <c r="N96" s="327"/>
      <c r="O96" s="327"/>
      <c r="P96" s="327"/>
      <c r="Q96" s="327"/>
      <c r="R96" s="327"/>
      <c r="S96" s="313"/>
      <c r="T96" s="313"/>
      <c r="U96" s="313"/>
      <c r="V96" s="313"/>
      <c r="W96" s="313"/>
      <c r="X96" s="313"/>
      <c r="Y96" s="313"/>
      <c r="Z96" s="313"/>
      <c r="AA96" s="313"/>
      <c r="AB96" s="313"/>
      <c r="AC96" s="309"/>
      <c r="AD96" s="309"/>
      <c r="AE96" s="309"/>
      <c r="AF96" s="309"/>
      <c r="AG96" s="309"/>
      <c r="AH96" s="319"/>
      <c r="AL96" s="306"/>
      <c r="AQ96" s="309"/>
    </row>
    <row r="97" spans="1:53" ht="30" customHeight="1">
      <c r="A97" s="339"/>
      <c r="B97" s="309"/>
      <c r="C97" s="327" t="s">
        <v>119</v>
      </c>
      <c r="D97" s="318" t="s">
        <v>140</v>
      </c>
      <c r="E97" s="318"/>
      <c r="F97" s="337"/>
      <c r="G97" s="318"/>
      <c r="H97" s="327"/>
      <c r="I97" s="327"/>
      <c r="J97" s="327"/>
      <c r="K97" s="327"/>
      <c r="L97" s="327"/>
      <c r="M97" s="327"/>
      <c r="N97" s="327"/>
      <c r="O97" s="327"/>
      <c r="P97" s="327"/>
      <c r="Q97" s="327"/>
      <c r="R97" s="327"/>
      <c r="S97" s="313"/>
      <c r="T97" s="313"/>
      <c r="U97" s="313"/>
      <c r="V97" s="313"/>
      <c r="W97" s="313"/>
      <c r="X97" s="313"/>
      <c r="Y97" s="313"/>
      <c r="Z97" s="313"/>
      <c r="AA97" s="313"/>
      <c r="AB97" s="313"/>
      <c r="AC97" s="309"/>
      <c r="AD97" s="309"/>
      <c r="AE97" s="309"/>
      <c r="AF97" s="309"/>
      <c r="AG97" s="309"/>
      <c r="AH97" s="319"/>
      <c r="AL97" s="306"/>
      <c r="AQ97" s="309"/>
    </row>
    <row r="98" spans="1:53" ht="30" customHeight="1">
      <c r="A98" s="335" t="s">
        <v>141</v>
      </c>
      <c r="B98" s="309" t="s">
        <v>142</v>
      </c>
      <c r="C98" s="309"/>
      <c r="D98" s="309"/>
      <c r="E98" s="309"/>
      <c r="G98" s="309"/>
      <c r="H98" s="313"/>
      <c r="I98" s="313"/>
      <c r="J98" s="313"/>
      <c r="K98" s="313"/>
      <c r="L98" s="313"/>
      <c r="M98" s="313"/>
      <c r="N98" s="313"/>
      <c r="O98" s="313"/>
      <c r="P98" s="313"/>
      <c r="Q98" s="313"/>
      <c r="R98" s="313"/>
      <c r="S98" s="313"/>
      <c r="T98" s="313"/>
      <c r="U98" s="313"/>
      <c r="V98" s="313"/>
      <c r="W98" s="313"/>
      <c r="X98" s="313"/>
      <c r="Y98" s="313"/>
      <c r="Z98" s="313"/>
      <c r="AA98" s="313"/>
      <c r="AB98" s="313"/>
      <c r="AC98" s="309"/>
      <c r="AD98" s="309"/>
      <c r="AE98" s="309"/>
      <c r="AF98" s="309"/>
      <c r="AG98" s="309"/>
      <c r="AH98" s="319"/>
      <c r="AL98" s="306"/>
      <c r="AQ98" s="309"/>
    </row>
    <row r="99" spans="1:53" ht="30" customHeight="1">
      <c r="A99" s="313"/>
      <c r="B99" s="309" t="s">
        <v>143</v>
      </c>
      <c r="C99" s="327"/>
      <c r="D99" s="318"/>
      <c r="E99" s="318"/>
      <c r="G99" s="309"/>
      <c r="H99" s="313"/>
      <c r="I99" s="313"/>
      <c r="J99" s="313"/>
      <c r="K99" s="313"/>
      <c r="L99" s="313"/>
      <c r="M99" s="313"/>
      <c r="N99" s="313"/>
      <c r="O99" s="313"/>
      <c r="P99" s="313"/>
      <c r="Q99" s="313"/>
      <c r="R99" s="313"/>
      <c r="S99" s="313"/>
      <c r="T99" s="313"/>
      <c r="U99" s="313"/>
      <c r="V99" s="313"/>
      <c r="W99" s="313"/>
      <c r="X99" s="313"/>
      <c r="Y99" s="313"/>
      <c r="Z99" s="313"/>
      <c r="AA99" s="313"/>
      <c r="AB99" s="313"/>
      <c r="AC99" s="309"/>
      <c r="AD99" s="309"/>
      <c r="AE99" s="309"/>
      <c r="AF99" s="309"/>
      <c r="AG99" s="309"/>
      <c r="AH99" s="319"/>
      <c r="AL99" s="306"/>
      <c r="AQ99" s="341"/>
      <c r="AR99" s="341"/>
      <c r="AS99" s="341"/>
      <c r="AT99" s="341"/>
      <c r="AU99" s="341"/>
      <c r="AV99" s="341"/>
      <c r="AW99" s="341"/>
      <c r="AX99" s="341"/>
      <c r="AY99" s="341"/>
    </row>
    <row r="100" spans="1:53" ht="30" customHeight="1">
      <c r="A100" s="335" t="s">
        <v>144</v>
      </c>
      <c r="B100" s="309" t="s">
        <v>145</v>
      </c>
      <c r="C100" s="309"/>
      <c r="D100" s="309"/>
      <c r="E100" s="309"/>
      <c r="G100" s="309"/>
      <c r="H100" s="313"/>
      <c r="I100" s="313"/>
      <c r="J100" s="313"/>
      <c r="K100" s="313"/>
      <c r="L100" s="313"/>
      <c r="M100" s="313"/>
      <c r="N100" s="313"/>
      <c r="O100" s="313"/>
      <c r="P100" s="313"/>
      <c r="Q100" s="313"/>
      <c r="R100" s="313"/>
      <c r="S100" s="313"/>
      <c r="T100" s="313"/>
      <c r="U100" s="313"/>
      <c r="V100" s="313"/>
      <c r="W100" s="313"/>
      <c r="X100" s="313"/>
      <c r="Y100" s="313"/>
      <c r="Z100" s="313"/>
      <c r="AA100" s="313"/>
      <c r="AB100" s="313"/>
      <c r="AC100" s="309"/>
      <c r="AD100" s="309"/>
      <c r="AE100" s="309"/>
      <c r="AF100" s="309"/>
      <c r="AG100" s="309"/>
      <c r="AH100" s="319"/>
      <c r="AL100" s="306"/>
      <c r="AQ100" s="341"/>
      <c r="AR100" s="341"/>
      <c r="AS100" s="341"/>
      <c r="AT100" s="341"/>
      <c r="AU100" s="341"/>
      <c r="AV100" s="341"/>
      <c r="AW100" s="341"/>
      <c r="AX100" s="341"/>
      <c r="AY100" s="341"/>
    </row>
    <row r="101" spans="1:53" s="342" customFormat="1" ht="30" customHeight="1">
      <c r="A101" s="339"/>
      <c r="B101" s="309"/>
      <c r="C101" s="327" t="s">
        <v>119</v>
      </c>
      <c r="D101" s="318" t="s">
        <v>146</v>
      </c>
      <c r="E101" s="318"/>
      <c r="F101" s="337"/>
      <c r="G101" s="309"/>
      <c r="H101" s="313"/>
      <c r="I101" s="313"/>
      <c r="J101" s="313"/>
      <c r="K101" s="313"/>
      <c r="L101" s="313"/>
      <c r="M101" s="313"/>
      <c r="N101" s="313"/>
      <c r="O101" s="313"/>
      <c r="P101" s="313"/>
      <c r="Q101" s="313"/>
      <c r="R101" s="313"/>
      <c r="S101" s="313"/>
      <c r="T101" s="313"/>
      <c r="U101" s="313"/>
      <c r="V101" s="313"/>
      <c r="W101" s="313"/>
      <c r="X101" s="313"/>
      <c r="Y101" s="313"/>
      <c r="Z101" s="313"/>
      <c r="AA101" s="313"/>
      <c r="AB101" s="313"/>
      <c r="AC101" s="309"/>
      <c r="AD101" s="309"/>
      <c r="AE101" s="309"/>
      <c r="AF101" s="309"/>
      <c r="AG101" s="309"/>
      <c r="AH101" s="319"/>
      <c r="AK101" s="343"/>
      <c r="AL101" s="344"/>
      <c r="AM101" s="343"/>
      <c r="AQ101" s="341"/>
      <c r="AR101" s="341"/>
      <c r="AS101" s="341"/>
      <c r="AT101" s="341"/>
      <c r="AU101" s="341"/>
      <c r="AV101" s="341"/>
      <c r="AW101" s="341"/>
      <c r="AX101" s="341"/>
      <c r="AY101" s="341"/>
      <c r="AZ101" s="341"/>
      <c r="BA101" s="341"/>
    </row>
    <row r="102" spans="1:53" s="342" customFormat="1" ht="30" customHeight="1">
      <c r="A102" s="340"/>
      <c r="B102" s="309"/>
      <c r="C102" s="327" t="s">
        <v>119</v>
      </c>
      <c r="D102" s="318" t="s">
        <v>147</v>
      </c>
      <c r="E102" s="318"/>
      <c r="F102" s="337"/>
      <c r="G102" s="309"/>
      <c r="H102" s="313"/>
      <c r="I102" s="313"/>
      <c r="J102" s="313"/>
      <c r="K102" s="313"/>
      <c r="L102" s="313"/>
      <c r="M102" s="313"/>
      <c r="N102" s="313"/>
      <c r="O102" s="313"/>
      <c r="P102" s="313"/>
      <c r="Q102" s="313"/>
      <c r="R102" s="313"/>
      <c r="S102" s="313"/>
      <c r="T102" s="313"/>
      <c r="U102" s="313"/>
      <c r="V102" s="313"/>
      <c r="W102" s="313"/>
      <c r="X102" s="313"/>
      <c r="Y102" s="313"/>
      <c r="Z102" s="313"/>
      <c r="AA102" s="313"/>
      <c r="AB102" s="313"/>
      <c r="AC102" s="309"/>
      <c r="AD102" s="309"/>
      <c r="AE102" s="309"/>
      <c r="AF102" s="309"/>
      <c r="AG102" s="309"/>
      <c r="AH102" s="319"/>
      <c r="AK102" s="343"/>
      <c r="AL102" s="344"/>
      <c r="AM102" s="343"/>
      <c r="AQ102" s="308"/>
      <c r="AR102" s="309"/>
      <c r="AS102" s="309"/>
      <c r="AT102" s="309"/>
      <c r="AU102" s="309"/>
      <c r="AV102" s="309"/>
      <c r="AW102" s="309"/>
      <c r="AX102" s="309"/>
      <c r="AY102" s="309"/>
      <c r="AZ102" s="341"/>
      <c r="BA102" s="341"/>
    </row>
    <row r="103" spans="1:53" s="342" customFormat="1" ht="30" customHeight="1">
      <c r="A103" s="340"/>
      <c r="B103" s="309"/>
      <c r="C103" s="327" t="s">
        <v>119</v>
      </c>
      <c r="D103" s="318" t="s">
        <v>148</v>
      </c>
      <c r="E103" s="318"/>
      <c r="F103" s="337"/>
      <c r="G103" s="309"/>
      <c r="H103" s="313"/>
      <c r="I103" s="313"/>
      <c r="J103" s="313"/>
      <c r="K103" s="313"/>
      <c r="L103" s="313"/>
      <c r="M103" s="313"/>
      <c r="N103" s="313"/>
      <c r="O103" s="313"/>
      <c r="P103" s="313"/>
      <c r="Q103" s="313"/>
      <c r="R103" s="313"/>
      <c r="S103" s="313"/>
      <c r="T103" s="313"/>
      <c r="U103" s="313"/>
      <c r="V103" s="313"/>
      <c r="W103" s="313"/>
      <c r="X103" s="313"/>
      <c r="Y103" s="313"/>
      <c r="Z103" s="313"/>
      <c r="AA103" s="313"/>
      <c r="AB103" s="313"/>
      <c r="AC103" s="309"/>
      <c r="AD103" s="309"/>
      <c r="AE103" s="309"/>
      <c r="AF103" s="309"/>
      <c r="AG103" s="309"/>
      <c r="AH103" s="319"/>
      <c r="AK103" s="343"/>
      <c r="AL103" s="344"/>
      <c r="AM103" s="343"/>
      <c r="AQ103" s="308"/>
      <c r="AR103" s="309"/>
      <c r="AS103" s="309"/>
      <c r="AT103" s="309"/>
      <c r="AU103" s="309"/>
      <c r="AV103" s="309"/>
      <c r="AW103" s="309"/>
      <c r="AX103" s="309"/>
      <c r="AY103" s="309"/>
      <c r="AZ103" s="341"/>
      <c r="BA103" s="341"/>
    </row>
    <row r="104" spans="1:53" ht="30" customHeight="1">
      <c r="A104" s="340"/>
      <c r="B104" s="309"/>
      <c r="C104" s="327" t="s">
        <v>119</v>
      </c>
      <c r="D104" s="318" t="s">
        <v>149</v>
      </c>
      <c r="E104" s="318"/>
      <c r="F104" s="337"/>
      <c r="G104" s="309"/>
      <c r="H104" s="313"/>
      <c r="I104" s="313"/>
      <c r="J104" s="313"/>
      <c r="K104" s="313"/>
      <c r="L104" s="313"/>
      <c r="M104" s="313"/>
      <c r="N104" s="313"/>
      <c r="O104" s="313"/>
      <c r="P104" s="313"/>
      <c r="Q104" s="313"/>
      <c r="R104" s="313"/>
      <c r="S104" s="313"/>
      <c r="T104" s="313"/>
      <c r="U104" s="313"/>
      <c r="V104" s="313"/>
      <c r="W104" s="313"/>
      <c r="X104" s="313"/>
      <c r="Y104" s="313"/>
      <c r="Z104" s="313"/>
      <c r="AA104" s="313"/>
      <c r="AB104" s="313"/>
      <c r="AC104" s="309"/>
      <c r="AD104" s="309"/>
      <c r="AE104" s="309"/>
      <c r="AF104" s="309"/>
      <c r="AG104" s="309"/>
      <c r="AH104" s="319"/>
      <c r="AL104" s="306"/>
    </row>
    <row r="105" spans="1:53" ht="30" customHeight="1">
      <c r="A105" s="335" t="s">
        <v>150</v>
      </c>
      <c r="B105" s="309" t="s">
        <v>151</v>
      </c>
      <c r="C105" s="327"/>
      <c r="D105" s="309"/>
      <c r="E105" s="309"/>
      <c r="G105" s="309"/>
      <c r="H105" s="313"/>
      <c r="I105" s="313"/>
      <c r="J105" s="313"/>
      <c r="K105" s="313"/>
      <c r="L105" s="313"/>
      <c r="M105" s="313"/>
      <c r="N105" s="313"/>
      <c r="O105" s="313"/>
      <c r="P105" s="313"/>
      <c r="Q105" s="313"/>
      <c r="R105" s="313"/>
      <c r="S105" s="313"/>
      <c r="T105" s="313"/>
      <c r="U105" s="313"/>
      <c r="V105" s="313"/>
      <c r="W105" s="313"/>
      <c r="X105" s="313"/>
      <c r="Y105" s="313"/>
      <c r="Z105" s="313"/>
      <c r="AA105" s="313"/>
      <c r="AB105" s="313"/>
      <c r="AC105" s="309"/>
      <c r="AD105" s="309"/>
      <c r="AE105" s="309"/>
      <c r="AF105" s="309"/>
      <c r="AG105" s="309"/>
      <c r="AH105" s="319"/>
      <c r="AL105" s="306"/>
    </row>
    <row r="106" spans="1:53" ht="30" customHeight="1">
      <c r="A106" s="339"/>
      <c r="B106" s="309" t="s">
        <v>152</v>
      </c>
      <c r="C106" s="61"/>
      <c r="D106" s="30"/>
      <c r="E106" s="30"/>
      <c r="F106" s="347"/>
      <c r="G106" s="30"/>
      <c r="H106" s="61"/>
      <c r="I106" s="61"/>
      <c r="J106" s="61"/>
      <c r="K106" s="61"/>
      <c r="L106" s="61"/>
      <c r="M106" s="61"/>
      <c r="N106" s="61"/>
      <c r="O106" s="61"/>
      <c r="P106" s="61"/>
      <c r="Q106" s="61"/>
      <c r="R106" s="61"/>
      <c r="S106" s="61"/>
      <c r="T106" s="61"/>
      <c r="U106" s="61"/>
      <c r="V106" s="61"/>
      <c r="W106" s="61"/>
      <c r="X106" s="61"/>
      <c r="Y106" s="61"/>
      <c r="Z106" s="61"/>
      <c r="AA106" s="313"/>
      <c r="AB106" s="313"/>
      <c r="AC106" s="309"/>
      <c r="AD106" s="309"/>
      <c r="AE106" s="309"/>
      <c r="AF106" s="309"/>
      <c r="AG106" s="309"/>
      <c r="AH106" s="319"/>
      <c r="AL106" s="306"/>
    </row>
    <row r="107" spans="1:53" ht="30" customHeight="1">
      <c r="A107" s="348" t="s">
        <v>153</v>
      </c>
      <c r="B107" s="309" t="s">
        <v>154</v>
      </c>
      <c r="C107" s="327"/>
      <c r="D107" s="309"/>
      <c r="E107" s="309"/>
      <c r="G107" s="309"/>
      <c r="H107" s="313"/>
      <c r="I107" s="313"/>
      <c r="J107" s="313"/>
      <c r="K107" s="313"/>
      <c r="L107" s="313"/>
      <c r="M107" s="313"/>
      <c r="N107" s="313"/>
      <c r="O107" s="313"/>
      <c r="P107" s="313"/>
      <c r="Q107" s="313"/>
      <c r="R107" s="313"/>
      <c r="S107" s="313"/>
      <c r="T107" s="313"/>
      <c r="U107" s="313"/>
      <c r="V107" s="313"/>
      <c r="W107" s="313"/>
      <c r="X107" s="313"/>
      <c r="Y107" s="313"/>
      <c r="Z107" s="313"/>
      <c r="AA107" s="313"/>
      <c r="AB107" s="313"/>
      <c r="AC107" s="309"/>
      <c r="AD107" s="309"/>
      <c r="AE107" s="309"/>
      <c r="AF107" s="309"/>
      <c r="AG107" s="309"/>
      <c r="AH107" s="319"/>
      <c r="AL107" s="306"/>
    </row>
    <row r="108" spans="1:53" ht="30" customHeight="1">
      <c r="A108" s="339"/>
      <c r="B108" s="309"/>
      <c r="C108" s="327" t="s">
        <v>119</v>
      </c>
      <c r="D108" s="318" t="s">
        <v>155</v>
      </c>
      <c r="E108" s="318"/>
      <c r="F108" s="337"/>
      <c r="G108" s="318"/>
      <c r="H108" s="327"/>
      <c r="I108" s="327"/>
      <c r="J108" s="327"/>
      <c r="K108" s="327"/>
      <c r="L108" s="327"/>
      <c r="M108" s="327"/>
      <c r="N108" s="327"/>
      <c r="O108" s="327"/>
      <c r="P108" s="327"/>
      <c r="Q108" s="327"/>
      <c r="R108" s="327"/>
      <c r="S108" s="313"/>
      <c r="T108" s="313"/>
      <c r="U108" s="313"/>
      <c r="V108" s="313"/>
      <c r="W108" s="313"/>
      <c r="X108" s="313"/>
      <c r="Y108" s="313"/>
      <c r="Z108" s="313"/>
      <c r="AA108" s="313"/>
      <c r="AB108" s="313"/>
      <c r="AC108" s="309"/>
      <c r="AD108" s="309"/>
      <c r="AE108" s="309"/>
      <c r="AF108" s="309"/>
      <c r="AG108" s="309"/>
      <c r="AH108" s="319"/>
      <c r="AL108" s="306"/>
    </row>
    <row r="109" spans="1:53" ht="30" customHeight="1">
      <c r="A109" s="339"/>
      <c r="B109" s="309"/>
      <c r="C109" s="327" t="s">
        <v>119</v>
      </c>
      <c r="D109" s="318" t="s">
        <v>156</v>
      </c>
      <c r="E109" s="318"/>
      <c r="F109" s="337"/>
      <c r="G109" s="318"/>
      <c r="H109" s="327"/>
      <c r="I109" s="327"/>
      <c r="J109" s="327"/>
      <c r="K109" s="327"/>
      <c r="L109" s="327"/>
      <c r="M109" s="327"/>
      <c r="N109" s="327"/>
      <c r="O109" s="327"/>
      <c r="P109" s="327"/>
      <c r="Q109" s="327"/>
      <c r="R109" s="327"/>
      <c r="S109" s="313"/>
      <c r="T109" s="313"/>
      <c r="U109" s="313"/>
      <c r="V109" s="313"/>
      <c r="W109" s="313"/>
      <c r="X109" s="313"/>
      <c r="Y109" s="313"/>
      <c r="Z109" s="313"/>
      <c r="AA109" s="313"/>
      <c r="AB109" s="313"/>
      <c r="AC109" s="309"/>
      <c r="AD109" s="309"/>
      <c r="AE109" s="309"/>
      <c r="AF109" s="309"/>
      <c r="AG109" s="309"/>
      <c r="AH109" s="319"/>
      <c r="AL109" s="306"/>
    </row>
    <row r="110" spans="1:53" ht="30" customHeight="1">
      <c r="A110" s="339"/>
      <c r="B110" s="309"/>
      <c r="C110" s="327" t="s">
        <v>119</v>
      </c>
      <c r="D110" s="318" t="s">
        <v>157</v>
      </c>
      <c r="E110" s="318"/>
      <c r="F110" s="337"/>
      <c r="G110" s="318"/>
      <c r="H110" s="327"/>
      <c r="I110" s="327"/>
      <c r="J110" s="327"/>
      <c r="K110" s="327"/>
      <c r="L110" s="327"/>
      <c r="M110" s="327"/>
      <c r="N110" s="327"/>
      <c r="O110" s="327"/>
      <c r="P110" s="327"/>
      <c r="Q110" s="327"/>
      <c r="R110" s="327"/>
      <c r="S110" s="313"/>
      <c r="T110" s="313"/>
      <c r="U110" s="313"/>
      <c r="V110" s="313"/>
      <c r="W110" s="313"/>
      <c r="X110" s="313"/>
      <c r="Y110" s="313"/>
      <c r="Z110" s="313"/>
      <c r="AA110" s="313"/>
      <c r="AB110" s="313"/>
      <c r="AC110" s="309"/>
      <c r="AD110" s="309"/>
      <c r="AE110" s="309"/>
      <c r="AF110" s="309"/>
      <c r="AG110" s="309"/>
      <c r="AH110" s="319"/>
      <c r="AL110" s="306"/>
    </row>
    <row r="111" spans="1:53" ht="30" customHeight="1">
      <c r="A111" s="339"/>
      <c r="B111" s="309"/>
      <c r="C111" s="327" t="s">
        <v>119</v>
      </c>
      <c r="D111" s="318" t="s">
        <v>158</v>
      </c>
      <c r="E111" s="318"/>
      <c r="F111" s="337"/>
      <c r="G111" s="318"/>
      <c r="H111" s="327"/>
      <c r="I111" s="327"/>
      <c r="J111" s="327"/>
      <c r="K111" s="327"/>
      <c r="L111" s="327"/>
      <c r="M111" s="327"/>
      <c r="N111" s="327"/>
      <c r="O111" s="327"/>
      <c r="P111" s="327"/>
      <c r="Q111" s="327"/>
      <c r="R111" s="327"/>
      <c r="S111" s="313"/>
      <c r="T111" s="313"/>
      <c r="U111" s="313"/>
      <c r="V111" s="313"/>
      <c r="W111" s="313"/>
      <c r="X111" s="313"/>
      <c r="Y111" s="313"/>
      <c r="Z111" s="313"/>
      <c r="AA111" s="313"/>
      <c r="AB111" s="313"/>
      <c r="AC111" s="309"/>
      <c r="AD111" s="309"/>
      <c r="AE111" s="309"/>
      <c r="AF111" s="309"/>
      <c r="AG111" s="309"/>
      <c r="AH111" s="319"/>
      <c r="AL111" s="306"/>
    </row>
    <row r="112" spans="1:53" ht="30" customHeight="1">
      <c r="A112" s="339"/>
      <c r="B112" s="309"/>
      <c r="C112" s="327" t="s">
        <v>119</v>
      </c>
      <c r="D112" s="318" t="s">
        <v>159</v>
      </c>
      <c r="E112" s="318"/>
      <c r="F112" s="337"/>
      <c r="G112" s="318"/>
      <c r="H112" s="327"/>
      <c r="I112" s="327"/>
      <c r="J112" s="327"/>
      <c r="K112" s="327"/>
      <c r="L112" s="327"/>
      <c r="M112" s="327"/>
      <c r="N112" s="327"/>
      <c r="O112" s="327"/>
      <c r="P112" s="327"/>
      <c r="Q112" s="327"/>
      <c r="R112" s="327"/>
      <c r="S112" s="313"/>
      <c r="T112" s="313"/>
      <c r="U112" s="313"/>
      <c r="V112" s="313"/>
      <c r="W112" s="313"/>
      <c r="X112" s="313"/>
      <c r="Y112" s="313"/>
      <c r="Z112" s="313"/>
      <c r="AA112" s="313"/>
      <c r="AB112" s="313"/>
      <c r="AC112" s="309"/>
      <c r="AD112" s="309"/>
      <c r="AE112" s="309"/>
      <c r="AF112" s="309"/>
      <c r="AG112" s="309"/>
      <c r="AH112" s="319"/>
      <c r="AL112" s="306"/>
      <c r="AR112" s="307"/>
      <c r="AS112" s="307"/>
      <c r="AT112" s="307"/>
      <c r="AU112" s="307"/>
      <c r="AV112" s="307"/>
      <c r="AW112" s="307"/>
      <c r="AX112" s="307"/>
      <c r="AY112" s="307"/>
    </row>
    <row r="113" spans="1:53" ht="30" customHeight="1">
      <c r="A113" s="339"/>
      <c r="B113" s="309"/>
      <c r="C113" s="327" t="s">
        <v>119</v>
      </c>
      <c r="D113" s="318" t="s">
        <v>160</v>
      </c>
      <c r="E113" s="318"/>
      <c r="F113" s="337"/>
      <c r="G113" s="318"/>
      <c r="H113" s="327"/>
      <c r="I113" s="327"/>
      <c r="J113" s="327"/>
      <c r="K113" s="327"/>
      <c r="L113" s="327"/>
      <c r="M113" s="327"/>
      <c r="N113" s="327"/>
      <c r="O113" s="327"/>
      <c r="P113" s="327"/>
      <c r="Q113" s="327"/>
      <c r="R113" s="327"/>
      <c r="S113" s="313"/>
      <c r="T113" s="313"/>
      <c r="U113" s="313"/>
      <c r="V113" s="313"/>
      <c r="W113" s="313"/>
      <c r="X113" s="313"/>
      <c r="Y113" s="313"/>
      <c r="Z113" s="313"/>
      <c r="AA113" s="313"/>
      <c r="AB113" s="313"/>
      <c r="AC113" s="309"/>
      <c r="AD113" s="309"/>
      <c r="AE113" s="309"/>
      <c r="AF113" s="309"/>
      <c r="AG113" s="309"/>
      <c r="AH113" s="319"/>
      <c r="AL113" s="306"/>
      <c r="AR113" s="307"/>
      <c r="AS113" s="307"/>
      <c r="AT113" s="307"/>
      <c r="AU113" s="307"/>
      <c r="AV113" s="307"/>
      <c r="AW113" s="307"/>
      <c r="AX113" s="307"/>
      <c r="AY113" s="307"/>
    </row>
    <row r="114" spans="1:53" s="306" customFormat="1" ht="24.95" customHeight="1">
      <c r="A114" s="339"/>
      <c r="B114" s="309"/>
      <c r="C114" s="327" t="s">
        <v>119</v>
      </c>
      <c r="D114" s="318" t="s">
        <v>161</v>
      </c>
      <c r="E114" s="318"/>
      <c r="F114" s="337"/>
      <c r="G114" s="318"/>
      <c r="H114" s="327"/>
      <c r="I114" s="327"/>
      <c r="J114" s="327"/>
      <c r="K114" s="327"/>
      <c r="L114" s="327"/>
      <c r="M114" s="327"/>
      <c r="N114" s="327"/>
      <c r="O114" s="327"/>
      <c r="P114" s="327"/>
      <c r="Q114" s="327"/>
      <c r="R114" s="327"/>
      <c r="S114" s="313"/>
      <c r="T114" s="313"/>
      <c r="U114" s="313"/>
      <c r="V114" s="313"/>
      <c r="W114" s="313"/>
      <c r="X114" s="313"/>
      <c r="Y114" s="313"/>
      <c r="Z114" s="313"/>
      <c r="AA114" s="313"/>
      <c r="AB114" s="313"/>
      <c r="AC114" s="309"/>
      <c r="AD114" s="309"/>
      <c r="AE114" s="309"/>
      <c r="AF114" s="309"/>
      <c r="AG114" s="309"/>
      <c r="AH114" s="319"/>
      <c r="AI114" s="304"/>
      <c r="AJ114" s="304"/>
      <c r="AN114" s="304"/>
      <c r="AO114" s="304"/>
      <c r="AP114" s="304"/>
      <c r="AQ114" s="308"/>
      <c r="AR114" s="307"/>
      <c r="AS114" s="307"/>
      <c r="AT114" s="307"/>
      <c r="AU114" s="307"/>
      <c r="AV114" s="307"/>
      <c r="AW114" s="307"/>
      <c r="AX114" s="307"/>
      <c r="AY114" s="307"/>
      <c r="AZ114" s="307"/>
      <c r="BA114" s="307"/>
    </row>
    <row r="115" spans="1:53" s="306" customFormat="1" ht="30" customHeight="1">
      <c r="A115" s="306">
        <v>11</v>
      </c>
      <c r="B115" s="349" t="s">
        <v>162</v>
      </c>
      <c r="C115" s="309"/>
      <c r="D115" s="309"/>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09"/>
      <c r="AD115" s="309"/>
      <c r="AE115" s="309"/>
      <c r="AF115" s="309"/>
      <c r="AG115" s="309"/>
      <c r="AH115" s="304"/>
      <c r="AI115" s="304"/>
      <c r="AJ115" s="304"/>
      <c r="AL115" s="307"/>
      <c r="AN115" s="304"/>
      <c r="AO115" s="304"/>
      <c r="AP115" s="304"/>
      <c r="AQ115" s="308"/>
      <c r="AR115" s="307"/>
      <c r="AS115" s="307"/>
      <c r="AT115" s="307"/>
      <c r="AU115" s="307"/>
      <c r="AV115" s="307"/>
      <c r="AW115" s="307"/>
      <c r="AX115" s="307"/>
      <c r="AY115" s="307"/>
      <c r="AZ115" s="307"/>
      <c r="BA115" s="307"/>
    </row>
    <row r="116" spans="1:53" s="306" customFormat="1" ht="30" customHeight="1">
      <c r="A116" s="314"/>
      <c r="B116" s="337" t="s">
        <v>163</v>
      </c>
      <c r="C116" s="307"/>
      <c r="D116" s="309"/>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313"/>
      <c r="AC116" s="309"/>
      <c r="AD116" s="309"/>
      <c r="AE116" s="309"/>
      <c r="AF116" s="309"/>
      <c r="AG116" s="309"/>
      <c r="AH116" s="342"/>
      <c r="AI116" s="304"/>
      <c r="AJ116" s="304"/>
      <c r="AL116" s="307"/>
      <c r="AN116" s="304"/>
      <c r="AO116" s="304"/>
      <c r="AP116" s="304"/>
      <c r="AQ116" s="309"/>
      <c r="AR116" s="309"/>
      <c r="AS116" s="309"/>
      <c r="AT116" s="309"/>
      <c r="AU116" s="309"/>
      <c r="AV116" s="309"/>
      <c r="AW116" s="309"/>
      <c r="AX116" s="309"/>
      <c r="AY116" s="309"/>
      <c r="AZ116" s="307"/>
      <c r="BA116" s="307"/>
    </row>
    <row r="117" spans="1:53" s="306" customFormat="1" ht="30" customHeight="1">
      <c r="A117" s="314"/>
      <c r="B117" s="337" t="s">
        <v>164</v>
      </c>
      <c r="C117" s="309"/>
      <c r="D117" s="309"/>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09"/>
      <c r="AD117" s="309"/>
      <c r="AE117" s="309"/>
      <c r="AF117" s="309"/>
      <c r="AG117" s="309"/>
      <c r="AH117" s="342"/>
      <c r="AI117" s="304"/>
      <c r="AJ117" s="304"/>
      <c r="AL117" s="307"/>
      <c r="AN117" s="304"/>
      <c r="AO117" s="304"/>
      <c r="AP117" s="304"/>
      <c r="AQ117" s="309"/>
      <c r="AR117" s="309"/>
      <c r="AS117" s="309"/>
      <c r="AT117" s="309"/>
      <c r="AU117" s="309"/>
      <c r="AV117" s="309"/>
      <c r="AW117" s="309"/>
      <c r="AX117" s="309"/>
      <c r="AY117" s="309"/>
      <c r="AZ117" s="307"/>
      <c r="BA117" s="307"/>
    </row>
    <row r="118" spans="1:53" s="309" customFormat="1" ht="30" customHeight="1">
      <c r="A118" s="314"/>
      <c r="B118" s="337" t="s">
        <v>165</v>
      </c>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3"/>
      <c r="AH118" s="319"/>
      <c r="AK118" s="307"/>
      <c r="AL118" s="307"/>
      <c r="AM118" s="307"/>
    </row>
    <row r="119" spans="1:53" s="309" customFormat="1" ht="30" customHeight="1">
      <c r="A119" s="314"/>
      <c r="B119" s="337" t="s">
        <v>166</v>
      </c>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H119" s="319"/>
      <c r="AK119" s="307"/>
      <c r="AL119" s="307"/>
      <c r="AM119" s="307"/>
    </row>
    <row r="120" spans="1:53" s="309" customFormat="1" ht="30" customHeight="1">
      <c r="A120" s="314"/>
      <c r="B120" s="337" t="s">
        <v>167</v>
      </c>
      <c r="E120" s="313"/>
      <c r="F120" s="313"/>
      <c r="G120" s="313"/>
      <c r="H120" s="313"/>
      <c r="I120" s="313"/>
      <c r="J120" s="313"/>
      <c r="K120" s="313"/>
      <c r="L120" s="313"/>
      <c r="M120" s="313"/>
      <c r="N120" s="313"/>
      <c r="O120" s="313"/>
      <c r="P120" s="313"/>
      <c r="Q120" s="313"/>
      <c r="R120" s="313"/>
      <c r="S120" s="313"/>
      <c r="T120" s="313"/>
      <c r="U120" s="313"/>
      <c r="V120" s="313"/>
      <c r="W120" s="313"/>
      <c r="X120" s="313"/>
      <c r="Y120" s="313"/>
      <c r="Z120" s="313"/>
      <c r="AA120" s="313"/>
      <c r="AB120" s="313"/>
      <c r="AH120" s="319"/>
      <c r="AK120" s="307"/>
      <c r="AL120" s="307"/>
      <c r="AM120" s="307"/>
    </row>
    <row r="121" spans="1:53" s="309" customFormat="1" ht="30" customHeight="1">
      <c r="A121" s="314" t="s">
        <v>168</v>
      </c>
      <c r="B121" s="309" t="s">
        <v>169</v>
      </c>
      <c r="AE121" s="304"/>
      <c r="AH121" s="319"/>
      <c r="AK121" s="307"/>
      <c r="AL121" s="307"/>
      <c r="AM121" s="307"/>
      <c r="AQ121" s="308"/>
    </row>
    <row r="122" spans="1:53" s="309" customFormat="1" ht="30" customHeight="1">
      <c r="A122" s="304"/>
      <c r="B122" s="304" t="s">
        <v>170</v>
      </c>
      <c r="C122" s="304"/>
      <c r="D122" s="304"/>
      <c r="E122" s="304"/>
      <c r="F122" s="304"/>
      <c r="G122" s="304"/>
      <c r="H122" s="304"/>
      <c r="I122" s="304"/>
      <c r="J122" s="304"/>
      <c r="K122" s="304"/>
      <c r="L122" s="304"/>
      <c r="M122" s="304"/>
      <c r="N122" s="304"/>
      <c r="O122" s="304"/>
      <c r="P122" s="304"/>
      <c r="Q122" s="304"/>
      <c r="R122" s="304"/>
      <c r="S122" s="304"/>
      <c r="T122" s="304"/>
      <c r="U122" s="304"/>
      <c r="V122" s="304"/>
      <c r="W122" s="304"/>
      <c r="X122" s="304"/>
      <c r="Y122" s="414"/>
      <c r="Z122" s="414"/>
      <c r="AA122" s="414"/>
      <c r="AB122" s="414"/>
      <c r="AC122" s="414"/>
      <c r="AD122" s="414"/>
      <c r="AE122" s="414"/>
      <c r="AH122" s="319"/>
      <c r="AK122" s="307"/>
      <c r="AL122" s="307"/>
      <c r="AM122" s="307"/>
      <c r="AQ122" s="308"/>
    </row>
    <row r="123" spans="1:53" ht="30" customHeight="1">
      <c r="F123" s="304"/>
      <c r="AF123" s="309"/>
      <c r="AG123" s="309"/>
      <c r="AH123" s="319"/>
    </row>
    <row r="124" spans="1:53" ht="30" customHeight="1">
      <c r="F124" s="304"/>
      <c r="AF124" s="309"/>
      <c r="AG124" s="309"/>
      <c r="AH124" s="342"/>
    </row>
    <row r="125" spans="1:53">
      <c r="F125" s="304"/>
      <c r="AF125" s="309"/>
      <c r="AG125" s="309"/>
    </row>
    <row r="126" spans="1:53">
      <c r="F126" s="304"/>
    </row>
    <row r="127" spans="1:53">
      <c r="F127" s="304"/>
    </row>
    <row r="128" spans="1:53">
      <c r="F128" s="304"/>
    </row>
    <row r="129" spans="6:6">
      <c r="F129" s="304"/>
    </row>
    <row r="130" spans="6:6">
      <c r="F130" s="304"/>
    </row>
    <row r="131" spans="6:6">
      <c r="F131" s="304"/>
    </row>
    <row r="132" spans="6:6">
      <c r="F132" s="304"/>
    </row>
    <row r="133" spans="6:6">
      <c r="F133" s="304"/>
    </row>
    <row r="134" spans="6:6">
      <c r="F134" s="304"/>
    </row>
    <row r="135" spans="6:6">
      <c r="F135" s="304"/>
    </row>
    <row r="136" spans="6:6">
      <c r="F136" s="304"/>
    </row>
    <row r="137" spans="6:6">
      <c r="F137" s="304"/>
    </row>
    <row r="138" spans="6:6">
      <c r="F138" s="304"/>
    </row>
    <row r="139" spans="6:6">
      <c r="F139" s="304"/>
    </row>
  </sheetData>
  <sheetProtection algorithmName="SHA-512" hashValue="v0S+wgaP6T2WEYkkOszcxltKd12LkxlLYUWTG/X96YVVzg3CNzNGvXRLy2gdCtMFf4EeaD2QOkgpdTMnkwYF9g==" saltValue="uIzvCzK1wxFhJZipLlbEkQ==" spinCount="100000" sheet="1" objects="1" scenarios="1"/>
  <mergeCells count="71">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 ref="AV48:AX48"/>
    <mergeCell ref="Z34:AB34"/>
    <mergeCell ref="Z35:AB35"/>
    <mergeCell ref="Z36:AB36"/>
    <mergeCell ref="O39:Q39"/>
    <mergeCell ref="O40:Q40"/>
    <mergeCell ref="Y41:AB41"/>
    <mergeCell ref="V38:X38"/>
    <mergeCell ref="Z38:AB38"/>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s>
  <phoneticPr fontId="1"/>
  <conditionalFormatting sqref="R33:R36 O33:O36 B33:D36">
    <cfRule type="expression" dxfId="21" priority="7">
      <formula>$AG$20=FALSE</formula>
    </cfRule>
  </conditionalFormatting>
  <conditionalFormatting sqref="R37:R40 O37:O40 B37:D40">
    <cfRule type="expression" dxfId="20" priority="11">
      <formula>$AG$21=FALSE</formula>
    </cfRule>
  </conditionalFormatting>
  <dataValidations count="10">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Y26 Y28 Y51"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663</v>
      </c>
    </row>
    <row r="3" spans="1:8" ht="18.75" customHeight="1">
      <c r="A3" s="179" t="s">
        <v>664</v>
      </c>
      <c r="B3" s="102"/>
      <c r="C3" s="102"/>
      <c r="D3" s="102"/>
      <c r="E3" s="102"/>
      <c r="F3" s="102"/>
      <c r="G3" s="102"/>
      <c r="H3" s="102"/>
    </row>
    <row r="4" spans="1:8">
      <c r="A4" s="179" t="s">
        <v>665</v>
      </c>
      <c r="B4" s="102"/>
      <c r="C4" s="102"/>
      <c r="D4" s="102"/>
      <c r="E4" s="102"/>
      <c r="F4" s="102"/>
      <c r="G4" s="102"/>
      <c r="H4" s="102"/>
    </row>
    <row r="5" spans="1:8">
      <c r="A5" s="179" t="s">
        <v>666</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171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464" t="s">
        <v>667</v>
      </c>
      <c r="B2" s="464"/>
      <c r="C2" s="464"/>
      <c r="D2" s="464"/>
      <c r="E2" s="464"/>
      <c r="F2" s="464"/>
      <c r="G2" s="464"/>
      <c r="H2" s="464"/>
      <c r="I2" s="464"/>
      <c r="J2" s="464"/>
      <c r="K2" s="464"/>
      <c r="L2" s="464"/>
      <c r="M2" s="464"/>
      <c r="N2" s="464"/>
      <c r="O2" s="464"/>
      <c r="P2" s="464"/>
      <c r="Q2" s="464"/>
      <c r="R2" s="464"/>
      <c r="S2" s="464"/>
      <c r="T2" s="464"/>
      <c r="U2" s="555"/>
      <c r="V2" s="555"/>
      <c r="W2" s="173" t="s">
        <v>173</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457" t="s">
        <v>174</v>
      </c>
      <c r="R4" s="457"/>
      <c r="S4" s="457"/>
      <c r="T4" s="457"/>
      <c r="U4" s="457"/>
      <c r="V4" s="573" t="e">
        <f>IF(#REF!=0,"",#REF!)</f>
        <v>#REF!</v>
      </c>
      <c r="W4" s="573"/>
      <c r="X4" s="573"/>
      <c r="Y4" s="573"/>
      <c r="Z4" s="573"/>
      <c r="AA4" s="573"/>
      <c r="AB4" s="573"/>
      <c r="AC4" s="573"/>
      <c r="AD4" s="573"/>
      <c r="AE4" s="573"/>
      <c r="AF4" s="573"/>
      <c r="AG4" s="573"/>
      <c r="AH4" s="113"/>
      <c r="AI4" s="192"/>
    </row>
    <row r="5" spans="1:35" ht="16.149999999999999" customHeight="1">
      <c r="A5" s="3"/>
      <c r="B5" s="3"/>
      <c r="C5" s="3"/>
      <c r="D5" s="3"/>
      <c r="E5" s="3"/>
      <c r="F5" s="3"/>
      <c r="G5" s="3"/>
      <c r="H5" s="3"/>
      <c r="I5" s="3"/>
      <c r="J5" s="3"/>
      <c r="K5" s="3"/>
      <c r="L5" s="3"/>
      <c r="M5" s="3"/>
      <c r="N5" s="3"/>
      <c r="O5" s="3"/>
      <c r="P5" s="3"/>
      <c r="Q5" s="577" t="s">
        <v>175</v>
      </c>
      <c r="R5" s="577"/>
      <c r="S5" s="577"/>
      <c r="T5" s="577"/>
      <c r="U5" s="578"/>
      <c r="V5" s="574" t="e">
        <f>IF(#REF!="","",#REF!)</f>
        <v>#REF!</v>
      </c>
      <c r="W5" s="574"/>
      <c r="X5" s="574"/>
      <c r="Y5" s="574"/>
      <c r="Z5" s="574"/>
      <c r="AA5" s="574"/>
      <c r="AB5" s="574"/>
      <c r="AC5" s="574"/>
      <c r="AD5" s="574"/>
      <c r="AE5" s="574"/>
      <c r="AF5" s="574"/>
      <c r="AG5" s="574"/>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591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592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571"/>
      <c r="C9" s="571"/>
      <c r="D9" s="572" t="s">
        <v>593</v>
      </c>
      <c r="E9" s="572"/>
      <c r="F9" s="572"/>
      <c r="G9" s="572"/>
      <c r="H9" s="572"/>
      <c r="I9" s="572"/>
      <c r="J9" s="572"/>
      <c r="K9" s="572"/>
      <c r="L9" s="572"/>
      <c r="M9" s="572"/>
      <c r="N9" s="572"/>
      <c r="O9" s="572"/>
      <c r="P9" s="572"/>
      <c r="Q9" s="572"/>
      <c r="R9" s="572"/>
      <c r="S9" s="572"/>
      <c r="T9" s="572"/>
      <c r="U9" s="572"/>
      <c r="V9" s="572"/>
      <c r="W9" s="572"/>
      <c r="X9" s="572"/>
      <c r="Y9" s="572"/>
      <c r="Z9" s="572"/>
      <c r="AA9" s="3"/>
      <c r="AB9" s="3"/>
      <c r="AC9" s="3"/>
      <c r="AD9" s="3"/>
      <c r="AE9" s="3"/>
      <c r="AF9" s="3"/>
      <c r="AG9" s="20"/>
    </row>
    <row r="10" spans="1:35" ht="16.149999999999999" customHeight="1" thickBot="1">
      <c r="A10" s="2"/>
      <c r="B10" s="582"/>
      <c r="C10" s="582"/>
      <c r="D10" s="583" t="s">
        <v>594</v>
      </c>
      <c r="E10" s="583"/>
      <c r="F10" s="583"/>
      <c r="G10" s="583"/>
      <c r="H10" s="583"/>
      <c r="I10" s="583"/>
      <c r="J10" s="583"/>
      <c r="K10" s="583"/>
      <c r="L10" s="583"/>
      <c r="M10" s="583"/>
      <c r="N10" s="583"/>
      <c r="O10" s="583"/>
      <c r="P10" s="583"/>
      <c r="Q10" s="583"/>
      <c r="R10" s="583"/>
      <c r="S10" s="583"/>
      <c r="T10" s="583"/>
      <c r="U10" s="583"/>
      <c r="V10" s="583"/>
      <c r="W10" s="583"/>
      <c r="X10" s="583"/>
      <c r="Y10" s="583"/>
      <c r="Z10" s="583"/>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595</v>
      </c>
      <c r="B15" s="3"/>
      <c r="C15" s="3"/>
      <c r="D15" s="3"/>
      <c r="E15" s="3"/>
      <c r="F15" s="3"/>
      <c r="L15" s="3"/>
      <c r="M15" s="3"/>
      <c r="N15" s="3"/>
      <c r="O15" s="3"/>
      <c r="P15" s="3"/>
      <c r="Q15" s="3"/>
      <c r="R15" s="3"/>
      <c r="S15" s="3"/>
      <c r="T15" s="3"/>
      <c r="U15" s="3"/>
      <c r="V15" s="3"/>
      <c r="AE15" s="3"/>
      <c r="AF15" s="3"/>
      <c r="AG15" s="20"/>
    </row>
    <row r="16" spans="1:35" ht="16.149999999999999" customHeight="1" thickBot="1">
      <c r="B16" s="454" t="s">
        <v>32</v>
      </c>
      <c r="C16" s="454"/>
      <c r="D16" s="454"/>
      <c r="E16" s="550"/>
      <c r="F16" s="550"/>
      <c r="G16" s="21" t="s">
        <v>33</v>
      </c>
      <c r="H16" s="550"/>
      <c r="I16" s="550"/>
      <c r="J16" s="21" t="s">
        <v>178</v>
      </c>
      <c r="K16" s="21"/>
      <c r="L16" s="21" t="s">
        <v>179</v>
      </c>
      <c r="M16" s="21" t="s">
        <v>32</v>
      </c>
      <c r="N16" s="21"/>
      <c r="O16" s="550"/>
      <c r="P16" s="550"/>
      <c r="Q16" s="21" t="s">
        <v>33</v>
      </c>
      <c r="R16" s="550"/>
      <c r="S16" s="550"/>
      <c r="T16" s="22" t="s">
        <v>178</v>
      </c>
      <c r="V16" s="451">
        <f>IF(E16=O16,R16-H16+1,IF(O16-E16=1,12-H16+1+R16,IF(O16-E16=2,12-H16+1+R16+12,"エラー")))</f>
        <v>1</v>
      </c>
      <c r="W16" s="451"/>
      <c r="X16" s="451"/>
      <c r="Y16" s="452"/>
      <c r="Z16" s="3" t="s">
        <v>180</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596</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454" t="s">
        <v>32</v>
      </c>
      <c r="C21" s="454"/>
      <c r="D21" s="454"/>
      <c r="E21" s="550"/>
      <c r="F21" s="550"/>
      <c r="G21" s="21" t="s">
        <v>33</v>
      </c>
      <c r="H21" s="550"/>
      <c r="I21" s="550"/>
      <c r="J21" s="21" t="s">
        <v>178</v>
      </c>
      <c r="K21" s="21"/>
      <c r="L21" s="21" t="s">
        <v>179</v>
      </c>
      <c r="M21" s="21" t="s">
        <v>32</v>
      </c>
      <c r="N21" s="21"/>
      <c r="O21" s="550"/>
      <c r="P21" s="550"/>
      <c r="Q21" s="21" t="s">
        <v>33</v>
      </c>
      <c r="R21" s="550"/>
      <c r="S21" s="550"/>
      <c r="T21" s="22" t="s">
        <v>178</v>
      </c>
      <c r="V21" s="451">
        <f>IF(E21=O21,R21-H21+1,IF(O21-E21=1,12-H21+1+R21,IF(O21-E21=2,12-H21+1+R21+12,"エラー")))</f>
        <v>1</v>
      </c>
      <c r="W21" s="451"/>
      <c r="X21" s="451"/>
      <c r="Y21" s="452"/>
      <c r="Z21" s="3" t="s">
        <v>180</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668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600</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558" t="str">
        <f>IFERROR(SUM(AB29:AF30),"")</f>
        <v/>
      </c>
      <c r="AC28" s="558"/>
      <c r="AD28" s="558"/>
      <c r="AE28" s="558"/>
      <c r="AF28" s="558"/>
      <c r="AG28" s="142" t="s">
        <v>71</v>
      </c>
    </row>
    <row r="29" spans="1:33" ht="16.149999999999999" customHeight="1">
      <c r="A29" s="53"/>
      <c r="B29" s="560" t="s">
        <v>669</v>
      </c>
      <c r="C29" s="560"/>
      <c r="D29" s="560"/>
      <c r="E29" s="560"/>
      <c r="F29" s="560"/>
      <c r="G29" s="560"/>
      <c r="H29" s="560"/>
      <c r="I29" s="560"/>
      <c r="J29" s="560"/>
      <c r="K29" s="560"/>
      <c r="L29" s="560"/>
      <c r="M29" s="560"/>
      <c r="N29" s="560"/>
      <c r="O29" s="560"/>
      <c r="P29" s="560"/>
      <c r="Q29" s="560"/>
      <c r="R29" s="560"/>
      <c r="S29" s="560"/>
      <c r="T29" s="560"/>
      <c r="U29" s="560"/>
      <c r="V29" s="560"/>
      <c r="W29" s="560"/>
      <c r="X29" s="15"/>
      <c r="Y29" s="15" t="s">
        <v>494</v>
      </c>
      <c r="Z29" s="15"/>
      <c r="AA29" s="15"/>
      <c r="AB29" s="534" t="e">
        <f>#REF!*V21*10</f>
        <v>#REF!</v>
      </c>
      <c r="AC29" s="534"/>
      <c r="AD29" s="534"/>
      <c r="AE29" s="534"/>
      <c r="AF29" s="534"/>
      <c r="AG29" s="127" t="s">
        <v>71</v>
      </c>
    </row>
    <row r="30" spans="1:33" ht="16.149999999999999" customHeight="1">
      <c r="A30" s="52"/>
      <c r="B30" s="56" t="s">
        <v>670</v>
      </c>
      <c r="C30" s="6"/>
      <c r="D30" s="6"/>
      <c r="E30" s="6"/>
      <c r="F30" s="6"/>
      <c r="G30" s="6"/>
      <c r="H30" s="6"/>
      <c r="I30" s="6"/>
      <c r="J30" s="6"/>
      <c r="K30" s="6"/>
      <c r="L30" s="6"/>
      <c r="M30" s="58"/>
      <c r="N30" s="58"/>
      <c r="O30" s="58"/>
      <c r="P30" s="58"/>
      <c r="Q30" s="58"/>
      <c r="R30" s="58"/>
      <c r="S30" s="58"/>
      <c r="T30" s="58"/>
      <c r="U30" s="58"/>
      <c r="V30" s="58"/>
      <c r="W30" s="58"/>
      <c r="X30" s="58"/>
      <c r="Y30" s="58"/>
      <c r="Z30" s="58"/>
      <c r="AA30" s="58"/>
      <c r="AB30" s="579">
        <f>IFERROR(AB31*AB32*10,0)</f>
        <v>0</v>
      </c>
      <c r="AC30" s="579"/>
      <c r="AD30" s="579"/>
      <c r="AE30" s="579"/>
      <c r="AF30" s="579"/>
      <c r="AG30" s="176" t="s">
        <v>71</v>
      </c>
    </row>
    <row r="31" spans="1:33" ht="16.149999999999999" customHeight="1">
      <c r="A31" s="52"/>
      <c r="B31" s="57"/>
      <c r="C31" s="59" t="s">
        <v>671</v>
      </c>
      <c r="D31" s="60"/>
      <c r="E31" s="60"/>
      <c r="F31" s="60"/>
      <c r="G31" s="60"/>
      <c r="H31" s="60"/>
      <c r="I31" s="60"/>
      <c r="J31" s="60"/>
      <c r="K31" s="60"/>
      <c r="L31" s="60"/>
      <c r="M31" s="58"/>
      <c r="N31" s="58"/>
      <c r="O31" s="6" t="s">
        <v>606</v>
      </c>
      <c r="P31" s="584" t="e">
        <f>#REF!</f>
        <v>#REF!</v>
      </c>
      <c r="Q31" s="584"/>
      <c r="R31" s="584"/>
      <c r="S31" s="584"/>
      <c r="T31" s="584"/>
      <c r="U31" s="584"/>
      <c r="V31" s="584"/>
      <c r="W31" s="584"/>
      <c r="X31" s="6" t="s">
        <v>586</v>
      </c>
      <c r="Y31" s="6" t="s">
        <v>494</v>
      </c>
      <c r="Z31" s="6" t="s">
        <v>51</v>
      </c>
      <c r="AA31" s="6"/>
      <c r="AB31" s="585" t="str">
        <f>IFERROR(VLOOKUP(P31,'リスト（入院）'!C:D,2,FALSE),"-")</f>
        <v>-</v>
      </c>
      <c r="AC31" s="585"/>
      <c r="AD31" s="585"/>
      <c r="AE31" s="585"/>
      <c r="AF31" s="585"/>
      <c r="AG31" s="176" t="s">
        <v>603</v>
      </c>
    </row>
    <row r="32" spans="1:33" ht="16.149999999999999" customHeight="1">
      <c r="A32" s="17"/>
      <c r="B32" s="79"/>
      <c r="C32" s="3" t="s">
        <v>672</v>
      </c>
      <c r="D32" s="15"/>
      <c r="E32" s="15"/>
      <c r="F32" s="15"/>
      <c r="G32" s="15"/>
      <c r="H32" s="15"/>
      <c r="I32" s="15"/>
      <c r="J32" s="15"/>
      <c r="K32" s="15"/>
      <c r="L32" s="15"/>
      <c r="M32" s="15"/>
      <c r="N32" s="15"/>
      <c r="O32" s="15"/>
      <c r="P32" s="15"/>
      <c r="Q32" s="15"/>
      <c r="R32" s="15"/>
      <c r="S32" s="15"/>
      <c r="T32" s="15"/>
      <c r="U32" s="15"/>
      <c r="V32" s="15"/>
      <c r="W32" s="15"/>
      <c r="X32" s="15"/>
      <c r="Y32" s="15"/>
      <c r="Z32" s="15"/>
      <c r="AA32" s="15"/>
      <c r="AB32" s="547" t="e">
        <f>IF(#REF!="","0",#REF!*V21)</f>
        <v>#REF!</v>
      </c>
      <c r="AC32" s="547"/>
      <c r="AD32" s="547"/>
      <c r="AE32" s="547"/>
      <c r="AF32" s="547"/>
      <c r="AG32" s="127" t="s">
        <v>55</v>
      </c>
    </row>
    <row r="33" spans="1:37" ht="16.149999999999999" customHeight="1">
      <c r="A33" s="78"/>
      <c r="B33" s="37" t="s">
        <v>611</v>
      </c>
      <c r="C33" s="6"/>
      <c r="D33" s="6"/>
      <c r="E33" s="6"/>
      <c r="F33" s="6"/>
      <c r="G33" s="6"/>
      <c r="H33" s="6"/>
      <c r="I33" s="6"/>
      <c r="J33" s="6"/>
      <c r="K33" s="6"/>
      <c r="L33" s="6"/>
      <c r="M33" s="6"/>
      <c r="N33" s="6"/>
      <c r="O33" s="6"/>
      <c r="P33" s="6"/>
      <c r="Q33" s="6"/>
      <c r="R33" s="6"/>
      <c r="S33" s="6"/>
      <c r="T33" s="6"/>
      <c r="U33" s="6"/>
      <c r="V33" s="6"/>
      <c r="W33" s="6"/>
      <c r="X33" s="6"/>
      <c r="Y33" s="6"/>
      <c r="Z33" s="6"/>
      <c r="AA33" s="6"/>
      <c r="AB33" s="521">
        <v>0</v>
      </c>
      <c r="AC33" s="521"/>
      <c r="AD33" s="521"/>
      <c r="AE33" s="521"/>
      <c r="AF33" s="521"/>
      <c r="AG33" s="176" t="s">
        <v>189</v>
      </c>
    </row>
    <row r="34" spans="1:37" ht="16.149999999999999" customHeight="1" thickBot="1">
      <c r="A34" s="161" t="s">
        <v>612</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535">
        <v>0</v>
      </c>
      <c r="AC34" s="535"/>
      <c r="AD34" s="535"/>
      <c r="AE34" s="535"/>
      <c r="AF34" s="535"/>
      <c r="AG34" s="143" t="s">
        <v>189</v>
      </c>
    </row>
    <row r="35" spans="1:37" ht="16.149999999999999" customHeight="1" thickTop="1" thickBot="1">
      <c r="A35" s="8" t="s">
        <v>613</v>
      </c>
      <c r="B35" s="9"/>
      <c r="C35" s="9"/>
      <c r="D35" s="9"/>
      <c r="E35" s="9"/>
      <c r="F35" s="9"/>
      <c r="G35" s="9"/>
      <c r="H35" s="9"/>
      <c r="I35" s="9"/>
      <c r="J35" s="9"/>
      <c r="K35" s="9"/>
      <c r="L35" s="9"/>
      <c r="M35" s="9"/>
      <c r="N35" s="9"/>
      <c r="O35" s="9"/>
      <c r="P35" s="9"/>
      <c r="Q35" s="9"/>
      <c r="R35" s="9"/>
      <c r="S35" s="9"/>
      <c r="T35" s="9"/>
      <c r="U35" s="9"/>
      <c r="V35" s="9"/>
      <c r="W35" s="9"/>
      <c r="X35" s="9"/>
      <c r="Y35" s="9"/>
      <c r="Z35" s="9"/>
      <c r="AA35" s="9"/>
      <c r="AB35" s="536" t="str">
        <f>IFERROR(AB28-AB33+AB34,"")</f>
        <v/>
      </c>
      <c r="AC35" s="536"/>
      <c r="AD35" s="536"/>
      <c r="AE35" s="536"/>
      <c r="AF35" s="536"/>
      <c r="AG35" s="144" t="s">
        <v>71</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673</v>
      </c>
    </row>
    <row r="40" spans="1:37" ht="16.149999999999999" customHeight="1">
      <c r="A40" s="11" t="s">
        <v>615</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537"/>
      <c r="AC40" s="537"/>
      <c r="AD40" s="537"/>
      <c r="AE40" s="537"/>
      <c r="AF40" s="537"/>
      <c r="AG40" s="129" t="s">
        <v>71</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616</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541" t="str">
        <f>AB35</f>
        <v/>
      </c>
      <c r="AC41" s="541"/>
      <c r="AD41" s="541"/>
      <c r="AE41" s="541"/>
      <c r="AF41" s="541"/>
      <c r="AG41" s="130" t="s">
        <v>71</v>
      </c>
    </row>
    <row r="42" spans="1:37" ht="16.149999999999999" customHeight="1">
      <c r="A42" s="17"/>
      <c r="B42" s="56" t="s">
        <v>501</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531"/>
      <c r="AC42" s="531"/>
      <c r="AD42" s="531"/>
      <c r="AE42" s="531"/>
      <c r="AF42" s="531"/>
      <c r="AG42" s="130" t="s">
        <v>71</v>
      </c>
    </row>
    <row r="43" spans="1:37" ht="16.149999999999999" customHeight="1">
      <c r="A43" s="17"/>
      <c r="B43" s="56" t="s">
        <v>502</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531"/>
      <c r="AC43" s="531"/>
      <c r="AD43" s="531"/>
      <c r="AE43" s="531"/>
      <c r="AF43" s="531"/>
      <c r="AG43" s="130" t="s">
        <v>71</v>
      </c>
    </row>
    <row r="44" spans="1:37" ht="16.149999999999999" customHeight="1" thickBot="1">
      <c r="A44" s="8"/>
      <c r="B44" s="73" t="s">
        <v>617</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530">
        <f>AB40-SUM(AB41:AF43)</f>
        <v>0</v>
      </c>
      <c r="AC44" s="530"/>
      <c r="AD44" s="530"/>
      <c r="AE44" s="530"/>
      <c r="AF44" s="530"/>
      <c r="AG44" s="145" t="s">
        <v>71</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618</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674</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620</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581">
        <f>SUM(AB73,AB82,AB91,AB100,AB109)</f>
        <v>0</v>
      </c>
      <c r="AC64" s="581"/>
      <c r="AD64" s="581"/>
      <c r="AE64" s="581"/>
      <c r="AF64" s="581"/>
      <c r="AG64" s="74" t="s">
        <v>522</v>
      </c>
      <c r="AH64" s="29"/>
      <c r="AI64" s="181"/>
    </row>
    <row r="65" spans="1:36" ht="16.149999999999999" customHeight="1">
      <c r="A65" s="1" t="s">
        <v>523</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467">
        <f t="shared" ref="AB65:AB69" si="0">SUM(AB74,AB83,AB92,AB101,AB110)</f>
        <v>0</v>
      </c>
      <c r="AC65" s="467"/>
      <c r="AD65" s="467"/>
      <c r="AE65" s="467"/>
      <c r="AF65" s="467"/>
      <c r="AG65" s="127" t="s">
        <v>71</v>
      </c>
    </row>
    <row r="66" spans="1:36" ht="16.149999999999999" customHeight="1">
      <c r="A66" s="1" t="s">
        <v>524</v>
      </c>
      <c r="B66" s="3"/>
      <c r="C66" s="3"/>
      <c r="D66" s="3"/>
      <c r="E66" s="3"/>
      <c r="F66" s="3"/>
      <c r="G66" s="3"/>
      <c r="H66" s="3"/>
      <c r="I66" s="3"/>
      <c r="J66" s="3"/>
      <c r="K66" s="3"/>
      <c r="L66" s="3"/>
      <c r="M66" s="3"/>
      <c r="N66" s="3"/>
      <c r="O66" s="3"/>
      <c r="P66" s="3"/>
      <c r="Q66" s="3"/>
      <c r="R66" s="3"/>
      <c r="S66" s="3"/>
      <c r="T66" s="3"/>
      <c r="U66" s="3"/>
      <c r="V66" s="3"/>
      <c r="W66" s="3"/>
      <c r="X66" s="3"/>
      <c r="Y66" s="3"/>
      <c r="Z66" s="3"/>
      <c r="AA66" s="3"/>
      <c r="AB66" s="467">
        <f t="shared" si="0"/>
        <v>0</v>
      </c>
      <c r="AC66" s="467"/>
      <c r="AD66" s="467"/>
      <c r="AE66" s="467"/>
      <c r="AF66" s="467"/>
      <c r="AG66" s="176" t="s">
        <v>71</v>
      </c>
    </row>
    <row r="67" spans="1:36" ht="16.149999999999999" customHeight="1">
      <c r="A67" s="23" t="s">
        <v>621</v>
      </c>
      <c r="B67" s="6"/>
      <c r="C67" s="6"/>
      <c r="D67" s="6"/>
      <c r="E67" s="6"/>
      <c r="F67" s="6"/>
      <c r="G67" s="6"/>
      <c r="H67" s="6"/>
      <c r="I67" s="6"/>
      <c r="J67" s="6"/>
      <c r="K67" s="6"/>
      <c r="L67" s="6"/>
      <c r="M67" s="6"/>
      <c r="N67" s="6"/>
      <c r="O67" s="6"/>
      <c r="P67" s="6"/>
      <c r="Q67" s="6"/>
      <c r="R67" s="6"/>
      <c r="S67" s="6"/>
      <c r="T67" s="6"/>
      <c r="U67" s="6"/>
      <c r="V67" s="6"/>
      <c r="W67" s="6"/>
      <c r="X67" s="6"/>
      <c r="Y67" s="6"/>
      <c r="Z67" s="6"/>
      <c r="AA67" s="6"/>
      <c r="AB67" s="580">
        <f>AB66-AB65</f>
        <v>0</v>
      </c>
      <c r="AC67" s="580"/>
      <c r="AD67" s="580"/>
      <c r="AE67" s="580"/>
      <c r="AF67" s="580"/>
      <c r="AG67" s="176" t="s">
        <v>71</v>
      </c>
    </row>
    <row r="68" spans="1:36" ht="16.149999999999999" customHeight="1">
      <c r="A68" s="17"/>
      <c r="B68" s="40" t="s">
        <v>528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467">
        <f t="shared" si="0"/>
        <v>0</v>
      </c>
      <c r="AC68" s="467"/>
      <c r="AD68" s="467"/>
      <c r="AE68" s="467"/>
      <c r="AF68" s="467"/>
      <c r="AG68" s="130" t="s">
        <v>71</v>
      </c>
    </row>
    <row r="69" spans="1:36" ht="16.149999999999999" customHeight="1" thickBot="1">
      <c r="A69" s="41"/>
      <c r="B69" s="105" t="s">
        <v>529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570">
        <f t="shared" si="0"/>
        <v>0</v>
      </c>
      <c r="AC69" s="570"/>
      <c r="AD69" s="570"/>
      <c r="AE69" s="570"/>
      <c r="AF69" s="570"/>
      <c r="AG69" s="130" t="s">
        <v>530</v>
      </c>
    </row>
    <row r="70" spans="1:36" ht="16.149999999999999" customHeight="1" thickTop="1" thickBot="1">
      <c r="A70" s="85"/>
      <c r="B70" s="106" t="s">
        <v>531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576">
        <f>IFERROR(AB69/AB65*100,0)</f>
        <v>0</v>
      </c>
      <c r="AC70" s="576"/>
      <c r="AD70" s="576"/>
      <c r="AE70" s="576"/>
      <c r="AF70" s="576"/>
      <c r="AG70" s="164" t="s">
        <v>527</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675</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533</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526"/>
      <c r="AC73" s="526"/>
      <c r="AD73" s="526"/>
      <c r="AE73" s="526"/>
      <c r="AF73" s="526"/>
      <c r="AG73" s="74" t="s">
        <v>522</v>
      </c>
      <c r="AH73" s="29"/>
      <c r="AI73" s="181"/>
      <c r="AJ73" s="193"/>
    </row>
    <row r="74" spans="1:36" ht="16.149999999999999" customHeight="1">
      <c r="A74" s="1" t="s">
        <v>534</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521"/>
      <c r="AC74" s="521"/>
      <c r="AD74" s="521"/>
      <c r="AE74" s="521"/>
      <c r="AF74" s="521"/>
      <c r="AG74" s="127" t="s">
        <v>71</v>
      </c>
    </row>
    <row r="75" spans="1:36" ht="16.149999999999999" customHeight="1">
      <c r="A75" s="1" t="s">
        <v>535</v>
      </c>
      <c r="B75" s="3"/>
      <c r="C75" s="3"/>
      <c r="D75" s="3"/>
      <c r="E75" s="3"/>
      <c r="F75" s="3"/>
      <c r="G75" s="3"/>
      <c r="H75" s="3"/>
      <c r="I75" s="3"/>
      <c r="J75" s="3"/>
      <c r="K75" s="3"/>
      <c r="L75" s="3"/>
      <c r="M75" s="3"/>
      <c r="N75" s="3"/>
      <c r="O75" s="3"/>
      <c r="P75" s="3"/>
      <c r="Q75" s="3"/>
      <c r="R75" s="3"/>
      <c r="S75" s="3"/>
      <c r="T75" s="3"/>
      <c r="U75" s="3"/>
      <c r="V75" s="3"/>
      <c r="W75" s="3"/>
      <c r="X75" s="3"/>
      <c r="Y75" s="3"/>
      <c r="Z75" s="3"/>
      <c r="AA75" s="3"/>
      <c r="AB75" s="527"/>
      <c r="AC75" s="527"/>
      <c r="AD75" s="527"/>
      <c r="AE75" s="527"/>
      <c r="AF75" s="527"/>
      <c r="AG75" s="176" t="s">
        <v>71</v>
      </c>
    </row>
    <row r="76" spans="1:36" ht="16.149999999999999" customHeight="1">
      <c r="A76" s="23" t="s">
        <v>536</v>
      </c>
      <c r="B76" s="6"/>
      <c r="C76" s="6"/>
      <c r="D76" s="6"/>
      <c r="E76" s="6"/>
      <c r="F76" s="6"/>
      <c r="G76" s="6"/>
      <c r="H76" s="6"/>
      <c r="I76" s="6"/>
      <c r="J76" s="6"/>
      <c r="K76" s="6"/>
      <c r="L76" s="6"/>
      <c r="M76" s="6"/>
      <c r="N76" s="6"/>
      <c r="O76" s="6"/>
      <c r="P76" s="6"/>
      <c r="Q76" s="6"/>
      <c r="R76" s="6"/>
      <c r="S76" s="6"/>
      <c r="T76" s="6"/>
      <c r="U76" s="6"/>
      <c r="V76" s="6"/>
      <c r="W76" s="6"/>
      <c r="X76" s="6"/>
      <c r="Y76" s="6"/>
      <c r="Z76" s="6"/>
      <c r="AA76" s="6"/>
      <c r="AB76" s="528">
        <f>AB75-AB74</f>
        <v>0</v>
      </c>
      <c r="AC76" s="528"/>
      <c r="AD76" s="528"/>
      <c r="AE76" s="528"/>
      <c r="AF76" s="528"/>
      <c r="AG76" s="176" t="s">
        <v>71</v>
      </c>
    </row>
    <row r="77" spans="1:36" ht="16.149999999999999" customHeight="1">
      <c r="A77" s="17"/>
      <c r="B77" s="40" t="s">
        <v>537</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521"/>
      <c r="AC77" s="521"/>
      <c r="AD77" s="521"/>
      <c r="AE77" s="521"/>
      <c r="AF77" s="521"/>
      <c r="AG77" s="130" t="s">
        <v>71</v>
      </c>
    </row>
    <row r="78" spans="1:36" ht="16.149999999999999" customHeight="1" thickBot="1">
      <c r="A78" s="41"/>
      <c r="B78" s="105" t="s">
        <v>538</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529"/>
      <c r="AC78" s="529"/>
      <c r="AD78" s="529"/>
      <c r="AE78" s="529"/>
      <c r="AF78" s="529"/>
      <c r="AG78" s="130" t="s">
        <v>530</v>
      </c>
    </row>
    <row r="79" spans="1:36" ht="16.350000000000001" customHeight="1" thickTop="1" thickBot="1">
      <c r="A79" s="85"/>
      <c r="B79" s="106" t="s">
        <v>539</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512">
        <f>IFERROR(AB78/AB74*100,0)</f>
        <v>0</v>
      </c>
      <c r="AC79" s="512"/>
      <c r="AD79" s="512"/>
      <c r="AE79" s="512"/>
      <c r="AF79" s="512"/>
      <c r="AG79" s="164" t="s">
        <v>527</v>
      </c>
    </row>
    <row r="80" spans="1:36" ht="16.350000000000001" customHeight="1"/>
    <row r="81" spans="1:35" ht="16.149999999999999" customHeight="1" thickBot="1">
      <c r="A81" s="2" t="s">
        <v>676</v>
      </c>
      <c r="B81" s="3"/>
      <c r="C81" s="3"/>
      <c r="D81" s="3"/>
      <c r="E81" s="3"/>
      <c r="F81" s="3"/>
      <c r="G81" s="3"/>
      <c r="H81" s="3"/>
      <c r="I81" s="3"/>
      <c r="J81" s="3"/>
      <c r="K81" s="3"/>
      <c r="L81" s="3"/>
      <c r="M81" s="3"/>
      <c r="N81" s="3"/>
      <c r="O81" s="3"/>
      <c r="P81" s="3"/>
      <c r="Q81" s="3"/>
      <c r="R81" s="3"/>
      <c r="S81" s="3"/>
      <c r="T81" s="3"/>
      <c r="U81" s="3"/>
      <c r="V81" s="3"/>
      <c r="W81" s="3"/>
      <c r="X81" s="3"/>
      <c r="Y81" s="3"/>
      <c r="Z81" s="3"/>
      <c r="AA81" s="525"/>
      <c r="AB81" s="525"/>
      <c r="AC81" s="525"/>
      <c r="AD81" s="525"/>
      <c r="AE81" s="525"/>
      <c r="AF81" s="525"/>
      <c r="AG81" s="525"/>
      <c r="AH81" s="103"/>
      <c r="AI81" s="191"/>
    </row>
    <row r="82" spans="1:35" ht="16.149999999999999" customHeight="1">
      <c r="A82" s="116" t="s">
        <v>541</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526"/>
      <c r="AC82" s="526"/>
      <c r="AD82" s="526"/>
      <c r="AE82" s="526"/>
      <c r="AF82" s="526"/>
      <c r="AG82" s="74" t="s">
        <v>522</v>
      </c>
      <c r="AH82" s="29"/>
      <c r="AI82" s="181"/>
    </row>
    <row r="83" spans="1:35" ht="16.149999999999999" customHeight="1">
      <c r="A83" s="1" t="s">
        <v>542</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521"/>
      <c r="AC83" s="521"/>
      <c r="AD83" s="521"/>
      <c r="AE83" s="521"/>
      <c r="AF83" s="521"/>
      <c r="AG83" s="127" t="s">
        <v>71</v>
      </c>
    </row>
    <row r="84" spans="1:35" ht="16.149999999999999" customHeight="1">
      <c r="A84" s="1" t="s">
        <v>543</v>
      </c>
      <c r="B84" s="3"/>
      <c r="C84" s="3"/>
      <c r="D84" s="3"/>
      <c r="E84" s="3"/>
      <c r="F84" s="3"/>
      <c r="G84" s="3"/>
      <c r="H84" s="3"/>
      <c r="I84" s="3"/>
      <c r="J84" s="3"/>
      <c r="K84" s="3"/>
      <c r="L84" s="3"/>
      <c r="M84" s="3"/>
      <c r="N84" s="3"/>
      <c r="O84" s="3"/>
      <c r="P84" s="3"/>
      <c r="Q84" s="3"/>
      <c r="R84" s="3"/>
      <c r="S84" s="3"/>
      <c r="T84" s="3"/>
      <c r="U84" s="3"/>
      <c r="V84" s="3"/>
      <c r="W84" s="3"/>
      <c r="X84" s="3"/>
      <c r="Y84" s="3"/>
      <c r="Z84" s="3"/>
      <c r="AA84" s="3"/>
      <c r="AB84" s="527"/>
      <c r="AC84" s="527"/>
      <c r="AD84" s="527"/>
      <c r="AE84" s="527"/>
      <c r="AF84" s="527"/>
      <c r="AG84" s="176" t="s">
        <v>71</v>
      </c>
    </row>
    <row r="85" spans="1:35" ht="16.149999999999999" customHeight="1">
      <c r="A85" s="23" t="s">
        <v>544</v>
      </c>
      <c r="B85" s="6"/>
      <c r="C85" s="6"/>
      <c r="D85" s="6"/>
      <c r="E85" s="6"/>
      <c r="F85" s="6"/>
      <c r="G85" s="6"/>
      <c r="H85" s="6"/>
      <c r="I85" s="6"/>
      <c r="J85" s="6"/>
      <c r="K85" s="6"/>
      <c r="L85" s="6"/>
      <c r="M85" s="6"/>
      <c r="N85" s="6"/>
      <c r="O85" s="6"/>
      <c r="P85" s="6"/>
      <c r="Q85" s="6"/>
      <c r="R85" s="6"/>
      <c r="S85" s="6"/>
      <c r="T85" s="6"/>
      <c r="U85" s="6"/>
      <c r="V85" s="6"/>
      <c r="W85" s="6"/>
      <c r="X85" s="6"/>
      <c r="Y85" s="6"/>
      <c r="Z85" s="6"/>
      <c r="AA85" s="6"/>
      <c r="AB85" s="528">
        <f>AB84-AB83</f>
        <v>0</v>
      </c>
      <c r="AC85" s="528"/>
      <c r="AD85" s="528"/>
      <c r="AE85" s="528"/>
      <c r="AF85" s="528"/>
      <c r="AG85" s="176" t="s">
        <v>71</v>
      </c>
    </row>
    <row r="86" spans="1:35" ht="16.149999999999999" customHeight="1">
      <c r="A86" s="17"/>
      <c r="B86" s="40" t="s">
        <v>545</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521"/>
      <c r="AC86" s="521"/>
      <c r="AD86" s="521"/>
      <c r="AE86" s="521"/>
      <c r="AF86" s="521"/>
      <c r="AG86" s="130" t="s">
        <v>71</v>
      </c>
    </row>
    <row r="87" spans="1:35" ht="16.149999999999999" customHeight="1" thickBot="1">
      <c r="A87" s="41"/>
      <c r="B87" s="105" t="s">
        <v>546</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529"/>
      <c r="AC87" s="529"/>
      <c r="AD87" s="529"/>
      <c r="AE87" s="529"/>
      <c r="AF87" s="529"/>
      <c r="AG87" s="130" t="s">
        <v>530</v>
      </c>
    </row>
    <row r="88" spans="1:35" ht="16.350000000000001" customHeight="1" thickTop="1" thickBot="1">
      <c r="A88" s="85"/>
      <c r="B88" s="106" t="s">
        <v>547</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512">
        <f>IFERROR(AB87/AB83*100,0)</f>
        <v>0</v>
      </c>
      <c r="AC88" s="512"/>
      <c r="AD88" s="512"/>
      <c r="AE88" s="512"/>
      <c r="AF88" s="512"/>
      <c r="AG88" s="164" t="s">
        <v>527</v>
      </c>
    </row>
    <row r="89" spans="1:35" ht="16.350000000000001" customHeight="1"/>
    <row r="90" spans="1:35" ht="16.149999999999999" customHeight="1" thickBot="1">
      <c r="A90" s="2" t="s">
        <v>677</v>
      </c>
      <c r="B90" s="3"/>
      <c r="C90" s="3"/>
      <c r="D90" s="3"/>
      <c r="E90" s="3"/>
      <c r="F90" s="3"/>
      <c r="G90" s="3"/>
      <c r="H90" s="3"/>
      <c r="I90" s="3"/>
      <c r="J90" s="3"/>
      <c r="K90" s="3"/>
      <c r="L90" s="3"/>
      <c r="M90" s="3"/>
      <c r="N90" s="3"/>
      <c r="O90" s="3"/>
      <c r="P90" s="3"/>
      <c r="Q90" s="3"/>
      <c r="R90" s="3"/>
      <c r="S90" s="3"/>
      <c r="T90" s="3"/>
      <c r="U90" s="3"/>
      <c r="V90" s="3"/>
      <c r="W90" s="3"/>
      <c r="X90" s="3"/>
      <c r="Y90" s="3"/>
      <c r="Z90" s="3"/>
      <c r="AA90" s="525"/>
      <c r="AB90" s="525"/>
      <c r="AC90" s="525"/>
      <c r="AD90" s="525"/>
      <c r="AE90" s="525"/>
      <c r="AF90" s="525"/>
      <c r="AG90" s="525"/>
      <c r="AH90" s="103"/>
      <c r="AI90" s="191"/>
    </row>
    <row r="91" spans="1:35" ht="16.149999999999999" customHeight="1">
      <c r="A91" s="116" t="s">
        <v>549</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526"/>
      <c r="AC91" s="526"/>
      <c r="AD91" s="526"/>
      <c r="AE91" s="526"/>
      <c r="AF91" s="526"/>
      <c r="AG91" s="74" t="s">
        <v>522</v>
      </c>
      <c r="AH91" s="29"/>
      <c r="AI91" s="181"/>
    </row>
    <row r="92" spans="1:35" ht="16.149999999999999" customHeight="1">
      <c r="A92" s="1" t="s">
        <v>550</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521"/>
      <c r="AC92" s="521"/>
      <c r="AD92" s="521"/>
      <c r="AE92" s="521"/>
      <c r="AF92" s="521"/>
      <c r="AG92" s="127" t="s">
        <v>71</v>
      </c>
    </row>
    <row r="93" spans="1:35" ht="16.149999999999999" customHeight="1">
      <c r="A93" s="1" t="s">
        <v>551</v>
      </c>
      <c r="B93" s="3"/>
      <c r="C93" s="3"/>
      <c r="D93" s="3"/>
      <c r="E93" s="3"/>
      <c r="F93" s="3"/>
      <c r="G93" s="3"/>
      <c r="H93" s="3"/>
      <c r="I93" s="3"/>
      <c r="J93" s="3"/>
      <c r="K93" s="3"/>
      <c r="L93" s="3"/>
      <c r="M93" s="3"/>
      <c r="N93" s="3"/>
      <c r="O93" s="3"/>
      <c r="P93" s="3"/>
      <c r="Q93" s="3"/>
      <c r="R93" s="3"/>
      <c r="S93" s="3"/>
      <c r="T93" s="3"/>
      <c r="U93" s="3"/>
      <c r="V93" s="3"/>
      <c r="W93" s="3"/>
      <c r="X93" s="3"/>
      <c r="Y93" s="3"/>
      <c r="Z93" s="3"/>
      <c r="AA93" s="3"/>
      <c r="AB93" s="527"/>
      <c r="AC93" s="527"/>
      <c r="AD93" s="527"/>
      <c r="AE93" s="527"/>
      <c r="AF93" s="527"/>
      <c r="AG93" s="176" t="s">
        <v>71</v>
      </c>
    </row>
    <row r="94" spans="1:35" ht="16.149999999999999" customHeight="1">
      <c r="A94" s="23" t="s">
        <v>552</v>
      </c>
      <c r="B94" s="6"/>
      <c r="C94" s="6"/>
      <c r="D94" s="6"/>
      <c r="E94" s="6"/>
      <c r="F94" s="6"/>
      <c r="G94" s="6"/>
      <c r="H94" s="6"/>
      <c r="I94" s="6"/>
      <c r="J94" s="6"/>
      <c r="K94" s="6"/>
      <c r="L94" s="6"/>
      <c r="M94" s="6"/>
      <c r="N94" s="6"/>
      <c r="O94" s="6"/>
      <c r="P94" s="6"/>
      <c r="Q94" s="6"/>
      <c r="R94" s="6"/>
      <c r="S94" s="6"/>
      <c r="T94" s="6"/>
      <c r="U94" s="6"/>
      <c r="V94" s="6"/>
      <c r="W94" s="6"/>
      <c r="X94" s="6"/>
      <c r="Y94" s="6"/>
      <c r="Z94" s="6"/>
      <c r="AA94" s="6"/>
      <c r="AB94" s="528">
        <f>AB93-AB92</f>
        <v>0</v>
      </c>
      <c r="AC94" s="528"/>
      <c r="AD94" s="528"/>
      <c r="AE94" s="528"/>
      <c r="AF94" s="528"/>
      <c r="AG94" s="176" t="s">
        <v>71</v>
      </c>
    </row>
    <row r="95" spans="1:35" ht="16.149999999999999" customHeight="1">
      <c r="A95" s="17"/>
      <c r="B95" s="40" t="s">
        <v>553</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521"/>
      <c r="AC95" s="521"/>
      <c r="AD95" s="521"/>
      <c r="AE95" s="521"/>
      <c r="AF95" s="521"/>
      <c r="AG95" s="130" t="s">
        <v>71</v>
      </c>
    </row>
    <row r="96" spans="1:35" ht="16.350000000000001" customHeight="1" thickBot="1">
      <c r="A96" s="41"/>
      <c r="B96" s="105" t="s">
        <v>554</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529"/>
      <c r="AC96" s="529"/>
      <c r="AD96" s="529"/>
      <c r="AE96" s="529"/>
      <c r="AF96" s="529"/>
      <c r="AG96" s="130" t="s">
        <v>530</v>
      </c>
    </row>
    <row r="97" spans="1:36" ht="16.350000000000001" customHeight="1" thickTop="1" thickBot="1">
      <c r="A97" s="85"/>
      <c r="B97" s="106" t="s">
        <v>555</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512">
        <f>IFERROR(AB96/AB92*100,0)</f>
        <v>0</v>
      </c>
      <c r="AC97" s="512"/>
      <c r="AD97" s="512"/>
      <c r="AE97" s="512"/>
      <c r="AF97" s="512"/>
      <c r="AG97" s="164" t="s">
        <v>527</v>
      </c>
    </row>
    <row r="98" spans="1:36" ht="16.350000000000001" customHeight="1"/>
    <row r="99" spans="1:36" ht="16.350000000000001" customHeight="1" thickBot="1">
      <c r="A99" s="568" t="s">
        <v>678</v>
      </c>
      <c r="B99" s="568"/>
      <c r="C99" s="568"/>
      <c r="D99" s="568"/>
      <c r="E99" s="568"/>
      <c r="F99" s="568"/>
      <c r="G99" s="568"/>
      <c r="H99" s="568"/>
      <c r="I99" s="568"/>
      <c r="J99" s="568"/>
      <c r="K99" s="568"/>
      <c r="L99" s="568"/>
      <c r="M99" s="568"/>
      <c r="N99" s="568"/>
      <c r="O99" s="568"/>
      <c r="P99" s="568"/>
      <c r="Q99" s="568"/>
      <c r="R99" s="568"/>
      <c r="S99" s="568"/>
      <c r="T99" s="568"/>
      <c r="U99" s="568"/>
      <c r="V99" s="568"/>
      <c r="W99" s="568"/>
      <c r="X99" s="568"/>
      <c r="Y99" s="568"/>
      <c r="Z99" s="568"/>
      <c r="AA99" s="568"/>
      <c r="AB99" s="568"/>
      <c r="AC99" s="568"/>
      <c r="AD99" s="568"/>
      <c r="AE99" s="568"/>
      <c r="AF99" s="568"/>
      <c r="AG99" s="568"/>
      <c r="AH99" s="103"/>
      <c r="AI99" s="191"/>
    </row>
    <row r="100" spans="1:36" ht="16.350000000000001" customHeight="1">
      <c r="A100" s="116" t="s">
        <v>679</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526"/>
      <c r="AC100" s="526"/>
      <c r="AD100" s="526"/>
      <c r="AE100" s="526"/>
      <c r="AF100" s="526"/>
      <c r="AG100" s="74" t="s">
        <v>522</v>
      </c>
      <c r="AH100" s="29"/>
      <c r="AI100" s="181"/>
    </row>
    <row r="101" spans="1:36" ht="16.350000000000001" customHeight="1">
      <c r="A101" s="1" t="s">
        <v>680</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521"/>
      <c r="AC101" s="521"/>
      <c r="AD101" s="521"/>
      <c r="AE101" s="521"/>
      <c r="AF101" s="521"/>
      <c r="AG101" s="127" t="s">
        <v>71</v>
      </c>
    </row>
    <row r="102" spans="1:36" ht="16.350000000000001" customHeight="1">
      <c r="A102" s="1" t="s">
        <v>681</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527"/>
      <c r="AC102" s="527"/>
      <c r="AD102" s="527"/>
      <c r="AE102" s="527"/>
      <c r="AF102" s="527"/>
      <c r="AG102" s="176" t="s">
        <v>71</v>
      </c>
    </row>
    <row r="103" spans="1:36" ht="16.350000000000001" customHeight="1">
      <c r="A103" s="23" t="s">
        <v>560</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528">
        <f>AB102-AB101</f>
        <v>0</v>
      </c>
      <c r="AC103" s="528"/>
      <c r="AD103" s="528"/>
      <c r="AE103" s="528"/>
      <c r="AF103" s="528"/>
      <c r="AG103" s="176" t="s">
        <v>71</v>
      </c>
    </row>
    <row r="104" spans="1:36" ht="16.350000000000001" customHeight="1">
      <c r="A104" s="17"/>
      <c r="B104" s="40" t="s">
        <v>561</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521"/>
      <c r="AC104" s="521"/>
      <c r="AD104" s="521"/>
      <c r="AE104" s="521"/>
      <c r="AF104" s="521"/>
      <c r="AG104" s="130" t="s">
        <v>71</v>
      </c>
    </row>
    <row r="105" spans="1:36" ht="16.350000000000001" customHeight="1" thickBot="1">
      <c r="A105" s="41"/>
      <c r="B105" s="105" t="s">
        <v>562</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575"/>
      <c r="AC105" s="575"/>
      <c r="AD105" s="575"/>
      <c r="AE105" s="575"/>
      <c r="AF105" s="575"/>
      <c r="AG105" s="130" t="s">
        <v>530</v>
      </c>
    </row>
    <row r="106" spans="1:36" ht="16.350000000000001" customHeight="1" thickTop="1" thickBot="1">
      <c r="A106" s="85"/>
      <c r="B106" s="106" t="s">
        <v>563</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512">
        <f>IFERROR(AB105/AB101*100,0)</f>
        <v>0</v>
      </c>
      <c r="AC106" s="512"/>
      <c r="AD106" s="512"/>
      <c r="AE106" s="512"/>
      <c r="AF106" s="512"/>
      <c r="AG106" s="164" t="s">
        <v>527</v>
      </c>
    </row>
    <row r="107" spans="1:36" ht="16.350000000000001" customHeight="1"/>
    <row r="108" spans="1:36" ht="16.149999999999999" customHeight="1" thickBot="1">
      <c r="A108" s="2" t="s">
        <v>556</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525"/>
      <c r="AB108" s="525"/>
      <c r="AC108" s="525"/>
      <c r="AD108" s="525"/>
      <c r="AE108" s="525"/>
      <c r="AF108" s="525"/>
      <c r="AG108" s="525"/>
      <c r="AH108" s="103"/>
      <c r="AI108" s="191"/>
    </row>
    <row r="109" spans="1:36" ht="16.149999999999999" customHeight="1">
      <c r="A109" s="116" t="s">
        <v>682</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526"/>
      <c r="AC109" s="526"/>
      <c r="AD109" s="526"/>
      <c r="AE109" s="526"/>
      <c r="AF109" s="526"/>
      <c r="AG109" s="74" t="s">
        <v>522</v>
      </c>
      <c r="AH109" s="29"/>
      <c r="AI109" s="181"/>
      <c r="AJ109" s="194"/>
    </row>
    <row r="110" spans="1:36" ht="16.149999999999999" customHeight="1">
      <c r="A110" s="1" t="s">
        <v>683</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521"/>
      <c r="AC110" s="521"/>
      <c r="AD110" s="521"/>
      <c r="AE110" s="521"/>
      <c r="AF110" s="521"/>
      <c r="AG110" s="127" t="s">
        <v>71</v>
      </c>
      <c r="AJ110" s="194"/>
    </row>
    <row r="111" spans="1:36" ht="16.149999999999999" customHeight="1">
      <c r="A111" s="1" t="s">
        <v>684</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527"/>
      <c r="AC111" s="527"/>
      <c r="AD111" s="527"/>
      <c r="AE111" s="527"/>
      <c r="AF111" s="527"/>
      <c r="AG111" s="176" t="s">
        <v>71</v>
      </c>
      <c r="AJ111" s="194"/>
    </row>
    <row r="112" spans="1:36" ht="16.149999999999999" customHeight="1">
      <c r="A112" s="23" t="s">
        <v>685</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528">
        <f>AB111-AB110</f>
        <v>0</v>
      </c>
      <c r="AC112" s="528"/>
      <c r="AD112" s="528"/>
      <c r="AE112" s="528"/>
      <c r="AF112" s="528"/>
      <c r="AG112" s="176" t="s">
        <v>71</v>
      </c>
      <c r="AJ112" s="194"/>
    </row>
    <row r="113" spans="1:36" ht="16.149999999999999" customHeight="1">
      <c r="A113" s="17"/>
      <c r="B113" s="40" t="s">
        <v>686</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521"/>
      <c r="AC113" s="521"/>
      <c r="AD113" s="521"/>
      <c r="AE113" s="521"/>
      <c r="AF113" s="521"/>
      <c r="AG113" s="130" t="s">
        <v>71</v>
      </c>
      <c r="AJ113" s="194"/>
    </row>
    <row r="114" spans="1:36" ht="16.149999999999999" customHeight="1" thickBot="1">
      <c r="A114" s="41"/>
      <c r="B114" s="105" t="s">
        <v>687</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529"/>
      <c r="AC114" s="529"/>
      <c r="AD114" s="529"/>
      <c r="AE114" s="529"/>
      <c r="AF114" s="529"/>
      <c r="AG114" s="130" t="s">
        <v>530</v>
      </c>
      <c r="AJ114" s="194"/>
    </row>
    <row r="115" spans="1:36" ht="16.350000000000001" customHeight="1" thickTop="1" thickBot="1">
      <c r="A115" s="85"/>
      <c r="B115" s="106" t="s">
        <v>688</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512">
        <f>IFERROR(AB114/AB110*100,0)</f>
        <v>0</v>
      </c>
      <c r="AC115" s="512"/>
      <c r="AD115" s="512"/>
      <c r="AE115" s="512"/>
      <c r="AF115" s="512"/>
      <c r="AG115" s="164" t="s">
        <v>527</v>
      </c>
    </row>
    <row r="116" spans="1:36" ht="16.350000000000001" customHeight="1"/>
    <row r="117" spans="1:36" ht="16.350000000000001" customHeight="1">
      <c r="A117" s="62" t="s">
        <v>564</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689</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523"/>
      <c r="AB118" s="523"/>
      <c r="AC118" s="523"/>
      <c r="AD118" s="523"/>
      <c r="AE118" s="523"/>
      <c r="AF118" s="523"/>
      <c r="AG118" s="523"/>
      <c r="AH118" s="103"/>
      <c r="AI118" s="191"/>
    </row>
    <row r="119" spans="1:36" ht="16.149999999999999" customHeight="1">
      <c r="A119" s="115" t="s">
        <v>690</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524"/>
      <c r="AC119" s="524"/>
      <c r="AD119" s="524"/>
      <c r="AE119" s="524"/>
      <c r="AF119" s="524"/>
      <c r="AG119" s="77" t="s">
        <v>522</v>
      </c>
      <c r="AH119" s="29"/>
      <c r="AI119" s="181"/>
    </row>
    <row r="120" spans="1:36" ht="16.149999999999999" hidden="1" customHeight="1" outlineLevel="1">
      <c r="A120" s="104" t="s">
        <v>691</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518"/>
      <c r="AC120" s="518"/>
      <c r="AD120" s="518"/>
      <c r="AE120" s="518"/>
      <c r="AF120" s="518"/>
      <c r="AG120" s="121" t="s">
        <v>71</v>
      </c>
      <c r="AH120" s="29"/>
      <c r="AI120" s="181"/>
    </row>
    <row r="121" spans="1:36" ht="16.149999999999999" customHeight="1" collapsed="1">
      <c r="A121" s="104" t="s">
        <v>692</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518"/>
      <c r="AC121" s="518"/>
      <c r="AD121" s="518"/>
      <c r="AE121" s="518"/>
      <c r="AF121" s="518"/>
      <c r="AG121" s="121" t="s">
        <v>71</v>
      </c>
    </row>
    <row r="122" spans="1:36" ht="16.149999999999999" hidden="1" customHeight="1" outlineLevel="1">
      <c r="A122" s="104" t="s">
        <v>693</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17"/>
      <c r="AC122" s="517"/>
      <c r="AD122" s="517"/>
      <c r="AE122" s="517"/>
      <c r="AF122" s="517"/>
      <c r="AG122" s="134" t="s">
        <v>71</v>
      </c>
    </row>
    <row r="123" spans="1:36" ht="16.149999999999999" customHeight="1" collapsed="1">
      <c r="A123" s="104" t="s">
        <v>694</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18"/>
      <c r="AC123" s="518"/>
      <c r="AD123" s="518"/>
      <c r="AE123" s="518"/>
      <c r="AF123" s="518"/>
      <c r="AG123" s="134" t="s">
        <v>71</v>
      </c>
    </row>
    <row r="124" spans="1:36" ht="16.149999999999999" hidden="1" customHeight="1" outlineLevel="1">
      <c r="A124" s="108" t="s">
        <v>695</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519">
        <f>AB122-AB120</f>
        <v>0</v>
      </c>
      <c r="AC124" s="519"/>
      <c r="AD124" s="519"/>
      <c r="AE124" s="519"/>
      <c r="AF124" s="519"/>
      <c r="AG124" s="134" t="s">
        <v>71</v>
      </c>
    </row>
    <row r="125" spans="1:36" ht="16.149999999999999" customHeight="1" collapsed="1">
      <c r="A125" s="108" t="s">
        <v>696</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519">
        <f>AB123-AB121</f>
        <v>0</v>
      </c>
      <c r="AC125" s="519"/>
      <c r="AD125" s="519"/>
      <c r="AE125" s="519"/>
      <c r="AF125" s="519"/>
      <c r="AG125" s="134" t="s">
        <v>71</v>
      </c>
    </row>
    <row r="126" spans="1:36" ht="16.149999999999999" customHeight="1">
      <c r="A126" s="90"/>
      <c r="B126" s="91" t="s">
        <v>697</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18"/>
      <c r="AC126" s="518"/>
      <c r="AD126" s="518"/>
      <c r="AE126" s="518"/>
      <c r="AF126" s="518"/>
      <c r="AG126" s="137" t="s">
        <v>71</v>
      </c>
    </row>
    <row r="127" spans="1:36" ht="16.149999999999999" customHeight="1" thickBot="1">
      <c r="A127" s="92"/>
      <c r="B127" s="110" t="s">
        <v>698</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520"/>
      <c r="AC127" s="520"/>
      <c r="AD127" s="520"/>
      <c r="AE127" s="520"/>
      <c r="AF127" s="520"/>
      <c r="AG127" s="137" t="s">
        <v>530</v>
      </c>
    </row>
    <row r="128" spans="1:36" ht="16.350000000000001" customHeight="1" thickTop="1" thickBot="1">
      <c r="A128" s="93"/>
      <c r="B128" s="111" t="s">
        <v>699</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512">
        <f>IFERROR(AB127/AB121*100,0)</f>
        <v>0</v>
      </c>
      <c r="AC128" s="512"/>
      <c r="AD128" s="512"/>
      <c r="AE128" s="512"/>
      <c r="AF128" s="512"/>
      <c r="AG128" s="138" t="s">
        <v>527</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700</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523"/>
      <c r="AB130" s="523"/>
      <c r="AC130" s="523"/>
      <c r="AD130" s="523"/>
      <c r="AE130" s="523"/>
      <c r="AF130" s="523"/>
      <c r="AG130" s="523"/>
      <c r="AH130" s="103"/>
      <c r="AI130" s="191"/>
    </row>
    <row r="131" spans="1:36" ht="16.149999999999999" customHeight="1">
      <c r="A131" s="115" t="s">
        <v>701</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524"/>
      <c r="AC131" s="524"/>
      <c r="AD131" s="524"/>
      <c r="AE131" s="524"/>
      <c r="AF131" s="524"/>
      <c r="AG131" s="77" t="s">
        <v>522</v>
      </c>
      <c r="AH131" s="29"/>
      <c r="AI131" s="181"/>
    </row>
    <row r="132" spans="1:36" ht="16.149999999999999" hidden="1" customHeight="1" outlineLevel="1">
      <c r="A132" s="104" t="s">
        <v>702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518"/>
      <c r="AC132" s="518"/>
      <c r="AD132" s="518"/>
      <c r="AE132" s="518"/>
      <c r="AF132" s="518"/>
      <c r="AG132" s="121" t="s">
        <v>71</v>
      </c>
      <c r="AH132" s="29"/>
      <c r="AI132" s="181"/>
    </row>
    <row r="133" spans="1:36" ht="16.149999999999999" customHeight="1" collapsed="1">
      <c r="A133" s="104" t="s">
        <v>703</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518"/>
      <c r="AC133" s="518"/>
      <c r="AD133" s="518"/>
      <c r="AE133" s="518"/>
      <c r="AF133" s="518"/>
      <c r="AG133" s="121" t="s">
        <v>71</v>
      </c>
    </row>
    <row r="134" spans="1:36" ht="16.149999999999999" hidden="1" customHeight="1" outlineLevel="1">
      <c r="A134" s="104" t="s">
        <v>704</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17"/>
      <c r="AC134" s="517"/>
      <c r="AD134" s="517"/>
      <c r="AE134" s="517"/>
      <c r="AF134" s="517"/>
      <c r="AG134" s="134" t="s">
        <v>71</v>
      </c>
    </row>
    <row r="135" spans="1:36" ht="16.149999999999999" customHeight="1" collapsed="1">
      <c r="A135" s="104" t="s">
        <v>705</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18"/>
      <c r="AC135" s="518"/>
      <c r="AD135" s="518"/>
      <c r="AE135" s="518"/>
      <c r="AF135" s="518"/>
      <c r="AG135" s="134" t="s">
        <v>71</v>
      </c>
    </row>
    <row r="136" spans="1:36" ht="16.149999999999999" hidden="1" customHeight="1" outlineLevel="1">
      <c r="A136" s="108" t="s">
        <v>706</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519">
        <f>AB134-AB132</f>
        <v>0</v>
      </c>
      <c r="AC136" s="519"/>
      <c r="AD136" s="519"/>
      <c r="AE136" s="519"/>
      <c r="AF136" s="519"/>
      <c r="AG136" s="134" t="s">
        <v>71</v>
      </c>
    </row>
    <row r="137" spans="1:36" ht="16.149999999999999" customHeight="1" collapsed="1">
      <c r="A137" s="108" t="s">
        <v>707</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519">
        <f>AB135-AB133</f>
        <v>0</v>
      </c>
      <c r="AC137" s="519"/>
      <c r="AD137" s="519"/>
      <c r="AE137" s="519"/>
      <c r="AF137" s="519"/>
      <c r="AG137" s="134" t="s">
        <v>71</v>
      </c>
    </row>
    <row r="138" spans="1:36" ht="16.149999999999999" customHeight="1">
      <c r="A138" s="90"/>
      <c r="B138" s="91" t="s">
        <v>708</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18"/>
      <c r="AC138" s="518"/>
      <c r="AD138" s="518"/>
      <c r="AE138" s="518"/>
      <c r="AF138" s="518"/>
      <c r="AG138" s="137" t="s">
        <v>71</v>
      </c>
    </row>
    <row r="139" spans="1:36" ht="16.149999999999999" customHeight="1" thickBot="1">
      <c r="A139" s="92"/>
      <c r="B139" s="110" t="s">
        <v>709</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520"/>
      <c r="AC139" s="520"/>
      <c r="AD139" s="520"/>
      <c r="AE139" s="520"/>
      <c r="AF139" s="520"/>
      <c r="AG139" s="137" t="s">
        <v>530</v>
      </c>
    </row>
    <row r="140" spans="1:36" ht="16.350000000000001" customHeight="1" thickTop="1" thickBot="1">
      <c r="A140" s="93"/>
      <c r="B140" s="111" t="s">
        <v>710</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512">
        <f>IFERROR(AB139/AB133*100,0)</f>
        <v>0</v>
      </c>
      <c r="AC140" s="512"/>
      <c r="AD140" s="512"/>
      <c r="AE140" s="512"/>
      <c r="AF140" s="512"/>
      <c r="AG140" s="138" t="s">
        <v>527</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711</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712</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583</v>
      </c>
      <c r="D144" s="3"/>
      <c r="E144" s="3"/>
      <c r="F144" s="3"/>
      <c r="G144" s="3"/>
      <c r="H144" s="3"/>
      <c r="I144" s="3"/>
      <c r="J144" s="3"/>
      <c r="K144" s="3"/>
      <c r="L144" s="3"/>
      <c r="M144" s="3" t="s">
        <v>584</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585</v>
      </c>
      <c r="D145" s="3"/>
      <c r="E145" s="3"/>
      <c r="F145" s="3"/>
      <c r="G145" s="3"/>
      <c r="H145" s="3"/>
      <c r="I145" s="3"/>
      <c r="J145" s="516"/>
      <c r="K145" s="516"/>
      <c r="L145" s="516"/>
      <c r="M145" s="516"/>
      <c r="N145" s="516"/>
      <c r="O145" s="516"/>
      <c r="P145" s="516"/>
      <c r="Q145" s="516"/>
      <c r="R145" s="516"/>
      <c r="S145" s="516"/>
      <c r="T145" s="516"/>
      <c r="U145" s="516"/>
      <c r="V145" s="516"/>
      <c r="W145" s="516"/>
      <c r="X145" s="516"/>
      <c r="Y145" s="516"/>
      <c r="Z145" s="516"/>
      <c r="AA145" s="516"/>
      <c r="AB145" s="516"/>
      <c r="AC145" s="516"/>
      <c r="AD145" s="516"/>
      <c r="AE145" s="20" t="s">
        <v>586</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713</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569"/>
      <c r="D148" s="569"/>
      <c r="E148" s="569"/>
      <c r="F148" s="569"/>
      <c r="G148" s="569"/>
      <c r="H148" s="569"/>
      <c r="I148" s="569"/>
      <c r="J148" s="569"/>
      <c r="K148" s="569"/>
      <c r="L148" s="569"/>
      <c r="M148" s="569"/>
      <c r="N148" s="569"/>
      <c r="O148" s="569"/>
      <c r="P148" s="569"/>
      <c r="Q148" s="569"/>
      <c r="R148" s="569"/>
      <c r="S148" s="569"/>
      <c r="T148" s="569"/>
      <c r="U148" s="569"/>
      <c r="V148" s="569"/>
      <c r="W148" s="569"/>
      <c r="X148" s="569"/>
      <c r="Y148" s="569"/>
      <c r="Z148" s="569"/>
      <c r="AA148" s="569"/>
      <c r="AB148" s="569"/>
      <c r="AC148" s="569"/>
      <c r="AD148" s="569"/>
      <c r="AE148" s="569"/>
      <c r="AF148" s="569"/>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474" t="s">
        <v>200</v>
      </c>
      <c r="B151" s="474"/>
      <c r="C151" s="474"/>
      <c r="D151" s="474"/>
      <c r="E151" s="474"/>
      <c r="F151" s="474"/>
      <c r="G151" s="474"/>
      <c r="H151" s="474"/>
      <c r="I151" s="474"/>
      <c r="J151" s="474"/>
      <c r="K151" s="474"/>
      <c r="L151" s="474"/>
      <c r="M151" s="474"/>
      <c r="N151" s="474"/>
      <c r="O151" s="474"/>
      <c r="P151" s="474"/>
      <c r="Q151" s="474"/>
      <c r="R151" s="474"/>
      <c r="S151" s="474"/>
      <c r="T151" s="474"/>
      <c r="U151" s="474"/>
      <c r="V151" s="474"/>
      <c r="W151" s="474"/>
      <c r="X151" s="474"/>
      <c r="Y151" s="474"/>
      <c r="Z151" s="474"/>
      <c r="AA151" s="474"/>
      <c r="AB151" s="474"/>
      <c r="AC151" s="474"/>
      <c r="AD151" s="474"/>
      <c r="AE151" s="474"/>
      <c r="AF151" s="474"/>
      <c r="AG151" s="474"/>
      <c r="AH151" s="114"/>
      <c r="AI151" s="195"/>
    </row>
    <row r="152" spans="1:36" ht="15" customHeight="1">
      <c r="A152" s="474"/>
      <c r="B152" s="474"/>
      <c r="C152" s="474"/>
      <c r="D152" s="474"/>
      <c r="E152" s="474"/>
      <c r="F152" s="474"/>
      <c r="G152" s="474"/>
      <c r="H152" s="474"/>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114"/>
      <c r="AI152" s="195"/>
    </row>
    <row r="153" spans="1:36" ht="15" customHeight="1">
      <c r="A153" s="3"/>
      <c r="B153" s="3"/>
      <c r="C153" s="3" t="s">
        <v>32</v>
      </c>
      <c r="D153" s="3"/>
      <c r="E153" s="515"/>
      <c r="F153" s="515"/>
      <c r="G153" s="3" t="s">
        <v>33</v>
      </c>
      <c r="H153" s="515"/>
      <c r="I153" s="515"/>
      <c r="J153" s="3" t="s">
        <v>178</v>
      </c>
      <c r="K153" s="515"/>
      <c r="L153" s="515"/>
      <c r="M153" s="3" t="s">
        <v>35</v>
      </c>
      <c r="N153" s="3"/>
      <c r="O153" s="3"/>
      <c r="P153" s="3" t="s">
        <v>201</v>
      </c>
      <c r="Q153" s="3"/>
      <c r="R153" s="3"/>
      <c r="S153" s="3"/>
      <c r="T153" s="516"/>
      <c r="U153" s="516"/>
      <c r="V153" s="516"/>
      <c r="W153" s="516"/>
      <c r="X153" s="516"/>
      <c r="Y153" s="516"/>
      <c r="Z153" s="516"/>
      <c r="AA153" s="516"/>
      <c r="AB153" s="516"/>
      <c r="AC153" s="516"/>
      <c r="AD153" s="516"/>
      <c r="AE153" s="516"/>
      <c r="AF153" s="516"/>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202</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714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171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464" t="s">
        <v>715</v>
      </c>
      <c r="B2" s="464"/>
      <c r="C2" s="464"/>
      <c r="D2" s="464"/>
      <c r="E2" s="464"/>
      <c r="F2" s="464"/>
      <c r="G2" s="464"/>
      <c r="H2" s="464"/>
      <c r="I2" s="464"/>
      <c r="J2" s="464"/>
      <c r="K2" s="464"/>
      <c r="L2" s="464"/>
      <c r="M2" s="464"/>
      <c r="N2" s="464"/>
      <c r="O2" s="464"/>
      <c r="P2" s="464"/>
      <c r="Q2" s="464"/>
      <c r="R2" s="464"/>
      <c r="S2" s="464"/>
      <c r="T2" s="464"/>
      <c r="U2" s="555"/>
      <c r="V2" s="555"/>
      <c r="W2" s="539" t="s">
        <v>716</v>
      </c>
      <c r="X2" s="539"/>
      <c r="Y2" s="539"/>
      <c r="Z2" s="539"/>
      <c r="AA2" s="539"/>
      <c r="AB2" s="539"/>
      <c r="AC2" s="539"/>
      <c r="AD2" s="539"/>
      <c r="AE2" s="539"/>
      <c r="AF2" s="539"/>
      <c r="AG2" s="539"/>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57" t="s">
        <v>174</v>
      </c>
      <c r="T4" s="457"/>
      <c r="U4" s="457"/>
      <c r="V4" s="457"/>
      <c r="W4" s="457"/>
      <c r="X4" s="458" t="e">
        <f>IF(#REF!=0,"",#REF!)</f>
        <v>#REF!</v>
      </c>
      <c r="Y4" s="586"/>
      <c r="Z4" s="586"/>
      <c r="AA4" s="586"/>
      <c r="AB4" s="586"/>
      <c r="AC4" s="586"/>
      <c r="AD4" s="586"/>
      <c r="AE4" s="586"/>
      <c r="AF4" s="586"/>
      <c r="AG4" s="587"/>
    </row>
    <row r="5" spans="1:43" ht="16.149999999999999" customHeight="1">
      <c r="A5" s="3"/>
      <c r="B5" s="3"/>
      <c r="C5" s="3"/>
      <c r="D5" s="3"/>
      <c r="E5" s="3"/>
      <c r="F5" s="3"/>
      <c r="G5" s="3"/>
      <c r="H5" s="3"/>
      <c r="I5" s="3"/>
      <c r="J5" s="3"/>
      <c r="K5" s="3"/>
      <c r="L5" s="3"/>
      <c r="M5" s="3"/>
      <c r="N5" s="3"/>
      <c r="O5" s="3"/>
      <c r="P5" s="3"/>
      <c r="Q5" s="3"/>
      <c r="R5" s="3"/>
      <c r="S5" s="577" t="s">
        <v>175</v>
      </c>
      <c r="T5" s="577"/>
      <c r="U5" s="577"/>
      <c r="V5" s="577"/>
      <c r="W5" s="578"/>
      <c r="X5" s="458" t="e">
        <f>IF(#REF!=0,"",#REF!)</f>
        <v>#REF!</v>
      </c>
      <c r="Y5" s="586"/>
      <c r="Z5" s="586"/>
      <c r="AA5" s="586"/>
      <c r="AB5" s="586"/>
      <c r="AC5" s="586"/>
      <c r="AD5" s="586"/>
      <c r="AE5" s="586"/>
      <c r="AF5" s="586"/>
      <c r="AG5" s="587"/>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591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592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590"/>
      <c r="C9" s="591"/>
      <c r="D9" s="572" t="s">
        <v>593</v>
      </c>
      <c r="E9" s="554"/>
      <c r="F9" s="554"/>
      <c r="G9" s="554"/>
      <c r="H9" s="554"/>
      <c r="I9" s="554"/>
      <c r="J9" s="554"/>
      <c r="K9" s="554"/>
      <c r="L9" s="554"/>
      <c r="M9" s="554"/>
      <c r="N9" s="554"/>
      <c r="O9" s="554"/>
      <c r="P9" s="554"/>
      <c r="Q9" s="554"/>
      <c r="R9" s="554"/>
      <c r="S9" s="554"/>
      <c r="T9" s="554"/>
      <c r="U9" s="554"/>
      <c r="V9" s="554"/>
      <c r="W9" s="554"/>
      <c r="X9" s="554"/>
      <c r="Y9" s="554"/>
      <c r="Z9" s="554"/>
      <c r="AA9" s="3"/>
      <c r="AB9" s="3"/>
      <c r="AC9" s="3"/>
      <c r="AD9" s="3"/>
      <c r="AE9" s="3"/>
      <c r="AF9" s="3"/>
      <c r="AG9" s="3"/>
    </row>
    <row r="10" spans="1:43" ht="16.149999999999999" customHeight="1" thickBot="1">
      <c r="A10" s="3"/>
      <c r="B10" s="590"/>
      <c r="C10" s="591"/>
      <c r="D10" s="583" t="s">
        <v>594</v>
      </c>
      <c r="E10" s="552"/>
      <c r="F10" s="552"/>
      <c r="G10" s="552"/>
      <c r="H10" s="552"/>
      <c r="I10" s="552"/>
      <c r="J10" s="552"/>
      <c r="K10" s="552"/>
      <c r="L10" s="552"/>
      <c r="M10" s="552"/>
      <c r="N10" s="552"/>
      <c r="O10" s="552"/>
      <c r="P10" s="552"/>
      <c r="Q10" s="552"/>
      <c r="R10" s="552"/>
      <c r="S10" s="552"/>
      <c r="T10" s="552"/>
      <c r="U10" s="552"/>
      <c r="V10" s="552"/>
      <c r="W10" s="552"/>
      <c r="X10" s="552"/>
      <c r="Y10" s="552"/>
      <c r="Z10" s="552"/>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595</v>
      </c>
      <c r="B12" s="3"/>
      <c r="C12" s="3"/>
      <c r="D12" s="3"/>
      <c r="E12" s="3"/>
      <c r="F12" s="3"/>
      <c r="L12" s="3"/>
      <c r="M12" s="3"/>
      <c r="N12" s="3"/>
      <c r="O12" s="3"/>
      <c r="P12" s="3"/>
      <c r="Q12" s="3"/>
      <c r="R12" s="3"/>
      <c r="S12" s="3"/>
      <c r="T12" s="3"/>
      <c r="U12" s="3"/>
      <c r="V12" s="3"/>
      <c r="AE12" s="3"/>
      <c r="AF12" s="3"/>
      <c r="AG12" s="3"/>
    </row>
    <row r="13" spans="1:43" ht="16.149999999999999" customHeight="1" thickBot="1">
      <c r="B13" s="454" t="s">
        <v>32</v>
      </c>
      <c r="C13" s="455"/>
      <c r="D13" s="455"/>
      <c r="E13" s="456" t="str">
        <f>IF('別添_計画書（病院及び有床診療所）'!E16=0,"",'別添_計画書（病院及び有床診療所）'!E16)</f>
        <v/>
      </c>
      <c r="F13" s="456"/>
      <c r="G13" s="21" t="s">
        <v>33</v>
      </c>
      <c r="H13" s="456" t="str">
        <f>IF('別添_計画書（病院及び有床診療所）'!H16=0,"",'別添_計画書（病院及び有床診療所）'!H16)</f>
        <v/>
      </c>
      <c r="I13" s="456"/>
      <c r="J13" s="21" t="s">
        <v>178</v>
      </c>
      <c r="K13" s="21"/>
      <c r="L13" s="21" t="s">
        <v>179</v>
      </c>
      <c r="M13" s="21" t="s">
        <v>32</v>
      </c>
      <c r="N13" s="21"/>
      <c r="O13" s="456" t="str">
        <f>IF('別添_計画書（病院及び有床診療所）'!O16=0,"",'別添_計画書（病院及び有床診療所）'!O16)</f>
        <v/>
      </c>
      <c r="P13" s="456"/>
      <c r="Q13" s="21" t="s">
        <v>33</v>
      </c>
      <c r="R13" s="456" t="str">
        <f>IF('別添_計画書（病院及び有床診療所）'!R16=0,"",'別添_計画書（病院及び有床診療所）'!R16)</f>
        <v/>
      </c>
      <c r="S13" s="456"/>
      <c r="T13" s="22" t="s">
        <v>178</v>
      </c>
      <c r="V13" s="588">
        <f>'別添_計画書（病院及び有床診療所）'!V16</f>
        <v>1</v>
      </c>
      <c r="W13" s="588"/>
      <c r="X13" s="588"/>
      <c r="Y13" s="589"/>
      <c r="Z13" s="3" t="s">
        <v>180</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596</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454" t="s">
        <v>32</v>
      </c>
      <c r="C16" s="455"/>
      <c r="D16" s="455"/>
      <c r="E16" s="456" t="str">
        <f>IF('別添_計画書（病院及び有床診療所）'!E21=0,"",'別添_計画書（病院及び有床診療所）'!E21)</f>
        <v/>
      </c>
      <c r="F16" s="456"/>
      <c r="G16" s="21" t="s">
        <v>33</v>
      </c>
      <c r="H16" s="456" t="str">
        <f>IF('別添_計画書（病院及び有床診療所）'!H21=0,"",'別添_計画書（病院及び有床診療所）'!H21)</f>
        <v/>
      </c>
      <c r="I16" s="456"/>
      <c r="J16" s="21" t="s">
        <v>178</v>
      </c>
      <c r="K16" s="21"/>
      <c r="L16" s="21" t="s">
        <v>179</v>
      </c>
      <c r="M16" s="21" t="s">
        <v>32</v>
      </c>
      <c r="N16" s="21"/>
      <c r="O16" s="550"/>
      <c r="P16" s="550"/>
      <c r="Q16" s="21" t="s">
        <v>33</v>
      </c>
      <c r="R16" s="550"/>
      <c r="S16" s="550"/>
      <c r="T16" s="22" t="s">
        <v>178</v>
      </c>
      <c r="V16" s="588">
        <f>IFERROR(IF(E16=O16,R16-H16+1,IF(O16-E16=1,12-H16+1+R16,IF(O16-E16=2,12-H16+1+R16+12,"エラー"))),1)</f>
        <v>1</v>
      </c>
      <c r="W16" s="588"/>
      <c r="X16" s="588"/>
      <c r="Y16" s="589"/>
      <c r="Z16" s="3" t="s">
        <v>180</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717</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718</v>
      </c>
      <c r="B19" s="12"/>
      <c r="C19" s="12"/>
      <c r="D19" s="12"/>
      <c r="E19" s="12"/>
      <c r="F19" s="12"/>
      <c r="G19" s="12"/>
      <c r="H19" s="12"/>
      <c r="I19" s="12"/>
      <c r="J19" s="12"/>
      <c r="K19" s="5"/>
      <c r="L19" s="12"/>
      <c r="M19" s="12"/>
      <c r="N19" s="12"/>
      <c r="O19" s="12"/>
      <c r="P19" s="12"/>
      <c r="Q19" s="12"/>
      <c r="R19" s="592"/>
      <c r="S19" s="593"/>
      <c r="T19" s="593"/>
      <c r="U19" s="593"/>
      <c r="V19" s="593"/>
      <c r="W19" s="593"/>
      <c r="X19" s="593"/>
      <c r="Y19" s="35"/>
      <c r="Z19" s="35"/>
      <c r="AA19" s="35"/>
      <c r="AB19" s="35"/>
      <c r="AC19" s="594"/>
      <c r="AD19" s="594"/>
      <c r="AE19" s="594"/>
      <c r="AF19" s="594"/>
      <c r="AG19" s="36"/>
    </row>
    <row r="20" spans="1:33" ht="16.149999999999999" customHeight="1">
      <c r="A20" s="17"/>
      <c r="B20" s="595" t="s">
        <v>719</v>
      </c>
      <c r="C20" s="595"/>
      <c r="D20" s="595"/>
      <c r="E20" s="595"/>
      <c r="F20" s="595"/>
      <c r="G20" s="595"/>
      <c r="H20" s="595"/>
      <c r="I20" s="595"/>
      <c r="J20" s="595"/>
      <c r="K20" s="595"/>
      <c r="L20" s="595"/>
      <c r="M20" s="595"/>
      <c r="N20" s="595"/>
      <c r="O20" s="595"/>
      <c r="P20" s="595"/>
      <c r="Q20" s="595"/>
      <c r="R20" s="595"/>
      <c r="S20" s="564" t="s">
        <v>720</v>
      </c>
      <c r="T20" s="565"/>
      <c r="U20" s="565"/>
      <c r="V20" s="565"/>
      <c r="W20" s="565"/>
      <c r="X20" s="565"/>
      <c r="Y20" s="565"/>
      <c r="Z20" s="565"/>
      <c r="AA20" s="566"/>
      <c r="AB20" s="564" t="s">
        <v>51</v>
      </c>
      <c r="AC20" s="565"/>
      <c r="AD20" s="565"/>
      <c r="AE20" s="565"/>
      <c r="AF20" s="565"/>
      <c r="AG20" s="596"/>
    </row>
    <row r="21" spans="1:33" ht="16.149999999999999" customHeight="1">
      <c r="A21" s="17"/>
      <c r="B21" s="38" t="s">
        <v>721</v>
      </c>
      <c r="C21" s="37" t="s">
        <v>32</v>
      </c>
      <c r="D21" s="586" t="str">
        <f>IF('別添_計画書（病院及び有床診療所）'!E21=0,"",'別添_計画書（病院及び有床診療所）'!E21)</f>
        <v/>
      </c>
      <c r="E21" s="586"/>
      <c r="F21" s="15" t="s">
        <v>33</v>
      </c>
      <c r="G21" s="586" t="str">
        <f>IF('別添_計画書（病院及び有床診療所）'!H21=0,"",'別添_計画書（病院及び有床診療所）'!H21)</f>
        <v/>
      </c>
      <c r="H21" s="586"/>
      <c r="I21" s="15" t="s">
        <v>178</v>
      </c>
      <c r="J21" s="15" t="s">
        <v>722</v>
      </c>
      <c r="K21" s="15" t="s">
        <v>723</v>
      </c>
      <c r="L21" s="15"/>
      <c r="M21" s="597"/>
      <c r="N21" s="597"/>
      <c r="O21" s="26" t="s">
        <v>33</v>
      </c>
      <c r="P21" s="597"/>
      <c r="Q21" s="597"/>
      <c r="R21" s="39" t="s">
        <v>178</v>
      </c>
      <c r="S21" s="37"/>
      <c r="T21" s="584" t="e">
        <f>'別添_計画書（病院及び有床診療所）'!P31</f>
        <v>#REF!</v>
      </c>
      <c r="U21" s="584"/>
      <c r="V21" s="584"/>
      <c r="W21" s="584"/>
      <c r="X21" s="584"/>
      <c r="Y21" s="584"/>
      <c r="Z21" s="584"/>
      <c r="AA21" s="15"/>
      <c r="AB21" s="40"/>
      <c r="AC21" s="585" t="str">
        <f>IFERROR(IF(T21="","-",VLOOKUP(T21,'リスト（入院）'!C:D,2,FALSE)),"-")</f>
        <v>-</v>
      </c>
      <c r="AD21" s="585"/>
      <c r="AE21" s="585"/>
      <c r="AF21" s="585"/>
      <c r="AG21" s="7" t="s">
        <v>603</v>
      </c>
    </row>
    <row r="22" spans="1:33" ht="16.149999999999999" customHeight="1">
      <c r="A22" s="17"/>
      <c r="B22" s="38" t="s">
        <v>724</v>
      </c>
      <c r="C22" s="37" t="s">
        <v>32</v>
      </c>
      <c r="D22" s="597"/>
      <c r="E22" s="597"/>
      <c r="F22" s="15" t="s">
        <v>33</v>
      </c>
      <c r="G22" s="597"/>
      <c r="H22" s="597"/>
      <c r="I22" s="15" t="s">
        <v>178</v>
      </c>
      <c r="J22" s="15" t="s">
        <v>722</v>
      </c>
      <c r="K22" s="15" t="s">
        <v>723</v>
      </c>
      <c r="L22" s="15"/>
      <c r="M22" s="597"/>
      <c r="N22" s="597"/>
      <c r="O22" s="26" t="s">
        <v>33</v>
      </c>
      <c r="P22" s="597"/>
      <c r="Q22" s="597"/>
      <c r="R22" s="39" t="s">
        <v>178</v>
      </c>
      <c r="S22" s="37"/>
      <c r="T22" s="598"/>
      <c r="U22" s="598"/>
      <c r="V22" s="598"/>
      <c r="W22" s="598"/>
      <c r="X22" s="598"/>
      <c r="Y22" s="598"/>
      <c r="Z22" s="598"/>
      <c r="AA22" s="15"/>
      <c r="AB22" s="40"/>
      <c r="AC22" s="585" t="str">
        <f>IFERROR(IF(T22="","-",VLOOKUP(T22,'リスト（入院）'!C:D,2,FALSE)),"-")</f>
        <v>-</v>
      </c>
      <c r="AD22" s="585"/>
      <c r="AE22" s="585"/>
      <c r="AF22" s="585"/>
      <c r="AG22" s="7" t="s">
        <v>603</v>
      </c>
    </row>
    <row r="23" spans="1:33" ht="16.149999999999999" customHeight="1">
      <c r="A23" s="17"/>
      <c r="B23" s="38" t="s">
        <v>725</v>
      </c>
      <c r="C23" s="37" t="s">
        <v>32</v>
      </c>
      <c r="D23" s="597"/>
      <c r="E23" s="597"/>
      <c r="F23" s="15" t="s">
        <v>33</v>
      </c>
      <c r="G23" s="597"/>
      <c r="H23" s="597"/>
      <c r="I23" s="15" t="s">
        <v>178</v>
      </c>
      <c r="J23" s="15" t="s">
        <v>722</v>
      </c>
      <c r="K23" s="15" t="s">
        <v>723</v>
      </c>
      <c r="L23" s="15"/>
      <c r="M23" s="597"/>
      <c r="N23" s="597"/>
      <c r="O23" s="26" t="s">
        <v>33</v>
      </c>
      <c r="P23" s="597"/>
      <c r="Q23" s="597"/>
      <c r="R23" s="39" t="s">
        <v>178</v>
      </c>
      <c r="S23" s="37"/>
      <c r="T23" s="598"/>
      <c r="U23" s="598"/>
      <c r="V23" s="598"/>
      <c r="W23" s="598"/>
      <c r="X23" s="598"/>
      <c r="Y23" s="598"/>
      <c r="Z23" s="598"/>
      <c r="AA23" s="15"/>
      <c r="AB23" s="40"/>
      <c r="AC23" s="585" t="str">
        <f>IFERROR(IF(T23="","-",VLOOKUP(T23,'リスト（入院）'!C:D,2,FALSE)),"-")</f>
        <v>-</v>
      </c>
      <c r="AD23" s="585"/>
      <c r="AE23" s="585"/>
      <c r="AF23" s="585"/>
      <c r="AG23" s="7" t="s">
        <v>603</v>
      </c>
    </row>
    <row r="24" spans="1:33" ht="16.149999999999999" customHeight="1">
      <c r="A24" s="17"/>
      <c r="B24" s="214" t="s">
        <v>726</v>
      </c>
      <c r="C24" s="37" t="s">
        <v>32</v>
      </c>
      <c r="D24" s="597"/>
      <c r="E24" s="597"/>
      <c r="F24" s="15" t="s">
        <v>33</v>
      </c>
      <c r="G24" s="597"/>
      <c r="H24" s="597"/>
      <c r="I24" s="15" t="s">
        <v>178</v>
      </c>
      <c r="J24" s="15" t="s">
        <v>722</v>
      </c>
      <c r="K24" s="15" t="s">
        <v>723</v>
      </c>
      <c r="L24" s="15"/>
      <c r="M24" s="597"/>
      <c r="N24" s="597"/>
      <c r="O24" s="26" t="s">
        <v>33</v>
      </c>
      <c r="P24" s="597"/>
      <c r="Q24" s="597"/>
      <c r="R24" s="39" t="s">
        <v>178</v>
      </c>
      <c r="S24" s="37"/>
      <c r="T24" s="598"/>
      <c r="U24" s="598"/>
      <c r="V24" s="598"/>
      <c r="W24" s="598"/>
      <c r="X24" s="598"/>
      <c r="Y24" s="598"/>
      <c r="Z24" s="598"/>
      <c r="AA24" s="15"/>
      <c r="AB24" s="40"/>
      <c r="AC24" s="585" t="str">
        <f>IFERROR(IF(T24="","-",VLOOKUP(T24,'リスト（入院）'!C:D,2,FALSE)),"-")</f>
        <v>-</v>
      </c>
      <c r="AD24" s="585"/>
      <c r="AE24" s="585"/>
      <c r="AF24" s="585"/>
      <c r="AG24" s="7" t="s">
        <v>603</v>
      </c>
    </row>
    <row r="25" spans="1:33" ht="16.149999999999999" customHeight="1">
      <c r="A25" s="23" t="s">
        <v>727</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599"/>
      <c r="AD25" s="599"/>
      <c r="AE25" s="599"/>
      <c r="AF25" s="599"/>
      <c r="AG25" s="7"/>
    </row>
    <row r="26" spans="1:33" ht="16.149999999999999" customHeight="1">
      <c r="A26" s="17"/>
      <c r="B26" s="595" t="s">
        <v>719</v>
      </c>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64" t="s">
        <v>728</v>
      </c>
      <c r="AC26" s="565"/>
      <c r="AD26" s="565"/>
      <c r="AE26" s="565"/>
      <c r="AF26" s="565"/>
      <c r="AG26" s="596"/>
    </row>
    <row r="27" spans="1:33" ht="16.149999999999999" customHeight="1">
      <c r="A27" s="17"/>
      <c r="B27" s="38" t="s">
        <v>721</v>
      </c>
      <c r="C27" s="37" t="s">
        <v>32</v>
      </c>
      <c r="D27" s="586" t="str">
        <f>IF(D21="","",D21)</f>
        <v/>
      </c>
      <c r="E27" s="586"/>
      <c r="F27" s="15" t="s">
        <v>33</v>
      </c>
      <c r="G27" s="586" t="str">
        <f>IF(G21="","",G21)</f>
        <v/>
      </c>
      <c r="H27" s="586"/>
      <c r="I27" s="15" t="s">
        <v>178</v>
      </c>
      <c r="J27" s="15" t="s">
        <v>722</v>
      </c>
      <c r="K27" s="15" t="s">
        <v>723</v>
      </c>
      <c r="L27" s="15"/>
      <c r="M27" s="586" t="str">
        <f>IF(M21="","",M21)</f>
        <v/>
      </c>
      <c r="N27" s="586"/>
      <c r="O27" s="26" t="s">
        <v>33</v>
      </c>
      <c r="P27" s="586" t="str">
        <f>IF(P21="","",P21)</f>
        <v/>
      </c>
      <c r="Q27" s="586"/>
      <c r="R27" s="26" t="s">
        <v>178</v>
      </c>
      <c r="S27" s="215"/>
      <c r="T27" s="215"/>
      <c r="U27" s="215"/>
      <c r="V27" s="215"/>
      <c r="W27" s="215"/>
      <c r="X27" s="215"/>
      <c r="Y27" s="215"/>
      <c r="Z27" s="215"/>
      <c r="AA27" s="216"/>
      <c r="AB27" s="40"/>
      <c r="AC27" s="521"/>
      <c r="AD27" s="521"/>
      <c r="AE27" s="521"/>
      <c r="AF27" s="521"/>
      <c r="AG27" s="7" t="s">
        <v>55</v>
      </c>
    </row>
    <row r="28" spans="1:33" ht="16.149999999999999" customHeight="1">
      <c r="A28" s="17"/>
      <c r="B28" s="38" t="s">
        <v>724</v>
      </c>
      <c r="C28" s="37" t="s">
        <v>32</v>
      </c>
      <c r="D28" s="586" t="str">
        <f>IF(D22="","",D22)</f>
        <v/>
      </c>
      <c r="E28" s="586"/>
      <c r="F28" s="15" t="s">
        <v>33</v>
      </c>
      <c r="G28" s="586" t="str">
        <f>IF(G22="","",G22)</f>
        <v/>
      </c>
      <c r="H28" s="586"/>
      <c r="I28" s="15" t="s">
        <v>178</v>
      </c>
      <c r="J28" s="15" t="s">
        <v>722</v>
      </c>
      <c r="K28" s="15" t="s">
        <v>723</v>
      </c>
      <c r="L28" s="15"/>
      <c r="M28" s="586" t="str">
        <f>IF(M22="","",M22)</f>
        <v/>
      </c>
      <c r="N28" s="586"/>
      <c r="O28" s="26" t="s">
        <v>33</v>
      </c>
      <c r="P28" s="586" t="str">
        <f>IF(P22="","",P22)</f>
        <v/>
      </c>
      <c r="Q28" s="586"/>
      <c r="R28" s="26" t="s">
        <v>178</v>
      </c>
      <c r="S28" s="215"/>
      <c r="T28" s="215"/>
      <c r="U28" s="215"/>
      <c r="V28" s="215"/>
      <c r="W28" s="215"/>
      <c r="X28" s="215"/>
      <c r="Y28" s="215"/>
      <c r="Z28" s="215"/>
      <c r="AA28" s="216"/>
      <c r="AB28" s="40"/>
      <c r="AC28" s="521"/>
      <c r="AD28" s="521"/>
      <c r="AE28" s="521"/>
      <c r="AF28" s="521"/>
      <c r="AG28" s="7" t="s">
        <v>55</v>
      </c>
    </row>
    <row r="29" spans="1:33" ht="16.149999999999999" customHeight="1">
      <c r="A29" s="17"/>
      <c r="B29" s="38" t="s">
        <v>725</v>
      </c>
      <c r="C29" s="37" t="s">
        <v>32</v>
      </c>
      <c r="D29" s="586" t="str">
        <f>IF(D23="","",D23)</f>
        <v/>
      </c>
      <c r="E29" s="586"/>
      <c r="F29" s="15" t="s">
        <v>33</v>
      </c>
      <c r="G29" s="586" t="str">
        <f>IF(G23="","",G23)</f>
        <v/>
      </c>
      <c r="H29" s="586"/>
      <c r="I29" s="15" t="s">
        <v>178</v>
      </c>
      <c r="J29" s="15" t="s">
        <v>722</v>
      </c>
      <c r="K29" s="15" t="s">
        <v>723</v>
      </c>
      <c r="L29" s="15"/>
      <c r="M29" s="586" t="str">
        <f>IF(M23="","",M23)</f>
        <v/>
      </c>
      <c r="N29" s="586"/>
      <c r="O29" s="26" t="s">
        <v>33</v>
      </c>
      <c r="P29" s="586" t="str">
        <f>IF(P23="","",P23)</f>
        <v/>
      </c>
      <c r="Q29" s="586"/>
      <c r="R29" s="26" t="s">
        <v>178</v>
      </c>
      <c r="S29" s="215"/>
      <c r="T29" s="215"/>
      <c r="U29" s="215"/>
      <c r="V29" s="215"/>
      <c r="W29" s="215"/>
      <c r="X29" s="215"/>
      <c r="Y29" s="215"/>
      <c r="Z29" s="215"/>
      <c r="AA29" s="216"/>
      <c r="AB29" s="40"/>
      <c r="AC29" s="521"/>
      <c r="AD29" s="521"/>
      <c r="AE29" s="521"/>
      <c r="AF29" s="521"/>
      <c r="AG29" s="7" t="s">
        <v>55</v>
      </c>
    </row>
    <row r="30" spans="1:33" ht="16.149999999999999" customHeight="1">
      <c r="A30" s="41"/>
      <c r="B30" s="214" t="s">
        <v>726</v>
      </c>
      <c r="C30" s="37" t="s">
        <v>32</v>
      </c>
      <c r="D30" s="586" t="str">
        <f>IF(D24="","",D24)</f>
        <v/>
      </c>
      <c r="E30" s="586"/>
      <c r="F30" s="15" t="s">
        <v>33</v>
      </c>
      <c r="G30" s="586" t="str">
        <f>IF(G24="","",G24)</f>
        <v/>
      </c>
      <c r="H30" s="586"/>
      <c r="I30" s="15" t="s">
        <v>178</v>
      </c>
      <c r="J30" s="15" t="s">
        <v>722</v>
      </c>
      <c r="K30" s="15" t="s">
        <v>723</v>
      </c>
      <c r="L30" s="15"/>
      <c r="M30" s="586" t="str">
        <f>IF(M24="","",M24)</f>
        <v/>
      </c>
      <c r="N30" s="586"/>
      <c r="O30" s="26" t="s">
        <v>33</v>
      </c>
      <c r="P30" s="586" t="str">
        <f>IF(P24="","",P24)</f>
        <v/>
      </c>
      <c r="Q30" s="586"/>
      <c r="R30" s="26" t="s">
        <v>178</v>
      </c>
      <c r="S30" s="215"/>
      <c r="T30" s="26"/>
      <c r="U30" s="26"/>
      <c r="V30" s="26"/>
      <c r="W30" s="26"/>
      <c r="X30" s="26"/>
      <c r="Y30" s="26"/>
      <c r="Z30" s="26"/>
      <c r="AA30" s="26"/>
      <c r="AB30" s="40"/>
      <c r="AC30" s="521"/>
      <c r="AD30" s="521"/>
      <c r="AE30" s="521"/>
      <c r="AF30" s="521"/>
      <c r="AG30" s="7" t="s">
        <v>55</v>
      </c>
    </row>
    <row r="31" spans="1:33" ht="16.149999999999999" customHeight="1">
      <c r="A31" s="17"/>
      <c r="B31" s="214" t="s">
        <v>729</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541" t="str">
        <f>IF(AC27="","",SUM(AC27:AF30))</f>
        <v/>
      </c>
      <c r="AD31" s="541"/>
      <c r="AE31" s="541"/>
      <c r="AF31" s="541"/>
      <c r="AG31" s="7" t="s">
        <v>55</v>
      </c>
    </row>
    <row r="32" spans="1:33" ht="16.149999999999999" customHeight="1">
      <c r="A32" s="23" t="s">
        <v>730</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00"/>
      <c r="AD32" s="600"/>
      <c r="AE32" s="600"/>
      <c r="AF32" s="600"/>
      <c r="AG32" s="16"/>
    </row>
    <row r="33" spans="1:43" ht="16.149999999999999" customHeight="1">
      <c r="A33" s="17"/>
      <c r="B33" s="595" t="s">
        <v>719</v>
      </c>
      <c r="C33" s="595"/>
      <c r="D33" s="595"/>
      <c r="E33" s="595"/>
      <c r="F33" s="595"/>
      <c r="G33" s="595"/>
      <c r="H33" s="595"/>
      <c r="I33" s="595"/>
      <c r="J33" s="595"/>
      <c r="K33" s="595"/>
      <c r="L33" s="595"/>
      <c r="M33" s="595"/>
      <c r="N33" s="595"/>
      <c r="O33" s="595"/>
      <c r="P33" s="595"/>
      <c r="Q33" s="595"/>
      <c r="R33" s="595"/>
      <c r="S33" s="595"/>
      <c r="T33" s="595"/>
      <c r="U33" s="595"/>
      <c r="V33" s="595"/>
      <c r="W33" s="595"/>
      <c r="X33" s="595"/>
      <c r="Y33" s="595"/>
      <c r="Z33" s="595"/>
      <c r="AA33" s="564"/>
      <c r="AB33" s="564" t="s">
        <v>731</v>
      </c>
      <c r="AC33" s="565"/>
      <c r="AD33" s="565"/>
      <c r="AE33" s="565"/>
      <c r="AF33" s="565"/>
      <c r="AG33" s="596"/>
    </row>
    <row r="34" spans="1:43" ht="16.149999999999999" customHeight="1">
      <c r="A34" s="17"/>
      <c r="B34" s="38" t="s">
        <v>721</v>
      </c>
      <c r="C34" s="37" t="s">
        <v>32</v>
      </c>
      <c r="D34" s="586" t="str">
        <f>IF(D21="","",D21)</f>
        <v/>
      </c>
      <c r="E34" s="586"/>
      <c r="F34" s="15" t="s">
        <v>33</v>
      </c>
      <c r="G34" s="586" t="str">
        <f>IF(G21="","",G21)</f>
        <v/>
      </c>
      <c r="H34" s="586"/>
      <c r="I34" s="15" t="s">
        <v>178</v>
      </c>
      <c r="J34" s="15" t="s">
        <v>722</v>
      </c>
      <c r="K34" s="15" t="s">
        <v>723</v>
      </c>
      <c r="L34" s="15"/>
      <c r="M34" s="586" t="str">
        <f>IF(M21="","",M21)</f>
        <v/>
      </c>
      <c r="N34" s="586"/>
      <c r="O34" s="26" t="s">
        <v>33</v>
      </c>
      <c r="P34" s="586" t="str">
        <f>IF(P21="","",P21)</f>
        <v/>
      </c>
      <c r="Q34" s="586"/>
      <c r="R34" s="26" t="s">
        <v>178</v>
      </c>
      <c r="S34" s="215"/>
      <c r="T34" s="215"/>
      <c r="U34" s="215"/>
      <c r="V34" s="215"/>
      <c r="W34" s="215"/>
      <c r="X34" s="215"/>
      <c r="Y34" s="215"/>
      <c r="Z34" s="215"/>
      <c r="AA34" s="215"/>
      <c r="AB34" s="40"/>
      <c r="AC34" s="541" t="str">
        <f>IFERROR(AC21*AC27*10,"")</f>
        <v/>
      </c>
      <c r="AD34" s="541"/>
      <c r="AE34" s="541"/>
      <c r="AF34" s="541"/>
      <c r="AG34" s="7" t="s">
        <v>71</v>
      </c>
    </row>
    <row r="35" spans="1:43" ht="16.149999999999999" customHeight="1">
      <c r="A35" s="17"/>
      <c r="B35" s="38" t="s">
        <v>724</v>
      </c>
      <c r="C35" s="37" t="s">
        <v>32</v>
      </c>
      <c r="D35" s="586" t="str">
        <f>IF(D22="","",D22)</f>
        <v/>
      </c>
      <c r="E35" s="586"/>
      <c r="F35" s="15" t="s">
        <v>33</v>
      </c>
      <c r="G35" s="586" t="str">
        <f>IF(G22="","",G22)</f>
        <v/>
      </c>
      <c r="H35" s="586"/>
      <c r="I35" s="15" t="s">
        <v>178</v>
      </c>
      <c r="J35" s="15" t="s">
        <v>722</v>
      </c>
      <c r="K35" s="15" t="s">
        <v>723</v>
      </c>
      <c r="L35" s="15"/>
      <c r="M35" s="586" t="str">
        <f>IF(M22="","",M22)</f>
        <v/>
      </c>
      <c r="N35" s="586"/>
      <c r="O35" s="26" t="s">
        <v>33</v>
      </c>
      <c r="P35" s="586" t="str">
        <f>IF(P22="","",P22)</f>
        <v/>
      </c>
      <c r="Q35" s="586"/>
      <c r="R35" s="26" t="s">
        <v>178</v>
      </c>
      <c r="S35" s="215"/>
      <c r="T35" s="215"/>
      <c r="U35" s="215"/>
      <c r="V35" s="215"/>
      <c r="W35" s="215"/>
      <c r="X35" s="215"/>
      <c r="Y35" s="215"/>
      <c r="Z35" s="215"/>
      <c r="AA35" s="215"/>
      <c r="AB35" s="40"/>
      <c r="AC35" s="541" t="str">
        <f>IFERROR(AC22*AC28*10,"")</f>
        <v/>
      </c>
      <c r="AD35" s="541"/>
      <c r="AE35" s="541"/>
      <c r="AF35" s="541"/>
      <c r="AG35" s="7" t="s">
        <v>71</v>
      </c>
    </row>
    <row r="36" spans="1:43" ht="16.149999999999999" customHeight="1">
      <c r="A36" s="17"/>
      <c r="B36" s="38" t="s">
        <v>725</v>
      </c>
      <c r="C36" s="37" t="s">
        <v>32</v>
      </c>
      <c r="D36" s="586" t="str">
        <f>IF(D23="","",D23)</f>
        <v/>
      </c>
      <c r="E36" s="586"/>
      <c r="F36" s="15" t="s">
        <v>33</v>
      </c>
      <c r="G36" s="586" t="str">
        <f>IF(G23="","",G23)</f>
        <v/>
      </c>
      <c r="H36" s="586"/>
      <c r="I36" s="15" t="s">
        <v>178</v>
      </c>
      <c r="J36" s="15" t="s">
        <v>722</v>
      </c>
      <c r="K36" s="15" t="s">
        <v>723</v>
      </c>
      <c r="L36" s="15"/>
      <c r="M36" s="586" t="str">
        <f>IF(M23="","",M23)</f>
        <v/>
      </c>
      <c r="N36" s="586"/>
      <c r="O36" s="26" t="s">
        <v>33</v>
      </c>
      <c r="P36" s="586" t="str">
        <f>IF(P23="","",P23)</f>
        <v/>
      </c>
      <c r="Q36" s="586"/>
      <c r="R36" s="26" t="s">
        <v>178</v>
      </c>
      <c r="S36" s="215"/>
      <c r="T36" s="215"/>
      <c r="U36" s="215"/>
      <c r="V36" s="215"/>
      <c r="W36" s="215"/>
      <c r="X36" s="215"/>
      <c r="Y36" s="215"/>
      <c r="Z36" s="215"/>
      <c r="AA36" s="215"/>
      <c r="AB36" s="40"/>
      <c r="AC36" s="541" t="str">
        <f>IFERROR(AC23*AC29*10,"")</f>
        <v/>
      </c>
      <c r="AD36" s="541"/>
      <c r="AE36" s="541"/>
      <c r="AF36" s="541"/>
      <c r="AG36" s="7" t="s">
        <v>71</v>
      </c>
    </row>
    <row r="37" spans="1:43" ht="16.149999999999999" customHeight="1">
      <c r="A37" s="17"/>
      <c r="B37" s="43" t="s">
        <v>726</v>
      </c>
      <c r="C37" s="40" t="s">
        <v>32</v>
      </c>
      <c r="D37" s="586" t="str">
        <f>IF(D24="","",D24)</f>
        <v/>
      </c>
      <c r="E37" s="586"/>
      <c r="F37" s="15" t="s">
        <v>33</v>
      </c>
      <c r="G37" s="586" t="str">
        <f>IF(G24="","",G24)</f>
        <v/>
      </c>
      <c r="H37" s="586"/>
      <c r="I37" s="15" t="s">
        <v>178</v>
      </c>
      <c r="J37" s="15" t="s">
        <v>722</v>
      </c>
      <c r="K37" s="15" t="s">
        <v>723</v>
      </c>
      <c r="L37" s="15"/>
      <c r="M37" s="586" t="str">
        <f>IF(M24="","",M24)</f>
        <v/>
      </c>
      <c r="N37" s="586"/>
      <c r="O37" s="26" t="s">
        <v>33</v>
      </c>
      <c r="P37" s="586" t="str">
        <f>IF(P24="","",P24)</f>
        <v/>
      </c>
      <c r="Q37" s="586"/>
      <c r="R37" s="26" t="s">
        <v>178</v>
      </c>
      <c r="S37" s="215"/>
      <c r="T37" s="26"/>
      <c r="U37" s="26"/>
      <c r="V37" s="26"/>
      <c r="W37" s="26"/>
      <c r="X37" s="26"/>
      <c r="Y37" s="26"/>
      <c r="Z37" s="26"/>
      <c r="AA37" s="26"/>
      <c r="AB37" s="40"/>
      <c r="AC37" s="541" t="str">
        <f>IFERROR(AC24*AC30*10,"")</f>
        <v/>
      </c>
      <c r="AD37" s="541"/>
      <c r="AE37" s="541"/>
      <c r="AF37" s="541"/>
      <c r="AG37" s="7" t="s">
        <v>71</v>
      </c>
    </row>
    <row r="38" spans="1:43" s="51" customFormat="1" ht="16.149999999999999" customHeight="1">
      <c r="A38" s="47"/>
      <c r="B38" s="100" t="s">
        <v>732</v>
      </c>
      <c r="C38" s="49" t="s">
        <v>733</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01"/>
      <c r="AD38" s="601"/>
      <c r="AE38" s="601"/>
      <c r="AF38" s="601"/>
      <c r="AG38" s="50" t="s">
        <v>71</v>
      </c>
      <c r="AH38" s="202"/>
      <c r="AI38" s="202"/>
      <c r="AJ38" s="202"/>
      <c r="AK38" s="202"/>
      <c r="AL38" s="202"/>
      <c r="AM38" s="202"/>
      <c r="AN38" s="202"/>
      <c r="AO38" s="202"/>
      <c r="AP38" s="202"/>
      <c r="AQ38" s="202"/>
    </row>
    <row r="39" spans="1:43" s="51" customFormat="1" ht="16.149999999999999" customHeight="1">
      <c r="A39" s="47"/>
      <c r="B39" s="97" t="s">
        <v>734</v>
      </c>
      <c r="C39" s="49" t="s">
        <v>735</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01"/>
      <c r="AD39" s="601"/>
      <c r="AE39" s="601"/>
      <c r="AF39" s="601"/>
      <c r="AG39" s="50" t="s">
        <v>71</v>
      </c>
      <c r="AH39" s="202"/>
      <c r="AI39" s="202"/>
      <c r="AJ39" s="202"/>
      <c r="AK39" s="202"/>
      <c r="AL39" s="202"/>
      <c r="AM39" s="202"/>
      <c r="AN39" s="202"/>
      <c r="AO39" s="202"/>
      <c r="AP39" s="202"/>
      <c r="AQ39" s="202"/>
    </row>
    <row r="40" spans="1:43" ht="16.149999999999999" customHeight="1" thickBot="1">
      <c r="A40" s="8"/>
      <c r="B40" s="95" t="s">
        <v>729</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06" t="str">
        <f>IF(AC34="","",SUM(AC34:AF37)-AC38+AC39)</f>
        <v/>
      </c>
      <c r="AD40" s="606"/>
      <c r="AE40" s="606"/>
      <c r="AF40" s="606"/>
      <c r="AG40" s="10" t="s">
        <v>71</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736</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737</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537"/>
      <c r="AC43" s="537"/>
      <c r="AD43" s="537"/>
      <c r="AE43" s="537"/>
      <c r="AF43" s="537"/>
      <c r="AG43" s="13" t="s">
        <v>71</v>
      </c>
    </row>
    <row r="44" spans="1:43" ht="16.149999999999999" customHeight="1">
      <c r="A44" s="17"/>
      <c r="B44" s="56" t="s">
        <v>738</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01"/>
      <c r="AC44" s="601"/>
      <c r="AD44" s="601"/>
      <c r="AE44" s="601"/>
      <c r="AF44" s="601"/>
      <c r="AG44" s="25" t="s">
        <v>71</v>
      </c>
    </row>
    <row r="45" spans="1:43" ht="16.149999999999999" customHeight="1">
      <c r="A45" s="17"/>
      <c r="B45" s="56" t="s">
        <v>739</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07" t="str">
        <f>AC40</f>
        <v/>
      </c>
      <c r="AC45" s="607"/>
      <c r="AD45" s="607"/>
      <c r="AE45" s="607"/>
      <c r="AF45" s="607"/>
      <c r="AG45" s="25" t="s">
        <v>71</v>
      </c>
    </row>
    <row r="46" spans="1:43" s="51" customFormat="1" ht="16.149999999999999" customHeight="1">
      <c r="A46" s="47"/>
      <c r="B46" s="84" t="s">
        <v>740</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02"/>
      <c r="AC46" s="602"/>
      <c r="AD46" s="602"/>
      <c r="AE46" s="602"/>
      <c r="AF46" s="602"/>
      <c r="AG46" s="50" t="s">
        <v>71</v>
      </c>
      <c r="AH46" s="202"/>
      <c r="AI46" s="202"/>
      <c r="AJ46" s="202"/>
      <c r="AK46" s="202"/>
      <c r="AL46" s="202"/>
      <c r="AM46" s="202"/>
      <c r="AN46" s="202"/>
      <c r="AO46" s="202"/>
      <c r="AP46" s="202"/>
      <c r="AQ46" s="202"/>
    </row>
    <row r="47" spans="1:43" s="51" customFormat="1" ht="16.149999999999999" customHeight="1">
      <c r="A47" s="47"/>
      <c r="B47" s="101" t="s">
        <v>741</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02"/>
      <c r="AC47" s="602"/>
      <c r="AD47" s="602"/>
      <c r="AE47" s="602"/>
      <c r="AF47" s="602"/>
      <c r="AG47" s="50" t="s">
        <v>71</v>
      </c>
      <c r="AH47" s="202"/>
      <c r="AI47" s="202"/>
      <c r="AJ47" s="202"/>
      <c r="AK47" s="202"/>
      <c r="AL47" s="202"/>
      <c r="AM47" s="202"/>
      <c r="AN47" s="202"/>
      <c r="AO47" s="202"/>
      <c r="AP47" s="202"/>
      <c r="AQ47" s="202"/>
    </row>
    <row r="48" spans="1:43" ht="16.149999999999999" customHeight="1">
      <c r="A48" s="17"/>
      <c r="B48" s="81" t="s">
        <v>742</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531"/>
      <c r="AC48" s="531"/>
      <c r="AD48" s="531"/>
      <c r="AE48" s="531"/>
      <c r="AF48" s="531"/>
      <c r="AG48" s="25" t="s">
        <v>71</v>
      </c>
    </row>
    <row r="49" spans="1:34" ht="16.149999999999999" customHeight="1">
      <c r="A49" s="17"/>
      <c r="B49" s="56" t="s">
        <v>743</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31"/>
      <c r="AC49" s="531"/>
      <c r="AD49" s="531"/>
      <c r="AE49" s="531"/>
      <c r="AF49" s="531"/>
      <c r="AG49" s="25" t="s">
        <v>71</v>
      </c>
    </row>
    <row r="50" spans="1:34" ht="16.149999999999999" customHeight="1">
      <c r="A50" s="17"/>
      <c r="B50" s="56" t="s">
        <v>744</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3">
        <f>AB43-SUM(AB44:AF49)</f>
        <v>0</v>
      </c>
      <c r="AC50" s="603"/>
      <c r="AD50" s="603"/>
      <c r="AE50" s="603"/>
      <c r="AF50" s="603"/>
      <c r="AG50" s="25" t="s">
        <v>71</v>
      </c>
    </row>
    <row r="51" spans="1:34" ht="16.149999999999999" customHeight="1" thickBot="1">
      <c r="A51" s="73" t="s">
        <v>745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04"/>
      <c r="AC51" s="604"/>
      <c r="AD51" s="604"/>
      <c r="AE51" s="604"/>
      <c r="AF51" s="604"/>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05" t="str">
        <f>IF(AH51=TRUE,"問題なし","問題あり")</f>
        <v>問題あり</v>
      </c>
      <c r="AC52" s="605"/>
      <c r="AD52" s="605"/>
      <c r="AE52" s="605"/>
      <c r="AF52" s="605"/>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746</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747</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748</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09">
        <f>'別添_計画書（病院及び有床診療所）'!AB64</f>
        <v>0</v>
      </c>
      <c r="AC64" s="609"/>
      <c r="AD64" s="609"/>
      <c r="AE64" s="609"/>
      <c r="AF64" s="609"/>
      <c r="AG64" s="74" t="s">
        <v>522</v>
      </c>
    </row>
    <row r="65" spans="1:33" ht="16.149999999999999" customHeight="1">
      <c r="A65" s="94" t="s">
        <v>749</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41">
        <f>'別添_計画書（病院及び有床診療所）'!AB65</f>
        <v>0</v>
      </c>
      <c r="AC65" s="541"/>
      <c r="AD65" s="541"/>
      <c r="AE65" s="541"/>
      <c r="AF65" s="541"/>
      <c r="AG65" s="127" t="s">
        <v>71</v>
      </c>
    </row>
    <row r="66" spans="1:33" ht="16.149999999999999" customHeight="1">
      <c r="A66" s="1" t="s">
        <v>750</v>
      </c>
      <c r="B66" s="3"/>
      <c r="C66" s="3"/>
      <c r="D66" s="3"/>
      <c r="E66" s="3"/>
      <c r="F66" s="3"/>
      <c r="G66" s="3"/>
      <c r="H66" s="3"/>
      <c r="I66" s="3"/>
      <c r="J66" s="3"/>
      <c r="K66" s="3"/>
      <c r="L66" s="3"/>
      <c r="M66" s="3"/>
      <c r="N66" s="3"/>
      <c r="O66" s="3"/>
      <c r="P66" s="3"/>
      <c r="Q66" s="3"/>
      <c r="R66" s="3"/>
      <c r="S66" s="3"/>
      <c r="T66" s="3"/>
      <c r="U66" s="3"/>
      <c r="V66" s="3"/>
      <c r="W66" s="3"/>
      <c r="X66" s="3"/>
      <c r="Y66" s="3"/>
      <c r="Z66" s="3"/>
      <c r="AA66" s="3"/>
      <c r="AB66" s="527"/>
      <c r="AC66" s="527"/>
      <c r="AD66" s="527"/>
      <c r="AE66" s="527"/>
      <c r="AF66" s="527"/>
      <c r="AG66" s="176" t="s">
        <v>71</v>
      </c>
    </row>
    <row r="67" spans="1:33" ht="16.149999999999999" customHeight="1">
      <c r="A67" s="89" t="s">
        <v>751</v>
      </c>
      <c r="B67" s="6"/>
      <c r="C67" s="6"/>
      <c r="D67" s="6"/>
      <c r="E67" s="6"/>
      <c r="F67" s="6"/>
      <c r="G67" s="6"/>
      <c r="H67" s="6"/>
      <c r="I67" s="6"/>
      <c r="J67" s="6"/>
      <c r="K67" s="6"/>
      <c r="L67" s="6"/>
      <c r="M67" s="6"/>
      <c r="N67" s="6"/>
      <c r="O67" s="6"/>
      <c r="P67" s="6"/>
      <c r="Q67" s="6"/>
      <c r="R67" s="6"/>
      <c r="S67" s="6"/>
      <c r="T67" s="6"/>
      <c r="U67" s="6"/>
      <c r="V67" s="6"/>
      <c r="W67" s="6"/>
      <c r="X67" s="6"/>
      <c r="Y67" s="6"/>
      <c r="Z67" s="6"/>
      <c r="AA67" s="6"/>
      <c r="AB67" s="528">
        <f>AB66-AB65</f>
        <v>0</v>
      </c>
      <c r="AC67" s="528"/>
      <c r="AD67" s="528"/>
      <c r="AE67" s="528"/>
      <c r="AF67" s="528"/>
      <c r="AG67" s="176" t="s">
        <v>71</v>
      </c>
    </row>
    <row r="68" spans="1:33" ht="16.149999999999999" customHeight="1">
      <c r="A68" s="17"/>
      <c r="B68" s="84" t="s">
        <v>752</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01"/>
      <c r="AC68" s="601"/>
      <c r="AD68" s="601"/>
      <c r="AE68" s="601"/>
      <c r="AF68" s="601"/>
      <c r="AG68" s="131" t="s">
        <v>71</v>
      </c>
    </row>
    <row r="69" spans="1:33" ht="16.149999999999999" customHeight="1" thickBot="1">
      <c r="A69" s="41"/>
      <c r="B69" s="86" t="s">
        <v>753</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10"/>
      <c r="AC69" s="610"/>
      <c r="AD69" s="610"/>
      <c r="AE69" s="610"/>
      <c r="AF69" s="610"/>
      <c r="AG69" s="131" t="s">
        <v>530</v>
      </c>
    </row>
    <row r="70" spans="1:33" ht="16.149999999999999" customHeight="1" thickTop="1" thickBot="1">
      <c r="A70" s="85"/>
      <c r="B70" s="87" t="s">
        <v>754</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08">
        <f>IFERROR(AB69/AB65*100,0)</f>
        <v>0</v>
      </c>
      <c r="AC70" s="608"/>
      <c r="AD70" s="608"/>
      <c r="AE70" s="608"/>
      <c r="AF70" s="608"/>
      <c r="AG70" s="132" t="s">
        <v>527</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532</v>
      </c>
      <c r="B72" s="3"/>
      <c r="C72" s="3"/>
      <c r="D72" s="3"/>
      <c r="E72" s="3"/>
      <c r="F72" s="3"/>
      <c r="G72" s="3"/>
      <c r="H72" s="3"/>
      <c r="I72" s="3"/>
      <c r="J72" s="3"/>
      <c r="K72" s="3"/>
      <c r="L72" s="3"/>
      <c r="M72" s="3"/>
      <c r="N72" s="3"/>
      <c r="O72" s="3"/>
      <c r="P72" s="3"/>
      <c r="Q72" s="3"/>
      <c r="R72" s="3"/>
      <c r="S72" s="3"/>
      <c r="T72" s="3"/>
      <c r="U72" s="3"/>
      <c r="V72" s="3"/>
      <c r="W72" s="3"/>
      <c r="X72" s="3"/>
      <c r="Y72" s="3"/>
      <c r="Z72" s="3"/>
      <c r="AA72" s="525"/>
      <c r="AB72" s="525"/>
      <c r="AC72" s="525"/>
      <c r="AD72" s="525"/>
      <c r="AE72" s="525"/>
      <c r="AF72" s="525"/>
      <c r="AG72" s="525"/>
    </row>
    <row r="73" spans="1:33" ht="16.149999999999999" customHeight="1">
      <c r="A73" s="116" t="s">
        <v>755</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09">
        <f>'別添_計画書（病院及び有床診療所）'!AB73</f>
        <v>0</v>
      </c>
      <c r="AC73" s="609"/>
      <c r="AD73" s="609"/>
      <c r="AE73" s="609"/>
      <c r="AF73" s="609"/>
      <c r="AG73" s="74" t="s">
        <v>522</v>
      </c>
    </row>
    <row r="74" spans="1:33" ht="16.149999999999999" customHeight="1">
      <c r="A74" s="1" t="s">
        <v>756</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541">
        <f>'別添_計画書（病院及び有床診療所）'!AB74</f>
        <v>0</v>
      </c>
      <c r="AC74" s="541"/>
      <c r="AD74" s="541"/>
      <c r="AE74" s="541"/>
      <c r="AF74" s="541"/>
      <c r="AG74" s="127" t="s">
        <v>71</v>
      </c>
    </row>
    <row r="75" spans="1:33" ht="16.149999999999999" customHeight="1">
      <c r="A75" s="1" t="s">
        <v>757</v>
      </c>
      <c r="B75" s="3"/>
      <c r="C75" s="3"/>
      <c r="D75" s="3"/>
      <c r="E75" s="3"/>
      <c r="F75" s="3"/>
      <c r="G75" s="3"/>
      <c r="H75" s="3"/>
      <c r="I75" s="3"/>
      <c r="J75" s="3"/>
      <c r="K75" s="3"/>
      <c r="L75" s="3"/>
      <c r="M75" s="3"/>
      <c r="N75" s="3"/>
      <c r="O75" s="3"/>
      <c r="P75" s="3"/>
      <c r="Q75" s="3"/>
      <c r="R75" s="3"/>
      <c r="S75" s="3"/>
      <c r="T75" s="3"/>
      <c r="U75" s="3"/>
      <c r="V75" s="3"/>
      <c r="W75" s="3"/>
      <c r="X75" s="3"/>
      <c r="Y75" s="3"/>
      <c r="Z75" s="3"/>
      <c r="AA75" s="3"/>
      <c r="AB75" s="527"/>
      <c r="AC75" s="527"/>
      <c r="AD75" s="527"/>
      <c r="AE75" s="527"/>
      <c r="AF75" s="527"/>
      <c r="AG75" s="176" t="s">
        <v>71</v>
      </c>
    </row>
    <row r="76" spans="1:33" ht="16.149999999999999" customHeight="1">
      <c r="A76" s="89" t="s">
        <v>758</v>
      </c>
      <c r="B76" s="6"/>
      <c r="C76" s="6"/>
      <c r="D76" s="6"/>
      <c r="E76" s="6"/>
      <c r="F76" s="6"/>
      <c r="G76" s="6"/>
      <c r="H76" s="6"/>
      <c r="I76" s="6"/>
      <c r="J76" s="6"/>
      <c r="K76" s="6"/>
      <c r="L76" s="6"/>
      <c r="M76" s="6"/>
      <c r="N76" s="6"/>
      <c r="O76" s="6"/>
      <c r="P76" s="6"/>
      <c r="Q76" s="6"/>
      <c r="R76" s="6"/>
      <c r="S76" s="6"/>
      <c r="T76" s="6"/>
      <c r="U76" s="6"/>
      <c r="V76" s="6"/>
      <c r="W76" s="6"/>
      <c r="X76" s="6"/>
      <c r="Y76" s="6"/>
      <c r="Z76" s="6"/>
      <c r="AA76" s="6"/>
      <c r="AB76" s="528">
        <f>AB75-AB74</f>
        <v>0</v>
      </c>
      <c r="AC76" s="528"/>
      <c r="AD76" s="528"/>
      <c r="AE76" s="528"/>
      <c r="AF76" s="528"/>
      <c r="AG76" s="176" t="s">
        <v>71</v>
      </c>
    </row>
    <row r="77" spans="1:33" ht="16.149999999999999" customHeight="1">
      <c r="A77" s="17"/>
      <c r="B77" s="84" t="s">
        <v>759</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01"/>
      <c r="AC77" s="601"/>
      <c r="AD77" s="601"/>
      <c r="AE77" s="601"/>
      <c r="AF77" s="601"/>
      <c r="AG77" s="131" t="s">
        <v>71</v>
      </c>
    </row>
    <row r="78" spans="1:33" ht="16.149999999999999" customHeight="1" thickBot="1">
      <c r="A78" s="41"/>
      <c r="B78" s="86" t="s">
        <v>760</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10"/>
      <c r="AC78" s="610"/>
      <c r="AD78" s="610"/>
      <c r="AE78" s="610"/>
      <c r="AF78" s="610"/>
      <c r="AG78" s="131" t="s">
        <v>530</v>
      </c>
    </row>
    <row r="79" spans="1:33" ht="16.350000000000001" customHeight="1" thickTop="1" thickBot="1">
      <c r="A79" s="85"/>
      <c r="B79" s="87" t="s">
        <v>761</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08">
        <f>IFERROR(AB78/AB74*100,0)</f>
        <v>0</v>
      </c>
      <c r="AC79" s="608"/>
      <c r="AD79" s="608"/>
      <c r="AE79" s="608"/>
      <c r="AF79" s="608"/>
      <c r="AG79" s="132" t="s">
        <v>527</v>
      </c>
    </row>
    <row r="80" spans="1:33" ht="16.350000000000001" customHeight="1"/>
    <row r="81" spans="1:33" ht="16.149999999999999" customHeight="1" thickBot="1">
      <c r="A81" s="2" t="s">
        <v>540</v>
      </c>
      <c r="B81" s="3"/>
      <c r="C81" s="3"/>
      <c r="D81" s="3"/>
      <c r="E81" s="3"/>
      <c r="F81" s="3"/>
      <c r="G81" s="3"/>
      <c r="H81" s="3"/>
      <c r="I81" s="3"/>
      <c r="J81" s="3"/>
      <c r="K81" s="3"/>
      <c r="L81" s="3"/>
      <c r="M81" s="3"/>
      <c r="N81" s="3"/>
      <c r="O81" s="3"/>
      <c r="P81" s="3"/>
      <c r="Q81" s="3"/>
      <c r="R81" s="3"/>
      <c r="S81" s="3"/>
      <c r="T81" s="3"/>
      <c r="U81" s="3"/>
      <c r="V81" s="3"/>
      <c r="W81" s="3"/>
      <c r="X81" s="3"/>
      <c r="Y81" s="3"/>
      <c r="Z81" s="3"/>
      <c r="AA81" s="525"/>
      <c r="AB81" s="525"/>
      <c r="AC81" s="525"/>
      <c r="AD81" s="525"/>
      <c r="AE81" s="525"/>
      <c r="AF81" s="525"/>
      <c r="AG81" s="525"/>
    </row>
    <row r="82" spans="1:33" ht="16.149999999999999" customHeight="1">
      <c r="A82" s="116" t="s">
        <v>762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09">
        <f>'別添_計画書（病院及び有床診療所）'!AB82</f>
        <v>0</v>
      </c>
      <c r="AC82" s="609"/>
      <c r="AD82" s="609"/>
      <c r="AE82" s="609"/>
      <c r="AF82" s="609"/>
      <c r="AG82" s="74" t="s">
        <v>522</v>
      </c>
    </row>
    <row r="83" spans="1:33" ht="16.149999999999999" customHeight="1">
      <c r="A83" s="1" t="s">
        <v>763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541">
        <f>'別添_計画書（病院及び有床診療所）'!AB83</f>
        <v>0</v>
      </c>
      <c r="AC83" s="541"/>
      <c r="AD83" s="541"/>
      <c r="AE83" s="541"/>
      <c r="AF83" s="541"/>
      <c r="AG83" s="127" t="s">
        <v>71</v>
      </c>
    </row>
    <row r="84" spans="1:33" ht="16.149999999999999" customHeight="1">
      <c r="A84" s="1" t="s">
        <v>764</v>
      </c>
      <c r="B84" s="3"/>
      <c r="C84" s="3"/>
      <c r="D84" s="3"/>
      <c r="E84" s="3"/>
      <c r="F84" s="3"/>
      <c r="G84" s="3"/>
      <c r="H84" s="3"/>
      <c r="I84" s="3"/>
      <c r="J84" s="3"/>
      <c r="K84" s="3"/>
      <c r="L84" s="3"/>
      <c r="M84" s="3"/>
      <c r="N84" s="3"/>
      <c r="O84" s="3"/>
      <c r="P84" s="3"/>
      <c r="Q84" s="3"/>
      <c r="R84" s="3"/>
      <c r="S84" s="3"/>
      <c r="T84" s="3"/>
      <c r="U84" s="3"/>
      <c r="V84" s="3"/>
      <c r="W84" s="3"/>
      <c r="X84" s="3"/>
      <c r="Y84" s="3"/>
      <c r="Z84" s="3"/>
      <c r="AA84" s="3"/>
      <c r="AB84" s="527"/>
      <c r="AC84" s="527"/>
      <c r="AD84" s="527"/>
      <c r="AE84" s="527"/>
      <c r="AF84" s="527"/>
      <c r="AG84" s="176" t="s">
        <v>71</v>
      </c>
    </row>
    <row r="85" spans="1:33" ht="16.149999999999999" customHeight="1">
      <c r="A85" s="89" t="s">
        <v>765</v>
      </c>
      <c r="B85" s="6"/>
      <c r="C85" s="6"/>
      <c r="D85" s="6"/>
      <c r="E85" s="6"/>
      <c r="F85" s="6"/>
      <c r="G85" s="6"/>
      <c r="H85" s="6"/>
      <c r="I85" s="6"/>
      <c r="J85" s="6"/>
      <c r="K85" s="6"/>
      <c r="L85" s="6"/>
      <c r="M85" s="6"/>
      <c r="N85" s="6"/>
      <c r="O85" s="6"/>
      <c r="P85" s="6"/>
      <c r="Q85" s="6"/>
      <c r="R85" s="6"/>
      <c r="S85" s="6"/>
      <c r="T85" s="6"/>
      <c r="U85" s="6"/>
      <c r="V85" s="6"/>
      <c r="W85" s="6"/>
      <c r="X85" s="6"/>
      <c r="Y85" s="6"/>
      <c r="Z85" s="6"/>
      <c r="AA85" s="6"/>
      <c r="AB85" s="528">
        <f>AB84-AB83</f>
        <v>0</v>
      </c>
      <c r="AC85" s="528"/>
      <c r="AD85" s="528"/>
      <c r="AE85" s="528"/>
      <c r="AF85" s="528"/>
      <c r="AG85" s="176" t="s">
        <v>71</v>
      </c>
    </row>
    <row r="86" spans="1:33" ht="16.149999999999999" customHeight="1">
      <c r="A86" s="17"/>
      <c r="B86" s="84" t="s">
        <v>766</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01"/>
      <c r="AC86" s="601"/>
      <c r="AD86" s="601"/>
      <c r="AE86" s="601"/>
      <c r="AF86" s="601"/>
      <c r="AG86" s="131" t="s">
        <v>71</v>
      </c>
    </row>
    <row r="87" spans="1:33" ht="16.149999999999999" customHeight="1" thickBot="1">
      <c r="A87" s="41"/>
      <c r="B87" s="86" t="s">
        <v>767</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10"/>
      <c r="AC87" s="610"/>
      <c r="AD87" s="610"/>
      <c r="AE87" s="610"/>
      <c r="AF87" s="610"/>
      <c r="AG87" s="131" t="s">
        <v>530</v>
      </c>
    </row>
    <row r="88" spans="1:33" ht="16.350000000000001" customHeight="1" thickTop="1" thickBot="1">
      <c r="A88" s="85"/>
      <c r="B88" s="87" t="s">
        <v>768</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08">
        <f>IFERROR(AB87/AB83*100,0)</f>
        <v>0</v>
      </c>
      <c r="AC88" s="608"/>
      <c r="AD88" s="608"/>
      <c r="AE88" s="608"/>
      <c r="AF88" s="608"/>
      <c r="AG88" s="132" t="s">
        <v>527</v>
      </c>
    </row>
    <row r="89" spans="1:33" ht="16.350000000000001" customHeight="1"/>
    <row r="90" spans="1:33" ht="16.149999999999999" customHeight="1" thickBot="1">
      <c r="A90" s="2" t="s">
        <v>548</v>
      </c>
      <c r="B90" s="3"/>
      <c r="C90" s="3"/>
      <c r="D90" s="3"/>
      <c r="E90" s="3"/>
      <c r="F90" s="3"/>
      <c r="G90" s="3"/>
      <c r="H90" s="3"/>
      <c r="I90" s="3"/>
      <c r="J90" s="3"/>
      <c r="K90" s="3"/>
      <c r="L90" s="3"/>
      <c r="M90" s="3"/>
      <c r="N90" s="3"/>
      <c r="O90" s="3"/>
      <c r="P90" s="3"/>
      <c r="Q90" s="3"/>
      <c r="R90" s="3"/>
      <c r="S90" s="3"/>
      <c r="T90" s="3"/>
      <c r="U90" s="3"/>
      <c r="V90" s="3"/>
      <c r="W90" s="3"/>
      <c r="X90" s="3"/>
      <c r="Y90" s="3"/>
      <c r="Z90" s="3"/>
      <c r="AA90" s="525"/>
      <c r="AB90" s="525"/>
      <c r="AC90" s="525"/>
      <c r="AD90" s="525"/>
      <c r="AE90" s="525"/>
      <c r="AF90" s="525"/>
      <c r="AG90" s="525"/>
    </row>
    <row r="91" spans="1:33" ht="16.149999999999999" customHeight="1">
      <c r="A91" s="116" t="s">
        <v>769</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09">
        <f>'別添_計画書（病院及び有床診療所）'!AB91</f>
        <v>0</v>
      </c>
      <c r="AC91" s="609"/>
      <c r="AD91" s="609"/>
      <c r="AE91" s="609"/>
      <c r="AF91" s="609"/>
      <c r="AG91" s="74" t="s">
        <v>522</v>
      </c>
    </row>
    <row r="92" spans="1:33" ht="16.149999999999999" customHeight="1">
      <c r="A92" s="1" t="s">
        <v>770</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541">
        <f>'別添_計画書（病院及び有床診療所）'!AB92</f>
        <v>0</v>
      </c>
      <c r="AC92" s="541"/>
      <c r="AD92" s="541"/>
      <c r="AE92" s="541"/>
      <c r="AF92" s="541"/>
      <c r="AG92" s="127" t="s">
        <v>71</v>
      </c>
    </row>
    <row r="93" spans="1:33" ht="16.149999999999999" customHeight="1">
      <c r="A93" s="1" t="s">
        <v>771</v>
      </c>
      <c r="B93" s="3"/>
      <c r="C93" s="3"/>
      <c r="D93" s="3"/>
      <c r="E93" s="3"/>
      <c r="F93" s="3"/>
      <c r="G93" s="3"/>
      <c r="H93" s="3"/>
      <c r="I93" s="3"/>
      <c r="J93" s="3"/>
      <c r="K93" s="3"/>
      <c r="L93" s="3"/>
      <c r="M93" s="3"/>
      <c r="N93" s="3"/>
      <c r="O93" s="3"/>
      <c r="P93" s="3"/>
      <c r="Q93" s="3"/>
      <c r="R93" s="3"/>
      <c r="S93" s="3"/>
      <c r="T93" s="3"/>
      <c r="U93" s="3"/>
      <c r="V93" s="3"/>
      <c r="W93" s="3"/>
      <c r="X93" s="3"/>
      <c r="Y93" s="3"/>
      <c r="Z93" s="3"/>
      <c r="AA93" s="3"/>
      <c r="AB93" s="527"/>
      <c r="AC93" s="527"/>
      <c r="AD93" s="527"/>
      <c r="AE93" s="527"/>
      <c r="AF93" s="527"/>
      <c r="AG93" s="176" t="s">
        <v>71</v>
      </c>
    </row>
    <row r="94" spans="1:33" ht="16.149999999999999" customHeight="1">
      <c r="A94" s="89" t="s">
        <v>772</v>
      </c>
      <c r="B94" s="6"/>
      <c r="C94" s="6"/>
      <c r="D94" s="6"/>
      <c r="E94" s="6"/>
      <c r="F94" s="6"/>
      <c r="G94" s="6"/>
      <c r="H94" s="6"/>
      <c r="I94" s="6"/>
      <c r="J94" s="6"/>
      <c r="K94" s="6"/>
      <c r="L94" s="6"/>
      <c r="M94" s="6"/>
      <c r="N94" s="6"/>
      <c r="O94" s="6"/>
      <c r="P94" s="6"/>
      <c r="Q94" s="6"/>
      <c r="R94" s="6"/>
      <c r="S94" s="6"/>
      <c r="T94" s="6"/>
      <c r="U94" s="6"/>
      <c r="V94" s="6"/>
      <c r="W94" s="6"/>
      <c r="X94" s="6"/>
      <c r="Y94" s="6"/>
      <c r="Z94" s="6"/>
      <c r="AA94" s="6"/>
      <c r="AB94" s="528">
        <f>AB93-AB92</f>
        <v>0</v>
      </c>
      <c r="AC94" s="528"/>
      <c r="AD94" s="528"/>
      <c r="AE94" s="528"/>
      <c r="AF94" s="528"/>
      <c r="AG94" s="176" t="s">
        <v>71</v>
      </c>
    </row>
    <row r="95" spans="1:33" ht="16.149999999999999" customHeight="1">
      <c r="A95" s="17"/>
      <c r="B95" s="84" t="s">
        <v>773</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01"/>
      <c r="AC95" s="601"/>
      <c r="AD95" s="601"/>
      <c r="AE95" s="601"/>
      <c r="AF95" s="601"/>
      <c r="AG95" s="131" t="s">
        <v>71</v>
      </c>
    </row>
    <row r="96" spans="1:33" ht="16.350000000000001" customHeight="1" thickBot="1">
      <c r="A96" s="41"/>
      <c r="B96" s="86" t="s">
        <v>774</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10"/>
      <c r="AC96" s="610"/>
      <c r="AD96" s="610"/>
      <c r="AE96" s="610"/>
      <c r="AF96" s="610"/>
      <c r="AG96" s="131" t="s">
        <v>530</v>
      </c>
    </row>
    <row r="97" spans="1:35" ht="16.350000000000001" customHeight="1" thickTop="1" thickBot="1">
      <c r="A97" s="85"/>
      <c r="B97" s="87" t="s">
        <v>775</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08">
        <f>IFERROR(AB96/AB92*100,0)</f>
        <v>0</v>
      </c>
      <c r="AC97" s="608"/>
      <c r="AD97" s="608"/>
      <c r="AE97" s="608"/>
      <c r="AF97" s="608"/>
      <c r="AG97" s="132" t="s">
        <v>527</v>
      </c>
    </row>
    <row r="98" spans="1:35" ht="16.350000000000001" customHeight="1">
      <c r="AG98" s="29"/>
    </row>
    <row r="99" spans="1:35" ht="16.350000000000001" customHeight="1" thickBot="1">
      <c r="A99" s="568" t="s">
        <v>776</v>
      </c>
      <c r="B99" s="568"/>
      <c r="C99" s="568"/>
      <c r="D99" s="568"/>
      <c r="E99" s="568"/>
      <c r="F99" s="568"/>
      <c r="G99" s="568"/>
      <c r="H99" s="568"/>
      <c r="I99" s="568"/>
      <c r="J99" s="568"/>
      <c r="K99" s="568"/>
      <c r="L99" s="568"/>
      <c r="M99" s="568"/>
      <c r="N99" s="568"/>
      <c r="O99" s="568"/>
      <c r="P99" s="568"/>
      <c r="Q99" s="568"/>
      <c r="R99" s="568"/>
      <c r="S99" s="568"/>
      <c r="T99" s="568"/>
      <c r="U99" s="568"/>
      <c r="V99" s="568"/>
      <c r="W99" s="568"/>
      <c r="X99" s="568"/>
      <c r="Y99" s="568"/>
      <c r="Z99" s="568"/>
      <c r="AA99" s="568"/>
      <c r="AB99" s="568"/>
      <c r="AC99" s="568"/>
      <c r="AD99" s="568"/>
      <c r="AE99" s="568"/>
      <c r="AF99" s="568"/>
      <c r="AG99" s="568"/>
      <c r="AH99" s="191"/>
      <c r="AI99" s="191"/>
    </row>
    <row r="100" spans="1:35" ht="16.350000000000001" customHeight="1">
      <c r="A100" s="169" t="s">
        <v>777</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09">
        <f>'別添_計画書（病院及び有床診療所）'!AB100</f>
        <v>0</v>
      </c>
      <c r="AC100" s="609"/>
      <c r="AD100" s="609"/>
      <c r="AE100" s="609"/>
      <c r="AF100" s="609"/>
      <c r="AG100" s="74" t="s">
        <v>522</v>
      </c>
      <c r="AH100" s="181"/>
      <c r="AI100" s="181"/>
    </row>
    <row r="101" spans="1:35" ht="16.350000000000001" customHeight="1">
      <c r="A101" s="168" t="s">
        <v>778</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541">
        <f>'別添_計画書（病院及び有床診療所）'!AB101</f>
        <v>0</v>
      </c>
      <c r="AC101" s="541"/>
      <c r="AD101" s="541"/>
      <c r="AE101" s="541"/>
      <c r="AF101" s="541"/>
      <c r="AG101" s="127" t="s">
        <v>71</v>
      </c>
    </row>
    <row r="102" spans="1:35" ht="16.350000000000001" customHeight="1">
      <c r="A102" s="1" t="s">
        <v>779</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527"/>
      <c r="AC102" s="527"/>
      <c r="AD102" s="527"/>
      <c r="AE102" s="527"/>
      <c r="AF102" s="527"/>
      <c r="AG102" s="176" t="s">
        <v>71</v>
      </c>
    </row>
    <row r="103" spans="1:35" ht="16.350000000000001" customHeight="1">
      <c r="A103" s="170" t="s">
        <v>780</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528">
        <f>AB102-AB101</f>
        <v>0</v>
      </c>
      <c r="AC103" s="528"/>
      <c r="AD103" s="528"/>
      <c r="AE103" s="528"/>
      <c r="AF103" s="528"/>
      <c r="AG103" s="176" t="s">
        <v>71</v>
      </c>
    </row>
    <row r="104" spans="1:35" ht="16.350000000000001" customHeight="1">
      <c r="A104" s="17"/>
      <c r="B104" s="84" t="s">
        <v>781</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01"/>
      <c r="AC104" s="601"/>
      <c r="AD104" s="601"/>
      <c r="AE104" s="601"/>
      <c r="AF104" s="601"/>
      <c r="AG104" s="131" t="s">
        <v>71</v>
      </c>
    </row>
    <row r="105" spans="1:35" ht="16.350000000000001" customHeight="1" thickBot="1">
      <c r="A105" s="41"/>
      <c r="B105" s="171" t="s">
        <v>782</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10"/>
      <c r="AC105" s="610"/>
      <c r="AD105" s="610"/>
      <c r="AE105" s="610"/>
      <c r="AF105" s="610"/>
      <c r="AG105" s="131" t="s">
        <v>530</v>
      </c>
    </row>
    <row r="106" spans="1:35" ht="16.350000000000001" customHeight="1" thickTop="1" thickBot="1">
      <c r="A106" s="85"/>
      <c r="B106" s="172" t="s">
        <v>783</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08">
        <f>IFERROR(AB105/AB101*100,0)</f>
        <v>0</v>
      </c>
      <c r="AC106" s="608"/>
      <c r="AD106" s="608"/>
      <c r="AE106" s="608"/>
      <c r="AF106" s="608"/>
      <c r="AG106" s="132" t="s">
        <v>527</v>
      </c>
    </row>
    <row r="107" spans="1:35" ht="16.350000000000001" customHeight="1">
      <c r="AG107" s="29"/>
    </row>
    <row r="108" spans="1:35" ht="16.149999999999999" customHeight="1" thickBot="1">
      <c r="A108" s="2" t="s">
        <v>784</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525"/>
      <c r="AB108" s="525"/>
      <c r="AC108" s="525"/>
      <c r="AD108" s="525"/>
      <c r="AE108" s="525"/>
      <c r="AF108" s="525"/>
      <c r="AG108" s="525"/>
    </row>
    <row r="109" spans="1:35" ht="16.149999999999999" customHeight="1">
      <c r="A109" s="169" t="s">
        <v>785</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09">
        <f>'別添_計画書（病院及び有床診療所）'!AB109</f>
        <v>0</v>
      </c>
      <c r="AC109" s="609"/>
      <c r="AD109" s="609"/>
      <c r="AE109" s="609"/>
      <c r="AF109" s="609"/>
      <c r="AG109" s="74" t="s">
        <v>522</v>
      </c>
    </row>
    <row r="110" spans="1:35" ht="16.149999999999999" customHeight="1">
      <c r="A110" s="168" t="s">
        <v>786</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541">
        <f>'別添_計画書（病院及び有床診療所）'!AB110</f>
        <v>0</v>
      </c>
      <c r="AC110" s="541"/>
      <c r="AD110" s="541"/>
      <c r="AE110" s="541"/>
      <c r="AF110" s="541"/>
      <c r="AG110" s="127" t="s">
        <v>71</v>
      </c>
    </row>
    <row r="111" spans="1:35" ht="16.149999999999999" customHeight="1">
      <c r="A111" s="1" t="s">
        <v>787</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527"/>
      <c r="AC111" s="527"/>
      <c r="AD111" s="527"/>
      <c r="AE111" s="527"/>
      <c r="AF111" s="527"/>
      <c r="AG111" s="176" t="s">
        <v>71</v>
      </c>
    </row>
    <row r="112" spans="1:35" ht="16.149999999999999" customHeight="1">
      <c r="A112" s="170" t="s">
        <v>788</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528">
        <f>AB111-AB110</f>
        <v>0</v>
      </c>
      <c r="AC112" s="528"/>
      <c r="AD112" s="528"/>
      <c r="AE112" s="528"/>
      <c r="AF112" s="528"/>
      <c r="AG112" s="176" t="s">
        <v>71</v>
      </c>
    </row>
    <row r="113" spans="1:35" ht="16.149999999999999" customHeight="1">
      <c r="A113" s="17"/>
      <c r="B113" s="84" t="s">
        <v>789</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01"/>
      <c r="AC113" s="601"/>
      <c r="AD113" s="601"/>
      <c r="AE113" s="601"/>
      <c r="AF113" s="601"/>
      <c r="AG113" s="131" t="s">
        <v>71</v>
      </c>
    </row>
    <row r="114" spans="1:35" ht="16.149999999999999" customHeight="1" thickBot="1">
      <c r="A114" s="41"/>
      <c r="B114" s="171" t="s">
        <v>790</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10"/>
      <c r="AC114" s="610"/>
      <c r="AD114" s="610"/>
      <c r="AE114" s="610"/>
      <c r="AF114" s="610"/>
      <c r="AG114" s="131" t="s">
        <v>530</v>
      </c>
    </row>
    <row r="115" spans="1:35" ht="16.350000000000001" customHeight="1" thickTop="1" thickBot="1">
      <c r="A115" s="85"/>
      <c r="B115" s="172" t="s">
        <v>791</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08">
        <f>IFERROR(AB114/AB110*100,0)</f>
        <v>0</v>
      </c>
      <c r="AC115" s="608"/>
      <c r="AD115" s="608"/>
      <c r="AE115" s="608"/>
      <c r="AF115" s="608"/>
      <c r="AG115" s="132" t="s">
        <v>527</v>
      </c>
    </row>
    <row r="116" spans="1:35" ht="16.350000000000001" customHeight="1"/>
    <row r="117" spans="1:35" ht="16.350000000000001" customHeight="1">
      <c r="A117" s="64" t="s">
        <v>564</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792</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523"/>
      <c r="AB118" s="523"/>
      <c r="AC118" s="523"/>
      <c r="AD118" s="523"/>
      <c r="AE118" s="523"/>
      <c r="AF118" s="523"/>
      <c r="AG118" s="523"/>
      <c r="AH118" s="191"/>
      <c r="AI118" s="191"/>
    </row>
    <row r="119" spans="1:35" ht="16.149999999999999" customHeight="1">
      <c r="A119" s="115" t="s">
        <v>793</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09">
        <f>'別添_計画書（病院及び有床診療所）'!AB119</f>
        <v>0</v>
      </c>
      <c r="AC119" s="609"/>
      <c r="AD119" s="609"/>
      <c r="AE119" s="609"/>
      <c r="AF119" s="609"/>
      <c r="AG119" s="77" t="s">
        <v>522</v>
      </c>
      <c r="AH119" s="181"/>
      <c r="AI119" s="181"/>
    </row>
    <row r="120" spans="1:35" ht="16.149999999999999" customHeight="1">
      <c r="A120" s="104" t="s">
        <v>794</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541">
        <f>'別添_計画書（病院及び有床診療所）'!AB120</f>
        <v>0</v>
      </c>
      <c r="AC120" s="541"/>
      <c r="AD120" s="541"/>
      <c r="AE120" s="541"/>
      <c r="AF120" s="541"/>
      <c r="AG120" s="121" t="s">
        <v>71</v>
      </c>
      <c r="AH120" s="181"/>
      <c r="AI120" s="181"/>
    </row>
    <row r="121" spans="1:35" ht="16.149999999999999" customHeight="1">
      <c r="A121" s="104" t="s">
        <v>795</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541">
        <f>'別添_計画書（病院及び有床診療所）'!AB121</f>
        <v>0</v>
      </c>
      <c r="AC121" s="541"/>
      <c r="AD121" s="541"/>
      <c r="AE121" s="541"/>
      <c r="AF121" s="541"/>
      <c r="AG121" s="121" t="s">
        <v>71</v>
      </c>
    </row>
    <row r="122" spans="1:35" ht="16.149999999999999" customHeight="1">
      <c r="A122" s="104" t="s">
        <v>796</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17"/>
      <c r="AC122" s="517"/>
      <c r="AD122" s="517"/>
      <c r="AE122" s="517"/>
      <c r="AF122" s="517"/>
      <c r="AG122" s="134" t="s">
        <v>71</v>
      </c>
    </row>
    <row r="123" spans="1:35" ht="16.149999999999999" customHeight="1">
      <c r="A123" s="104" t="s">
        <v>797</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18"/>
      <c r="AC123" s="518"/>
      <c r="AD123" s="518"/>
      <c r="AE123" s="518"/>
      <c r="AF123" s="518"/>
      <c r="AG123" s="134" t="s">
        <v>71</v>
      </c>
    </row>
    <row r="124" spans="1:35" ht="16.149999999999999" customHeight="1">
      <c r="A124" s="108" t="s">
        <v>579</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519">
        <f>AB122-AB120</f>
        <v>0</v>
      </c>
      <c r="AC124" s="519"/>
      <c r="AD124" s="519"/>
      <c r="AE124" s="519"/>
      <c r="AF124" s="519"/>
      <c r="AG124" s="134" t="s">
        <v>71</v>
      </c>
    </row>
    <row r="125" spans="1:35" ht="16.149999999999999" customHeight="1">
      <c r="A125" s="108" t="s">
        <v>798</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519">
        <f>AB123-AB121</f>
        <v>0</v>
      </c>
      <c r="AC125" s="519"/>
      <c r="AD125" s="519"/>
      <c r="AE125" s="519"/>
      <c r="AF125" s="519"/>
      <c r="AG125" s="134" t="s">
        <v>71</v>
      </c>
    </row>
    <row r="126" spans="1:35" ht="16.149999999999999" customHeight="1">
      <c r="A126" s="90"/>
      <c r="B126" s="91" t="s">
        <v>799</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18"/>
      <c r="AC126" s="518"/>
      <c r="AD126" s="518"/>
      <c r="AE126" s="518"/>
      <c r="AF126" s="518"/>
      <c r="AG126" s="137" t="s">
        <v>71</v>
      </c>
    </row>
    <row r="127" spans="1:35" ht="16.149999999999999" customHeight="1" thickBot="1">
      <c r="A127" s="92"/>
      <c r="B127" s="110" t="s">
        <v>800</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520"/>
      <c r="AC127" s="520"/>
      <c r="AD127" s="520"/>
      <c r="AE127" s="520"/>
      <c r="AF127" s="520"/>
      <c r="AG127" s="137" t="s">
        <v>530</v>
      </c>
    </row>
    <row r="128" spans="1:35" ht="16.350000000000001" customHeight="1" thickTop="1" thickBot="1">
      <c r="A128" s="93"/>
      <c r="B128" s="111" t="s">
        <v>801</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11">
        <f>IFERROR(AB127/AB121*100,0)</f>
        <v>0</v>
      </c>
      <c r="AC128" s="611"/>
      <c r="AD128" s="611"/>
      <c r="AE128" s="611"/>
      <c r="AF128" s="611"/>
      <c r="AG128" s="138" t="s">
        <v>527</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802</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523"/>
      <c r="AB130" s="523"/>
      <c r="AC130" s="523"/>
      <c r="AD130" s="523"/>
      <c r="AE130" s="523"/>
      <c r="AF130" s="523"/>
      <c r="AG130" s="523"/>
      <c r="AH130" s="191"/>
      <c r="AI130" s="191"/>
    </row>
    <row r="131" spans="1:35" ht="16.149999999999999" customHeight="1">
      <c r="A131" s="115" t="s">
        <v>803</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09">
        <f>'別添_計画書（病院及び有床診療所）'!AB131</f>
        <v>0</v>
      </c>
      <c r="AC131" s="609"/>
      <c r="AD131" s="609"/>
      <c r="AE131" s="609"/>
      <c r="AF131" s="609"/>
      <c r="AG131" s="77" t="s">
        <v>522</v>
      </c>
      <c r="AH131" s="181"/>
      <c r="AI131" s="181"/>
    </row>
    <row r="132" spans="1:35" ht="16.149999999999999" customHeight="1">
      <c r="A132" s="104" t="s">
        <v>804</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541">
        <f>'別添_計画書（病院及び有床診療所）'!AB132</f>
        <v>0</v>
      </c>
      <c r="AC132" s="541"/>
      <c r="AD132" s="541"/>
      <c r="AE132" s="541"/>
      <c r="AF132" s="541"/>
      <c r="AG132" s="121" t="s">
        <v>71</v>
      </c>
      <c r="AH132" s="181"/>
      <c r="AI132" s="181"/>
    </row>
    <row r="133" spans="1:35" ht="16.149999999999999" customHeight="1">
      <c r="A133" s="104" t="s">
        <v>805</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541">
        <f>'別添_計画書（病院及び有床診療所）'!AB133</f>
        <v>0</v>
      </c>
      <c r="AC133" s="541"/>
      <c r="AD133" s="541"/>
      <c r="AE133" s="541"/>
      <c r="AF133" s="541"/>
      <c r="AG133" s="67" t="s">
        <v>71</v>
      </c>
    </row>
    <row r="134" spans="1:35" ht="16.149999999999999" customHeight="1">
      <c r="A134" s="104" t="s">
        <v>806</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17"/>
      <c r="AC134" s="517"/>
      <c r="AD134" s="517"/>
      <c r="AE134" s="517"/>
      <c r="AF134" s="517"/>
      <c r="AG134" s="69" t="s">
        <v>71</v>
      </c>
    </row>
    <row r="135" spans="1:35" ht="16.149999999999999" customHeight="1">
      <c r="A135" s="104" t="s">
        <v>807</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18"/>
      <c r="AC135" s="518"/>
      <c r="AD135" s="518"/>
      <c r="AE135" s="518"/>
      <c r="AF135" s="518"/>
      <c r="AG135" s="69" t="s">
        <v>71</v>
      </c>
    </row>
    <row r="136" spans="1:35" ht="16.149999999999999" customHeight="1">
      <c r="A136" s="108" t="s">
        <v>808</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519">
        <f>AB134-AB132</f>
        <v>0</v>
      </c>
      <c r="AC136" s="519"/>
      <c r="AD136" s="519"/>
      <c r="AE136" s="519"/>
      <c r="AF136" s="519"/>
      <c r="AG136" s="69" t="s">
        <v>71</v>
      </c>
    </row>
    <row r="137" spans="1:35" ht="16.149999999999999" customHeight="1">
      <c r="A137" s="108" t="s">
        <v>809</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519">
        <f>AB135-AB133</f>
        <v>0</v>
      </c>
      <c r="AC137" s="519"/>
      <c r="AD137" s="519"/>
      <c r="AE137" s="519"/>
      <c r="AF137" s="519"/>
      <c r="AG137" s="69" t="s">
        <v>71</v>
      </c>
    </row>
    <row r="138" spans="1:35" ht="16.149999999999999" customHeight="1">
      <c r="A138" s="90"/>
      <c r="B138" s="91" t="s">
        <v>810</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18"/>
      <c r="AC138" s="518"/>
      <c r="AD138" s="518"/>
      <c r="AE138" s="518"/>
      <c r="AF138" s="518"/>
      <c r="AG138" s="135" t="s">
        <v>71</v>
      </c>
    </row>
    <row r="139" spans="1:35" ht="16.149999999999999" customHeight="1" thickBot="1">
      <c r="A139" s="92"/>
      <c r="B139" s="110" t="s">
        <v>811</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520"/>
      <c r="AC139" s="520"/>
      <c r="AD139" s="520"/>
      <c r="AE139" s="520"/>
      <c r="AF139" s="520"/>
      <c r="AG139" s="135" t="s">
        <v>530</v>
      </c>
    </row>
    <row r="140" spans="1:35" ht="16.350000000000001" customHeight="1" thickTop="1" thickBot="1">
      <c r="A140" s="93"/>
      <c r="B140" s="111" t="s">
        <v>812</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11">
        <f>IFERROR(AB139/AB133*100,0)</f>
        <v>0</v>
      </c>
      <c r="AC140" s="611"/>
      <c r="AD140" s="611"/>
      <c r="AE140" s="611"/>
      <c r="AF140" s="611"/>
      <c r="AG140" s="136" t="s">
        <v>527</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813</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32</v>
      </c>
      <c r="E145" s="3"/>
      <c r="F145" s="515"/>
      <c r="G145" s="515"/>
      <c r="H145" s="3" t="s">
        <v>33</v>
      </c>
      <c r="I145" s="515"/>
      <c r="J145" s="515"/>
      <c r="K145" s="3" t="s">
        <v>178</v>
      </c>
      <c r="L145" s="515"/>
      <c r="M145" s="515"/>
      <c r="N145" s="3" t="s">
        <v>35</v>
      </c>
      <c r="O145" s="3"/>
      <c r="P145" s="3"/>
      <c r="Q145" s="3" t="s">
        <v>814</v>
      </c>
      <c r="R145" s="3"/>
      <c r="S145" s="3"/>
      <c r="T145" s="3"/>
      <c r="U145" s="516"/>
      <c r="V145" s="516"/>
      <c r="W145" s="516"/>
      <c r="X145" s="516"/>
      <c r="Y145" s="516"/>
      <c r="Z145" s="516"/>
      <c r="AA145" s="516"/>
      <c r="AB145" s="516"/>
      <c r="AC145" s="516"/>
      <c r="AD145" s="516"/>
      <c r="AE145" s="516"/>
      <c r="AF145" s="516"/>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202</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47:AF47"/>
    <mergeCell ref="AB48:AF48"/>
    <mergeCell ref="AB49:AF49"/>
    <mergeCell ref="AB50:AF50"/>
    <mergeCell ref="AB51:AF51"/>
    <mergeCell ref="AB52:AF52"/>
    <mergeCell ref="AC39:AF39"/>
    <mergeCell ref="AC40:AF40"/>
    <mergeCell ref="AB43:AF43"/>
    <mergeCell ref="AB44:AF44"/>
    <mergeCell ref="AB45:AF45"/>
    <mergeCell ref="AB46:AF46"/>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171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464" t="s">
        <v>815</v>
      </c>
      <c r="B2" s="464"/>
      <c r="C2" s="464"/>
      <c r="D2" s="464"/>
      <c r="E2" s="464"/>
      <c r="F2" s="464"/>
      <c r="G2" s="464"/>
      <c r="H2" s="464"/>
      <c r="I2" s="464"/>
      <c r="J2" s="464"/>
      <c r="K2" s="464"/>
      <c r="L2" s="464"/>
      <c r="M2" s="464"/>
      <c r="N2" s="464"/>
      <c r="O2" s="464"/>
      <c r="P2" s="464"/>
      <c r="Q2" s="464"/>
      <c r="R2" s="464"/>
      <c r="S2" s="464"/>
      <c r="T2" s="555"/>
      <c r="U2" s="555"/>
      <c r="V2" s="173" t="s">
        <v>173</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457" t="s">
        <v>174</v>
      </c>
      <c r="T4" s="457"/>
      <c r="U4" s="457"/>
      <c r="V4" s="457"/>
      <c r="W4" s="457"/>
      <c r="X4" s="458" t="e">
        <f>IF(#REF!=0,"",#REF!)</f>
        <v>#REF!</v>
      </c>
      <c r="Y4" s="586"/>
      <c r="Z4" s="586"/>
      <c r="AA4" s="586"/>
      <c r="AB4" s="586"/>
      <c r="AC4" s="586"/>
      <c r="AD4" s="586"/>
      <c r="AE4" s="586"/>
      <c r="AF4" s="586"/>
      <c r="AG4" s="587"/>
    </row>
    <row r="5" spans="1:33" ht="16.149999999999999" customHeight="1">
      <c r="A5" s="3"/>
      <c r="B5" s="3"/>
      <c r="C5" s="3"/>
      <c r="D5" s="3"/>
      <c r="E5" s="3"/>
      <c r="F5" s="3"/>
      <c r="G5" s="3"/>
      <c r="H5" s="3"/>
      <c r="I5" s="3"/>
      <c r="J5" s="3"/>
      <c r="K5" s="3"/>
      <c r="L5" s="3"/>
      <c r="M5" s="3"/>
      <c r="N5" s="3"/>
      <c r="O5" s="3"/>
      <c r="P5" s="3"/>
      <c r="Q5" s="3"/>
      <c r="R5" s="3"/>
      <c r="S5" s="3" t="s">
        <v>175</v>
      </c>
      <c r="T5" s="3"/>
      <c r="U5" s="3"/>
      <c r="V5" s="3"/>
      <c r="W5" s="3"/>
      <c r="X5" s="458" t="e">
        <f>IF(#REF!=0,"",#REF!)</f>
        <v>#REF!</v>
      </c>
      <c r="Y5" s="586"/>
      <c r="Z5" s="586"/>
      <c r="AA5" s="586"/>
      <c r="AB5" s="586"/>
      <c r="AC5" s="586"/>
      <c r="AD5" s="586"/>
      <c r="AE5" s="586"/>
      <c r="AF5" s="586"/>
      <c r="AG5" s="587"/>
    </row>
    <row r="6" spans="1:33" ht="16.149999999999999" customHeight="1">
      <c r="A6" s="2" t="s">
        <v>591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592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590"/>
      <c r="C8" s="591"/>
      <c r="D8" s="572" t="s">
        <v>593</v>
      </c>
      <c r="E8" s="554"/>
      <c r="F8" s="554"/>
      <c r="G8" s="554"/>
      <c r="H8" s="554"/>
      <c r="I8" s="554"/>
      <c r="J8" s="554"/>
      <c r="K8" s="554"/>
      <c r="L8" s="554"/>
      <c r="M8" s="554"/>
      <c r="N8" s="554"/>
      <c r="O8" s="554"/>
      <c r="P8" s="554"/>
      <c r="Q8" s="554"/>
      <c r="R8" s="554"/>
      <c r="S8" s="554"/>
      <c r="T8" s="554"/>
      <c r="U8" s="554"/>
      <c r="V8" s="554"/>
      <c r="W8" s="554"/>
      <c r="X8" s="554"/>
      <c r="Y8" s="554"/>
      <c r="Z8" s="554"/>
      <c r="AA8" s="3"/>
      <c r="AB8" s="3"/>
      <c r="AC8" s="3"/>
      <c r="AD8" s="3"/>
      <c r="AE8" s="3"/>
      <c r="AF8" s="3"/>
      <c r="AG8" s="20"/>
    </row>
    <row r="9" spans="1:33" ht="16.149999999999999" customHeight="1" thickBot="1">
      <c r="A9" s="3"/>
      <c r="B9" s="590"/>
      <c r="C9" s="591"/>
      <c r="D9" s="583" t="s">
        <v>594</v>
      </c>
      <c r="E9" s="552"/>
      <c r="F9" s="552"/>
      <c r="G9" s="552"/>
      <c r="H9" s="552"/>
      <c r="I9" s="552"/>
      <c r="J9" s="552"/>
      <c r="K9" s="552"/>
      <c r="L9" s="552"/>
      <c r="M9" s="552"/>
      <c r="N9" s="552"/>
      <c r="O9" s="552"/>
      <c r="P9" s="552"/>
      <c r="Q9" s="552"/>
      <c r="R9" s="552"/>
      <c r="S9" s="552"/>
      <c r="T9" s="552"/>
      <c r="U9" s="552"/>
      <c r="V9" s="552"/>
      <c r="W9" s="552"/>
      <c r="X9" s="552"/>
      <c r="Y9" s="552"/>
      <c r="Z9" s="552"/>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595</v>
      </c>
      <c r="B11" s="3"/>
      <c r="C11" s="3"/>
      <c r="D11" s="3"/>
      <c r="E11" s="3"/>
      <c r="F11" s="3"/>
      <c r="L11" s="3"/>
      <c r="M11" s="3"/>
      <c r="N11" s="3"/>
      <c r="O11" s="3"/>
      <c r="P11" s="3"/>
      <c r="Q11" s="3"/>
      <c r="R11" s="3"/>
      <c r="S11" s="3"/>
      <c r="T11" s="3"/>
      <c r="U11" s="3"/>
      <c r="V11" s="3"/>
      <c r="AE11" s="3"/>
      <c r="AF11" s="3"/>
      <c r="AG11" s="20"/>
    </row>
    <row r="12" spans="1:33" ht="16.149999999999999" customHeight="1" thickBot="1">
      <c r="B12" s="454" t="s">
        <v>32</v>
      </c>
      <c r="C12" s="455"/>
      <c r="D12" s="455"/>
      <c r="E12" s="456" t="e">
        <f>IF('（別添）_計画書（診療所用）案１'!#REF!=0,"",'（別添）_計画書（診療所用）案１'!#REF!)</f>
        <v>#REF!</v>
      </c>
      <c r="F12" s="456"/>
      <c r="G12" s="21" t="s">
        <v>33</v>
      </c>
      <c r="H12" s="456" t="e">
        <f>IF('（別添）_計画書（診療所用）案１'!#REF!=0,"",'（別添）_計画書（診療所用）案１'!#REF!)</f>
        <v>#REF!</v>
      </c>
      <c r="I12" s="456"/>
      <c r="J12" s="21" t="s">
        <v>178</v>
      </c>
      <c r="K12" s="21"/>
      <c r="L12" s="21" t="s">
        <v>179</v>
      </c>
      <c r="M12" s="21" t="s">
        <v>32</v>
      </c>
      <c r="N12" s="21"/>
      <c r="O12" s="456" t="e">
        <f>IF('（別添）_計画書（診療所用）案１'!#REF!=0,"",'（別添）_計画書（診療所用）案１'!#REF!)</f>
        <v>#REF!</v>
      </c>
      <c r="P12" s="456"/>
      <c r="Q12" s="21" t="s">
        <v>33</v>
      </c>
      <c r="R12" s="456" t="e">
        <f>IF('（別添）_計画書（診療所用）案１'!#REF!=0,"",'（別添）_計画書（診療所用）案１'!#REF!)</f>
        <v>#REF!</v>
      </c>
      <c r="S12" s="456"/>
      <c r="T12" s="22" t="s">
        <v>178</v>
      </c>
      <c r="V12" s="588" t="e">
        <f>'（別添）_計画書（診療所用）案１'!#REF!</f>
        <v>#REF!</v>
      </c>
      <c r="W12" s="588"/>
      <c r="X12" s="588"/>
      <c r="Y12" s="589"/>
      <c r="Z12" s="3" t="s">
        <v>180</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816</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454" t="s">
        <v>32</v>
      </c>
      <c r="C15" s="455"/>
      <c r="D15" s="455"/>
      <c r="E15" s="456" t="e">
        <f>IF('（別添）_計画書（診療所用）案１'!#REF!=0,"",'（別添）_計画書（診療所用）案１'!#REF!)</f>
        <v>#REF!</v>
      </c>
      <c r="F15" s="456"/>
      <c r="G15" s="21" t="s">
        <v>33</v>
      </c>
      <c r="H15" s="456" t="e">
        <f>IF('（別添）_計画書（診療所用）案１'!#REF!=0,"",'（別添）_計画書（診療所用）案１'!#REF!)</f>
        <v>#REF!</v>
      </c>
      <c r="I15" s="456"/>
      <c r="J15" s="21" t="s">
        <v>178</v>
      </c>
      <c r="K15" s="21"/>
      <c r="L15" s="21" t="s">
        <v>179</v>
      </c>
      <c r="M15" s="21" t="s">
        <v>32</v>
      </c>
      <c r="N15" s="21"/>
      <c r="O15" s="550"/>
      <c r="P15" s="550"/>
      <c r="Q15" s="21" t="s">
        <v>33</v>
      </c>
      <c r="R15" s="550"/>
      <c r="S15" s="550"/>
      <c r="T15" s="22" t="s">
        <v>178</v>
      </c>
      <c r="V15" s="588">
        <f>IFERROR(IF(E15=O15,R15-H15+1,IF(O15-E15=1,12-H15+1+R15,IF(O15-E15=2,12-H15+1+R15+12,"エラー"))),1)</f>
        <v>1</v>
      </c>
      <c r="W15" s="588"/>
      <c r="X15" s="588"/>
      <c r="Y15" s="589"/>
      <c r="Z15" s="3" t="s">
        <v>180</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817</v>
      </c>
      <c r="B17" s="2"/>
      <c r="C17" s="3"/>
      <c r="D17" s="3"/>
      <c r="E17" s="3"/>
      <c r="F17" s="3"/>
      <c r="G17" s="3"/>
      <c r="H17" s="3"/>
      <c r="I17" s="3"/>
      <c r="J17" s="3"/>
      <c r="K17" s="3"/>
      <c r="L17" s="3"/>
      <c r="M17" s="3"/>
      <c r="N17" s="3"/>
      <c r="O17" s="3"/>
      <c r="P17" s="3"/>
      <c r="Q17" s="3"/>
      <c r="R17" s="3"/>
      <c r="S17" s="3"/>
      <c r="T17" s="3"/>
      <c r="U17" s="3"/>
      <c r="W17" s="178"/>
      <c r="X17" s="556" t="s">
        <v>598</v>
      </c>
      <c r="Y17" s="557"/>
      <c r="Z17" s="3"/>
      <c r="AA17" s="3"/>
      <c r="AB17" s="3"/>
      <c r="AC17" s="3"/>
      <c r="AD17" s="3"/>
      <c r="AE17" s="3"/>
      <c r="AF17" s="3"/>
      <c r="AG17" s="20"/>
      <c r="AH17" s="177" t="b">
        <v>0</v>
      </c>
    </row>
    <row r="18" spans="1:34" ht="16.149999999999999" customHeight="1" thickBot="1">
      <c r="A18" s="4" t="s">
        <v>818</v>
      </c>
      <c r="B18" s="173"/>
    </row>
    <row r="19" spans="1:34" ht="16.149999999999999" customHeight="1">
      <c r="A19" s="184" t="s">
        <v>819</v>
      </c>
      <c r="B19" s="5"/>
      <c r="C19" s="5"/>
      <c r="D19" s="5"/>
      <c r="E19" s="5"/>
      <c r="F19" s="5"/>
      <c r="G19" s="5"/>
      <c r="H19" s="5"/>
      <c r="I19" s="5"/>
      <c r="J19" s="5"/>
      <c r="K19" s="5"/>
      <c r="L19" s="5"/>
      <c r="M19" s="5"/>
      <c r="N19" s="5"/>
      <c r="O19" s="5"/>
      <c r="P19" s="5"/>
      <c r="Q19" s="5"/>
      <c r="R19" s="612"/>
      <c r="S19" s="613"/>
      <c r="T19" s="613"/>
      <c r="U19" s="613"/>
      <c r="V19" s="613"/>
      <c r="W19" s="613"/>
      <c r="X19" s="613"/>
      <c r="Y19" s="55"/>
      <c r="Z19" s="55"/>
      <c r="AA19" s="55"/>
      <c r="AB19" s="55"/>
      <c r="AC19" s="614"/>
      <c r="AD19" s="614"/>
      <c r="AE19" s="614"/>
      <c r="AF19" s="614"/>
      <c r="AG19" s="74"/>
    </row>
    <row r="20" spans="1:34" ht="16.149999999999999" customHeight="1">
      <c r="A20" s="221"/>
      <c r="B20" s="615" t="s">
        <v>719</v>
      </c>
      <c r="C20" s="615"/>
      <c r="D20" s="615"/>
      <c r="E20" s="615"/>
      <c r="F20" s="615"/>
      <c r="G20" s="615"/>
      <c r="H20" s="615"/>
      <c r="I20" s="615"/>
      <c r="J20" s="615"/>
      <c r="K20" s="615"/>
      <c r="L20" s="615"/>
      <c r="M20" s="615"/>
      <c r="N20" s="615"/>
      <c r="O20" s="615"/>
      <c r="P20" s="615"/>
      <c r="Q20" s="615"/>
      <c r="R20" s="615"/>
      <c r="S20" s="616" t="s">
        <v>720</v>
      </c>
      <c r="T20" s="617"/>
      <c r="U20" s="617"/>
      <c r="V20" s="617"/>
      <c r="W20" s="617"/>
      <c r="X20" s="617"/>
      <c r="Y20" s="618"/>
      <c r="Z20" s="616" t="s">
        <v>607</v>
      </c>
      <c r="AA20" s="617"/>
      <c r="AB20" s="617"/>
      <c r="AC20" s="618"/>
      <c r="AD20" s="616" t="s">
        <v>608</v>
      </c>
      <c r="AE20" s="617"/>
      <c r="AF20" s="617"/>
      <c r="AG20" s="619"/>
    </row>
    <row r="21" spans="1:34" ht="16.149999999999999" customHeight="1">
      <c r="A21" s="221"/>
      <c r="B21" s="222" t="s">
        <v>721</v>
      </c>
      <c r="C21" s="223" t="s">
        <v>32</v>
      </c>
      <c r="D21" s="586" t="e">
        <f>E15</f>
        <v>#REF!</v>
      </c>
      <c r="E21" s="586"/>
      <c r="F21" s="70" t="s">
        <v>33</v>
      </c>
      <c r="G21" s="586" t="e">
        <f>H15</f>
        <v>#REF!</v>
      </c>
      <c r="H21" s="586"/>
      <c r="I21" s="70" t="s">
        <v>178</v>
      </c>
      <c r="J21" s="70" t="s">
        <v>722</v>
      </c>
      <c r="K21" s="70" t="s">
        <v>723</v>
      </c>
      <c r="L21" s="70"/>
      <c r="M21" s="597"/>
      <c r="N21" s="597"/>
      <c r="O21" s="224" t="s">
        <v>33</v>
      </c>
      <c r="P21" s="597"/>
      <c r="Q21" s="597"/>
      <c r="R21" s="225" t="s">
        <v>178</v>
      </c>
      <c r="S21" s="620"/>
      <c r="T21" s="598"/>
      <c r="U21" s="598"/>
      <c r="V21" s="598"/>
      <c r="W21" s="598"/>
      <c r="X21" s="598"/>
      <c r="Y21" s="621"/>
      <c r="Z21" s="458" t="str">
        <f>IF(S21="","",VLOOKUP(S21,'リスト（外来）'!C:D,2,FALSE))</f>
        <v/>
      </c>
      <c r="AA21" s="586"/>
      <c r="AB21" s="586"/>
      <c r="AC21" s="58" t="s">
        <v>603</v>
      </c>
      <c r="AD21" s="458" t="str">
        <f>IF(S21="","",VLOOKUP(S21,'リスト（外来）'!C:E,3,FALSE))</f>
        <v/>
      </c>
      <c r="AE21" s="586"/>
      <c r="AF21" s="586"/>
      <c r="AG21" s="226" t="s">
        <v>603</v>
      </c>
    </row>
    <row r="22" spans="1:34" ht="16.149999999999999" customHeight="1">
      <c r="A22" s="221"/>
      <c r="B22" s="222" t="s">
        <v>724</v>
      </c>
      <c r="C22" s="223" t="s">
        <v>32</v>
      </c>
      <c r="D22" s="597"/>
      <c r="E22" s="597"/>
      <c r="F22" s="70" t="s">
        <v>33</v>
      </c>
      <c r="G22" s="597"/>
      <c r="H22" s="597"/>
      <c r="I22" s="70" t="s">
        <v>178</v>
      </c>
      <c r="J22" s="70" t="s">
        <v>722</v>
      </c>
      <c r="K22" s="70" t="s">
        <v>723</v>
      </c>
      <c r="L22" s="70"/>
      <c r="M22" s="597"/>
      <c r="N22" s="597"/>
      <c r="O22" s="224" t="s">
        <v>33</v>
      </c>
      <c r="P22" s="597"/>
      <c r="Q22" s="597"/>
      <c r="R22" s="225" t="s">
        <v>178</v>
      </c>
      <c r="S22" s="620"/>
      <c r="T22" s="598"/>
      <c r="U22" s="598"/>
      <c r="V22" s="598"/>
      <c r="W22" s="598"/>
      <c r="X22" s="598"/>
      <c r="Y22" s="621"/>
      <c r="Z22" s="458" t="str">
        <f>IF(S22="","",VLOOKUP(S22,'リスト（外来）'!C:D,2,FALSE))</f>
        <v/>
      </c>
      <c r="AA22" s="586"/>
      <c r="AB22" s="586"/>
      <c r="AC22" s="58" t="s">
        <v>603</v>
      </c>
      <c r="AD22" s="458" t="str">
        <f>IF(S22="","",VLOOKUP(S22,'リスト（外来）'!C:E,3,FALSE))</f>
        <v/>
      </c>
      <c r="AE22" s="586"/>
      <c r="AF22" s="586"/>
      <c r="AG22" s="226" t="s">
        <v>603</v>
      </c>
    </row>
    <row r="23" spans="1:34" ht="16.149999999999999" customHeight="1">
      <c r="A23" s="221"/>
      <c r="B23" s="222" t="s">
        <v>725</v>
      </c>
      <c r="C23" s="223" t="s">
        <v>32</v>
      </c>
      <c r="D23" s="597"/>
      <c r="E23" s="597"/>
      <c r="F23" s="70" t="s">
        <v>33</v>
      </c>
      <c r="G23" s="597"/>
      <c r="H23" s="597"/>
      <c r="I23" s="70" t="s">
        <v>178</v>
      </c>
      <c r="J23" s="70" t="s">
        <v>722</v>
      </c>
      <c r="K23" s="70" t="s">
        <v>723</v>
      </c>
      <c r="L23" s="70"/>
      <c r="M23" s="597"/>
      <c r="N23" s="597"/>
      <c r="O23" s="224" t="s">
        <v>33</v>
      </c>
      <c r="P23" s="597"/>
      <c r="Q23" s="597"/>
      <c r="R23" s="225" t="s">
        <v>178</v>
      </c>
      <c r="S23" s="620"/>
      <c r="T23" s="598"/>
      <c r="U23" s="598"/>
      <c r="V23" s="598"/>
      <c r="W23" s="598"/>
      <c r="X23" s="598"/>
      <c r="Y23" s="621"/>
      <c r="Z23" s="458" t="str">
        <f>IF(S23="","",VLOOKUP(S23,'リスト（外来）'!C:D,2,FALSE))</f>
        <v/>
      </c>
      <c r="AA23" s="586"/>
      <c r="AB23" s="586"/>
      <c r="AC23" s="58" t="s">
        <v>603</v>
      </c>
      <c r="AD23" s="458" t="str">
        <f>IF(S23="","",VLOOKUP(S23,'リスト（外来）'!C:E,3,FALSE))</f>
        <v/>
      </c>
      <c r="AE23" s="586"/>
      <c r="AF23" s="586"/>
      <c r="AG23" s="226" t="s">
        <v>603</v>
      </c>
    </row>
    <row r="24" spans="1:34" ht="16.149999999999999" customHeight="1">
      <c r="A24" s="221"/>
      <c r="B24" s="227" t="s">
        <v>726</v>
      </c>
      <c r="C24" s="223" t="s">
        <v>32</v>
      </c>
      <c r="D24" s="597"/>
      <c r="E24" s="597"/>
      <c r="F24" s="70" t="s">
        <v>33</v>
      </c>
      <c r="G24" s="597"/>
      <c r="H24" s="597"/>
      <c r="I24" s="70" t="s">
        <v>178</v>
      </c>
      <c r="J24" s="70" t="s">
        <v>722</v>
      </c>
      <c r="K24" s="70" t="s">
        <v>723</v>
      </c>
      <c r="L24" s="70"/>
      <c r="M24" s="597"/>
      <c r="N24" s="597"/>
      <c r="O24" s="224" t="s">
        <v>33</v>
      </c>
      <c r="P24" s="597"/>
      <c r="Q24" s="597"/>
      <c r="R24" s="225" t="s">
        <v>178</v>
      </c>
      <c r="S24" s="620"/>
      <c r="T24" s="598"/>
      <c r="U24" s="598"/>
      <c r="V24" s="598"/>
      <c r="W24" s="598"/>
      <c r="X24" s="598"/>
      <c r="Y24" s="621"/>
      <c r="Z24" s="458" t="str">
        <f>IF(S24="","",VLOOKUP(S24,'リスト（外来）'!C:D,2,FALSE))</f>
        <v/>
      </c>
      <c r="AA24" s="586"/>
      <c r="AB24" s="586"/>
      <c r="AC24" s="58" t="s">
        <v>603</v>
      </c>
      <c r="AD24" s="458" t="str">
        <f>IF(S24="","",VLOOKUP(S24,'リスト（外来）'!C:E,3,FALSE))</f>
        <v/>
      </c>
      <c r="AE24" s="586"/>
      <c r="AF24" s="586"/>
      <c r="AG24" s="226" t="s">
        <v>603</v>
      </c>
    </row>
    <row r="25" spans="1:34" ht="16.149999999999999" customHeight="1">
      <c r="A25" s="185" t="s">
        <v>727</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627"/>
      <c r="AD25" s="627"/>
      <c r="AE25" s="627"/>
      <c r="AF25" s="627"/>
      <c r="AG25" s="226"/>
    </row>
    <row r="26" spans="1:34" ht="16.149999999999999" customHeight="1">
      <c r="A26" s="221"/>
      <c r="B26" s="616" t="s">
        <v>719</v>
      </c>
      <c r="C26" s="617"/>
      <c r="D26" s="617"/>
      <c r="E26" s="617"/>
      <c r="F26" s="617"/>
      <c r="G26" s="617"/>
      <c r="H26" s="617"/>
      <c r="I26" s="617"/>
      <c r="J26" s="617"/>
      <c r="K26" s="617"/>
      <c r="L26" s="617"/>
      <c r="M26" s="617"/>
      <c r="N26" s="617"/>
      <c r="O26" s="617"/>
      <c r="P26" s="617"/>
      <c r="Q26" s="617"/>
      <c r="R26" s="618"/>
      <c r="S26" s="616" t="s">
        <v>820</v>
      </c>
      <c r="T26" s="617"/>
      <c r="U26" s="617"/>
      <c r="V26" s="617"/>
      <c r="W26" s="617"/>
      <c r="X26" s="617"/>
      <c r="Y26" s="618"/>
      <c r="Z26" s="617" t="s">
        <v>821</v>
      </c>
      <c r="AA26" s="617"/>
      <c r="AB26" s="617"/>
      <c r="AC26" s="617"/>
      <c r="AD26" s="617"/>
      <c r="AE26" s="617"/>
      <c r="AF26" s="617"/>
      <c r="AG26" s="619"/>
    </row>
    <row r="27" spans="1:34" ht="16.149999999999999" customHeight="1">
      <c r="A27" s="221"/>
      <c r="B27" s="222" t="s">
        <v>721</v>
      </c>
      <c r="C27" s="223" t="s">
        <v>32</v>
      </c>
      <c r="D27" s="586" t="e">
        <f>IF(D21="","",D21)</f>
        <v>#REF!</v>
      </c>
      <c r="E27" s="586"/>
      <c r="F27" s="70" t="s">
        <v>33</v>
      </c>
      <c r="G27" s="586" t="e">
        <f>IF(G21="","",G21)</f>
        <v>#REF!</v>
      </c>
      <c r="H27" s="586"/>
      <c r="I27" s="70" t="s">
        <v>178</v>
      </c>
      <c r="J27" s="70" t="s">
        <v>722</v>
      </c>
      <c r="K27" s="70" t="s">
        <v>723</v>
      </c>
      <c r="L27" s="70"/>
      <c r="M27" s="622" t="str">
        <f>IF(M21="","",M21)</f>
        <v/>
      </c>
      <c r="N27" s="622"/>
      <c r="O27" s="224" t="s">
        <v>33</v>
      </c>
      <c r="P27" s="622" t="str">
        <f>IF(P21="","",P21)</f>
        <v/>
      </c>
      <c r="Q27" s="622"/>
      <c r="R27" s="225" t="s">
        <v>178</v>
      </c>
      <c r="S27" s="623"/>
      <c r="T27" s="624"/>
      <c r="U27" s="624"/>
      <c r="V27" s="624"/>
      <c r="W27" s="624"/>
      <c r="X27" s="624"/>
      <c r="Y27" s="228" t="s">
        <v>55</v>
      </c>
      <c r="Z27" s="625"/>
      <c r="AA27" s="626"/>
      <c r="AB27" s="626"/>
      <c r="AC27" s="626"/>
      <c r="AD27" s="626"/>
      <c r="AE27" s="626"/>
      <c r="AF27" s="626"/>
      <c r="AG27" s="226" t="s">
        <v>55</v>
      </c>
    </row>
    <row r="28" spans="1:34" ht="16.149999999999999" customHeight="1">
      <c r="A28" s="221"/>
      <c r="B28" s="222" t="s">
        <v>724</v>
      </c>
      <c r="C28" s="223" t="s">
        <v>32</v>
      </c>
      <c r="D28" s="622" t="str">
        <f>IF(D22="","",D22)</f>
        <v/>
      </c>
      <c r="E28" s="622"/>
      <c r="F28" s="70" t="s">
        <v>33</v>
      </c>
      <c r="G28" s="622" t="str">
        <f>IF(G22="","",G22)</f>
        <v/>
      </c>
      <c r="H28" s="622"/>
      <c r="I28" s="70" t="s">
        <v>178</v>
      </c>
      <c r="J28" s="70" t="s">
        <v>722</v>
      </c>
      <c r="K28" s="70" t="s">
        <v>723</v>
      </c>
      <c r="L28" s="70"/>
      <c r="M28" s="622" t="str">
        <f>IF(M22="","",M22)</f>
        <v/>
      </c>
      <c r="N28" s="622"/>
      <c r="O28" s="224" t="s">
        <v>33</v>
      </c>
      <c r="P28" s="622" t="str">
        <f>IF(P22="","",P22)</f>
        <v/>
      </c>
      <c r="Q28" s="622"/>
      <c r="R28" s="225" t="s">
        <v>178</v>
      </c>
      <c r="S28" s="623"/>
      <c r="T28" s="624"/>
      <c r="U28" s="624"/>
      <c r="V28" s="624"/>
      <c r="W28" s="624"/>
      <c r="X28" s="624"/>
      <c r="Y28" s="228" t="s">
        <v>55</v>
      </c>
      <c r="Z28" s="625"/>
      <c r="AA28" s="626"/>
      <c r="AB28" s="626"/>
      <c r="AC28" s="626"/>
      <c r="AD28" s="626"/>
      <c r="AE28" s="626"/>
      <c r="AF28" s="626"/>
      <c r="AG28" s="226" t="s">
        <v>55</v>
      </c>
    </row>
    <row r="29" spans="1:34" ht="16.149999999999999" customHeight="1">
      <c r="A29" s="221"/>
      <c r="B29" s="222" t="s">
        <v>725</v>
      </c>
      <c r="C29" s="223" t="s">
        <v>32</v>
      </c>
      <c r="D29" s="622" t="str">
        <f>IF(D23="","",D23)</f>
        <v/>
      </c>
      <c r="E29" s="622"/>
      <c r="F29" s="70" t="s">
        <v>33</v>
      </c>
      <c r="G29" s="622" t="str">
        <f>IF(G23="","",G23)</f>
        <v/>
      </c>
      <c r="H29" s="622"/>
      <c r="I29" s="70" t="s">
        <v>178</v>
      </c>
      <c r="J29" s="70" t="s">
        <v>722</v>
      </c>
      <c r="K29" s="70" t="s">
        <v>723</v>
      </c>
      <c r="L29" s="70"/>
      <c r="M29" s="622" t="str">
        <f>IF(M23="","",M23)</f>
        <v/>
      </c>
      <c r="N29" s="622"/>
      <c r="O29" s="224" t="s">
        <v>33</v>
      </c>
      <c r="P29" s="622" t="str">
        <f>IF(P23="","",P23)</f>
        <v/>
      </c>
      <c r="Q29" s="622"/>
      <c r="R29" s="225" t="s">
        <v>178</v>
      </c>
      <c r="S29" s="623"/>
      <c r="T29" s="624"/>
      <c r="U29" s="624"/>
      <c r="V29" s="624"/>
      <c r="W29" s="624"/>
      <c r="X29" s="624"/>
      <c r="Y29" s="228" t="s">
        <v>55</v>
      </c>
      <c r="Z29" s="625"/>
      <c r="AA29" s="626"/>
      <c r="AB29" s="626"/>
      <c r="AC29" s="626"/>
      <c r="AD29" s="626"/>
      <c r="AE29" s="626"/>
      <c r="AF29" s="626"/>
      <c r="AG29" s="226" t="s">
        <v>55</v>
      </c>
    </row>
    <row r="30" spans="1:34" ht="16.149999999999999" customHeight="1">
      <c r="A30" s="229"/>
      <c r="B30" s="227" t="s">
        <v>726</v>
      </c>
      <c r="C30" s="223" t="s">
        <v>32</v>
      </c>
      <c r="D30" s="622" t="str">
        <f>IF(D24="","",D24)</f>
        <v/>
      </c>
      <c r="E30" s="622"/>
      <c r="F30" s="70" t="s">
        <v>33</v>
      </c>
      <c r="G30" s="622" t="str">
        <f>IF(G24="","",G24)</f>
        <v/>
      </c>
      <c r="H30" s="622"/>
      <c r="I30" s="70" t="s">
        <v>178</v>
      </c>
      <c r="J30" s="70" t="s">
        <v>722</v>
      </c>
      <c r="K30" s="70" t="s">
        <v>723</v>
      </c>
      <c r="L30" s="70"/>
      <c r="M30" s="622" t="str">
        <f>IF(M24="","",M24)</f>
        <v/>
      </c>
      <c r="N30" s="622"/>
      <c r="O30" s="224" t="s">
        <v>33</v>
      </c>
      <c r="P30" s="622" t="str">
        <f>IF(P24="","",P24)</f>
        <v/>
      </c>
      <c r="Q30" s="622"/>
      <c r="R30" s="225" t="s">
        <v>178</v>
      </c>
      <c r="S30" s="623"/>
      <c r="T30" s="624"/>
      <c r="U30" s="624"/>
      <c r="V30" s="624"/>
      <c r="W30" s="624"/>
      <c r="X30" s="624"/>
      <c r="Y30" s="228" t="s">
        <v>55</v>
      </c>
      <c r="Z30" s="625"/>
      <c r="AA30" s="626"/>
      <c r="AB30" s="626"/>
      <c r="AC30" s="626"/>
      <c r="AD30" s="626"/>
      <c r="AE30" s="626"/>
      <c r="AF30" s="626"/>
      <c r="AG30" s="226" t="s">
        <v>55</v>
      </c>
    </row>
    <row r="31" spans="1:34" ht="16.149999999999999" customHeight="1">
      <c r="A31" s="221"/>
      <c r="B31" s="632" t="s">
        <v>729</v>
      </c>
      <c r="C31" s="633"/>
      <c r="D31" s="633"/>
      <c r="E31" s="633"/>
      <c r="F31" s="633"/>
      <c r="G31" s="633"/>
      <c r="H31" s="633"/>
      <c r="I31" s="633"/>
      <c r="J31" s="633"/>
      <c r="K31" s="633"/>
      <c r="L31" s="633"/>
      <c r="M31" s="633"/>
      <c r="N31" s="633"/>
      <c r="O31" s="633"/>
      <c r="P31" s="633"/>
      <c r="Q31" s="633"/>
      <c r="R31" s="634"/>
      <c r="S31" s="635">
        <f>SUM(S27:X30)</f>
        <v>0</v>
      </c>
      <c r="T31" s="636"/>
      <c r="U31" s="636"/>
      <c r="V31" s="636"/>
      <c r="W31" s="636"/>
      <c r="X31" s="636"/>
      <c r="Y31" s="228" t="s">
        <v>55</v>
      </c>
      <c r="Z31" s="637">
        <f>SUM(Z27:AF30)</f>
        <v>0</v>
      </c>
      <c r="AA31" s="541"/>
      <c r="AB31" s="541"/>
      <c r="AC31" s="541"/>
      <c r="AD31" s="541"/>
      <c r="AE31" s="541"/>
      <c r="AF31" s="541"/>
      <c r="AG31" s="226" t="s">
        <v>55</v>
      </c>
    </row>
    <row r="32" spans="1:34" ht="16.149999999999999" customHeight="1">
      <c r="A32" s="185" t="s">
        <v>822</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638"/>
      <c r="AD32" s="638"/>
      <c r="AE32" s="638"/>
      <c r="AF32" s="638"/>
      <c r="AG32" s="231"/>
    </row>
    <row r="33" spans="1:42" ht="16.149999999999999" customHeight="1">
      <c r="A33" s="221"/>
      <c r="B33" s="616" t="s">
        <v>719</v>
      </c>
      <c r="C33" s="617"/>
      <c r="D33" s="617"/>
      <c r="E33" s="617"/>
      <c r="F33" s="617"/>
      <c r="G33" s="617"/>
      <c r="H33" s="617"/>
      <c r="I33" s="617"/>
      <c r="J33" s="617"/>
      <c r="K33" s="617"/>
      <c r="L33" s="617"/>
      <c r="M33" s="617"/>
      <c r="N33" s="617"/>
      <c r="O33" s="617"/>
      <c r="P33" s="617"/>
      <c r="Q33" s="617"/>
      <c r="R33" s="618"/>
      <c r="S33" s="616" t="s">
        <v>823</v>
      </c>
      <c r="T33" s="617"/>
      <c r="U33" s="617"/>
      <c r="V33" s="617"/>
      <c r="W33" s="617"/>
      <c r="X33" s="617"/>
      <c r="Y33" s="618"/>
      <c r="Z33" s="617" t="s">
        <v>824</v>
      </c>
      <c r="AA33" s="617"/>
      <c r="AB33" s="617"/>
      <c r="AC33" s="617"/>
      <c r="AD33" s="617"/>
      <c r="AE33" s="617"/>
      <c r="AF33" s="617"/>
      <c r="AG33" s="619"/>
    </row>
    <row r="34" spans="1:42" ht="16.149999999999999" customHeight="1">
      <c r="A34" s="221"/>
      <c r="B34" s="222" t="s">
        <v>721</v>
      </c>
      <c r="C34" s="223" t="s">
        <v>32</v>
      </c>
      <c r="D34" s="586" t="e">
        <f>IF(D21="","",D21)</f>
        <v>#REF!</v>
      </c>
      <c r="E34" s="586"/>
      <c r="F34" s="70" t="s">
        <v>33</v>
      </c>
      <c r="G34" s="586" t="e">
        <f>IF(G21="","",G21)</f>
        <v>#REF!</v>
      </c>
      <c r="H34" s="586"/>
      <c r="I34" s="70" t="s">
        <v>178</v>
      </c>
      <c r="J34" s="70" t="s">
        <v>722</v>
      </c>
      <c r="K34" s="70" t="s">
        <v>723</v>
      </c>
      <c r="L34" s="70"/>
      <c r="M34" s="622" t="str">
        <f>IF(M21="","",M21)</f>
        <v/>
      </c>
      <c r="N34" s="622"/>
      <c r="O34" s="224" t="s">
        <v>33</v>
      </c>
      <c r="P34" s="622" t="str">
        <f>IF(P21="","",P21)</f>
        <v/>
      </c>
      <c r="Q34" s="622"/>
      <c r="R34" s="224" t="s">
        <v>178</v>
      </c>
      <c r="S34" s="628" t="str">
        <f>IFERROR(S27*Z21*10,"")</f>
        <v/>
      </c>
      <c r="T34" s="629"/>
      <c r="U34" s="629"/>
      <c r="V34" s="629"/>
      <c r="W34" s="629"/>
      <c r="X34" s="629"/>
      <c r="Y34" s="228" t="s">
        <v>71</v>
      </c>
      <c r="Z34" s="630" t="str">
        <f>IFERROR(Z27*AD21*10,"")</f>
        <v/>
      </c>
      <c r="AA34" s="631"/>
      <c r="AB34" s="631"/>
      <c r="AC34" s="631"/>
      <c r="AD34" s="631"/>
      <c r="AE34" s="631"/>
      <c r="AF34" s="631"/>
      <c r="AG34" s="232" t="s">
        <v>71</v>
      </c>
    </row>
    <row r="35" spans="1:42" ht="16.149999999999999" customHeight="1">
      <c r="A35" s="221"/>
      <c r="B35" s="222" t="s">
        <v>724</v>
      </c>
      <c r="C35" s="223" t="s">
        <v>32</v>
      </c>
      <c r="D35" s="622" t="str">
        <f>IF(D22="","",D22)</f>
        <v/>
      </c>
      <c r="E35" s="622"/>
      <c r="F35" s="70" t="s">
        <v>33</v>
      </c>
      <c r="G35" s="622" t="str">
        <f>IF(G22="","",G22)</f>
        <v/>
      </c>
      <c r="H35" s="622"/>
      <c r="I35" s="70" t="s">
        <v>178</v>
      </c>
      <c r="J35" s="70" t="s">
        <v>722</v>
      </c>
      <c r="K35" s="70" t="s">
        <v>723</v>
      </c>
      <c r="L35" s="70"/>
      <c r="M35" s="622" t="str">
        <f>IF(M22="","",M22)</f>
        <v/>
      </c>
      <c r="N35" s="622"/>
      <c r="O35" s="224" t="s">
        <v>33</v>
      </c>
      <c r="P35" s="622" t="str">
        <f>IF(P22="","",P22)</f>
        <v/>
      </c>
      <c r="Q35" s="622"/>
      <c r="R35" s="224" t="s">
        <v>178</v>
      </c>
      <c r="S35" s="628" t="str">
        <f t="shared" ref="S35:S37" si="0">IFERROR(S28*Z22*10,"")</f>
        <v/>
      </c>
      <c r="T35" s="629"/>
      <c r="U35" s="629"/>
      <c r="V35" s="629"/>
      <c r="W35" s="629"/>
      <c r="X35" s="629"/>
      <c r="Y35" s="228" t="s">
        <v>71</v>
      </c>
      <c r="Z35" s="630" t="str">
        <f t="shared" ref="Z35:Z37" si="1">IFERROR(Z28*AD22*10,"")</f>
        <v/>
      </c>
      <c r="AA35" s="631"/>
      <c r="AB35" s="631"/>
      <c r="AC35" s="631"/>
      <c r="AD35" s="631"/>
      <c r="AE35" s="631"/>
      <c r="AF35" s="631"/>
      <c r="AG35" s="232" t="s">
        <v>71</v>
      </c>
    </row>
    <row r="36" spans="1:42" ht="16.149999999999999" customHeight="1">
      <c r="A36" s="221"/>
      <c r="B36" s="222" t="s">
        <v>725</v>
      </c>
      <c r="C36" s="223" t="s">
        <v>32</v>
      </c>
      <c r="D36" s="622" t="str">
        <f>IF(D23="","",D23)</f>
        <v/>
      </c>
      <c r="E36" s="622"/>
      <c r="F36" s="70" t="s">
        <v>33</v>
      </c>
      <c r="G36" s="622" t="str">
        <f>IF(G23="","",G23)</f>
        <v/>
      </c>
      <c r="H36" s="622"/>
      <c r="I36" s="70" t="s">
        <v>178</v>
      </c>
      <c r="J36" s="70" t="s">
        <v>722</v>
      </c>
      <c r="K36" s="70" t="s">
        <v>723</v>
      </c>
      <c r="L36" s="70"/>
      <c r="M36" s="622" t="str">
        <f>IF(M23="","",M23)</f>
        <v/>
      </c>
      <c r="N36" s="622"/>
      <c r="O36" s="224" t="s">
        <v>33</v>
      </c>
      <c r="P36" s="622" t="str">
        <f>IF(P23="","",P23)</f>
        <v/>
      </c>
      <c r="Q36" s="622"/>
      <c r="R36" s="224" t="s">
        <v>178</v>
      </c>
      <c r="S36" s="628" t="str">
        <f t="shared" si="0"/>
        <v/>
      </c>
      <c r="T36" s="629"/>
      <c r="U36" s="629"/>
      <c r="V36" s="629"/>
      <c r="W36" s="629"/>
      <c r="X36" s="629"/>
      <c r="Y36" s="228" t="s">
        <v>71</v>
      </c>
      <c r="Z36" s="630" t="str">
        <f t="shared" si="1"/>
        <v/>
      </c>
      <c r="AA36" s="631"/>
      <c r="AB36" s="631"/>
      <c r="AC36" s="631"/>
      <c r="AD36" s="631"/>
      <c r="AE36" s="631"/>
      <c r="AF36" s="631"/>
      <c r="AG36" s="232" t="s">
        <v>71</v>
      </c>
    </row>
    <row r="37" spans="1:42" ht="16.149999999999999" customHeight="1">
      <c r="A37" s="221"/>
      <c r="B37" s="233" t="s">
        <v>726</v>
      </c>
      <c r="C37" s="234" t="s">
        <v>32</v>
      </c>
      <c r="D37" s="622" t="str">
        <f>IF(D24="","",D24)</f>
        <v/>
      </c>
      <c r="E37" s="622"/>
      <c r="F37" s="70" t="s">
        <v>33</v>
      </c>
      <c r="G37" s="622" t="str">
        <f>IF(G24="","",G24)</f>
        <v/>
      </c>
      <c r="H37" s="622"/>
      <c r="I37" s="70" t="s">
        <v>178</v>
      </c>
      <c r="J37" s="70" t="s">
        <v>722</v>
      </c>
      <c r="K37" s="70" t="s">
        <v>723</v>
      </c>
      <c r="L37" s="70"/>
      <c r="M37" s="622" t="str">
        <f>IF(M24="","",M24)</f>
        <v/>
      </c>
      <c r="N37" s="622"/>
      <c r="O37" s="224" t="s">
        <v>33</v>
      </c>
      <c r="P37" s="622" t="str">
        <f>IF(P24="","",P24)</f>
        <v/>
      </c>
      <c r="Q37" s="622"/>
      <c r="R37" s="224" t="s">
        <v>178</v>
      </c>
      <c r="S37" s="628" t="str">
        <f t="shared" si="0"/>
        <v/>
      </c>
      <c r="T37" s="629"/>
      <c r="U37" s="629"/>
      <c r="V37" s="629"/>
      <c r="W37" s="629"/>
      <c r="X37" s="629"/>
      <c r="Y37" s="228" t="s">
        <v>71</v>
      </c>
      <c r="Z37" s="630" t="str">
        <f t="shared" si="1"/>
        <v/>
      </c>
      <c r="AA37" s="631"/>
      <c r="AB37" s="631"/>
      <c r="AC37" s="631"/>
      <c r="AD37" s="631"/>
      <c r="AE37" s="631"/>
      <c r="AF37" s="631"/>
      <c r="AG37" s="232" t="s">
        <v>71</v>
      </c>
    </row>
    <row r="38" spans="1:42" s="51" customFormat="1" ht="16.149999999999999" customHeight="1">
      <c r="A38" s="235"/>
      <c r="B38" s="236" t="s">
        <v>732</v>
      </c>
      <c r="C38" s="237" t="s">
        <v>733</v>
      </c>
      <c r="D38" s="238"/>
      <c r="E38" s="238"/>
      <c r="F38" s="237"/>
      <c r="G38" s="238"/>
      <c r="H38" s="238"/>
      <c r="I38" s="237"/>
      <c r="J38" s="237"/>
      <c r="K38" s="237"/>
      <c r="L38" s="237"/>
      <c r="M38" s="238"/>
      <c r="N38" s="238"/>
      <c r="O38" s="238"/>
      <c r="P38" s="238"/>
      <c r="Q38" s="238"/>
      <c r="R38" s="238"/>
      <c r="S38" s="238"/>
      <c r="T38" s="238"/>
      <c r="U38" s="238"/>
      <c r="V38" s="238"/>
      <c r="W38" s="238"/>
      <c r="X38" s="238"/>
      <c r="Y38" s="238"/>
      <c r="Z38" s="639"/>
      <c r="AA38" s="640"/>
      <c r="AB38" s="640"/>
      <c r="AC38" s="640"/>
      <c r="AD38" s="640"/>
      <c r="AE38" s="640"/>
      <c r="AF38" s="640"/>
      <c r="AG38" s="232" t="s">
        <v>71</v>
      </c>
      <c r="AH38" s="202"/>
      <c r="AI38" s="202"/>
      <c r="AJ38" s="202"/>
      <c r="AK38" s="202"/>
      <c r="AL38" s="202"/>
      <c r="AM38" s="202"/>
      <c r="AN38" s="202"/>
      <c r="AO38" s="202"/>
      <c r="AP38" s="202"/>
    </row>
    <row r="39" spans="1:42" s="51" customFormat="1" ht="16.149999999999999" customHeight="1">
      <c r="A39" s="235"/>
      <c r="B39" s="239" t="s">
        <v>734</v>
      </c>
      <c r="C39" s="237" t="s">
        <v>735</v>
      </c>
      <c r="D39" s="238"/>
      <c r="E39" s="238"/>
      <c r="F39" s="237"/>
      <c r="G39" s="238"/>
      <c r="H39" s="238"/>
      <c r="I39" s="237"/>
      <c r="J39" s="237"/>
      <c r="K39" s="237"/>
      <c r="L39" s="237"/>
      <c r="M39" s="238"/>
      <c r="N39" s="238"/>
      <c r="O39" s="238"/>
      <c r="P39" s="238"/>
      <c r="Q39" s="238"/>
      <c r="R39" s="238"/>
      <c r="S39" s="238"/>
      <c r="T39" s="238"/>
      <c r="U39" s="238"/>
      <c r="V39" s="238"/>
      <c r="W39" s="238"/>
      <c r="X39" s="238"/>
      <c r="Y39" s="238"/>
      <c r="Z39" s="639"/>
      <c r="AA39" s="640"/>
      <c r="AB39" s="640"/>
      <c r="AC39" s="640"/>
      <c r="AD39" s="640"/>
      <c r="AE39" s="640"/>
      <c r="AF39" s="640"/>
      <c r="AG39" s="232" t="s">
        <v>71</v>
      </c>
      <c r="AH39" s="202"/>
      <c r="AI39" s="202"/>
      <c r="AJ39" s="202"/>
      <c r="AK39" s="202"/>
      <c r="AL39" s="202"/>
      <c r="AM39" s="202"/>
      <c r="AN39" s="202"/>
      <c r="AO39" s="202"/>
      <c r="AP39" s="202"/>
    </row>
    <row r="40" spans="1:42" ht="16.149999999999999" customHeight="1" thickBot="1">
      <c r="A40" s="240"/>
      <c r="B40" s="641" t="s">
        <v>729</v>
      </c>
      <c r="C40" s="642"/>
      <c r="D40" s="642"/>
      <c r="E40" s="642"/>
      <c r="F40" s="642"/>
      <c r="G40" s="642"/>
      <c r="H40" s="642"/>
      <c r="I40" s="642"/>
      <c r="J40" s="642"/>
      <c r="K40" s="642"/>
      <c r="L40" s="642"/>
      <c r="M40" s="642"/>
      <c r="N40" s="642"/>
      <c r="O40" s="642"/>
      <c r="P40" s="642"/>
      <c r="Q40" s="642"/>
      <c r="R40" s="642"/>
      <c r="S40" s="642"/>
      <c r="T40" s="642"/>
      <c r="U40" s="642"/>
      <c r="V40" s="642"/>
      <c r="W40" s="642"/>
      <c r="X40" s="642"/>
      <c r="Y40" s="643"/>
      <c r="Z40" s="644">
        <f>IFERROR(SUM(S34:X37)+SUM(Z34:AF37)-Z38+Z39,0)</f>
        <v>0</v>
      </c>
      <c r="AA40" s="530"/>
      <c r="AB40" s="530"/>
      <c r="AC40" s="530"/>
      <c r="AD40" s="530"/>
      <c r="AE40" s="530"/>
      <c r="AF40" s="530"/>
      <c r="AG40" s="241" t="s">
        <v>71</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736</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737</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537"/>
      <c r="AC43" s="537"/>
      <c r="AD43" s="537"/>
      <c r="AE43" s="537"/>
      <c r="AF43" s="537"/>
      <c r="AG43" s="129" t="s">
        <v>71</v>
      </c>
    </row>
    <row r="44" spans="1:42" ht="16.149999999999999" customHeight="1">
      <c r="A44" s="17"/>
      <c r="B44" s="56" t="s">
        <v>738</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01"/>
      <c r="AC44" s="601"/>
      <c r="AD44" s="601"/>
      <c r="AE44" s="601"/>
      <c r="AF44" s="601"/>
      <c r="AG44" s="130" t="s">
        <v>71</v>
      </c>
    </row>
    <row r="45" spans="1:42" ht="16.149999999999999" customHeight="1">
      <c r="A45" s="17"/>
      <c r="B45" s="56" t="s">
        <v>825</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07">
        <f>Z40</f>
        <v>0</v>
      </c>
      <c r="AC45" s="607"/>
      <c r="AD45" s="607"/>
      <c r="AE45" s="607"/>
      <c r="AF45" s="607"/>
      <c r="AG45" s="130" t="s">
        <v>71</v>
      </c>
    </row>
    <row r="46" spans="1:42" s="51" customFormat="1" ht="16.149999999999999" customHeight="1">
      <c r="A46" s="47"/>
      <c r="B46" s="84" t="s">
        <v>740</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47"/>
      <c r="AC46" s="647"/>
      <c r="AD46" s="647"/>
      <c r="AE46" s="647"/>
      <c r="AF46" s="647"/>
      <c r="AG46" s="128" t="s">
        <v>71</v>
      </c>
      <c r="AH46" s="202"/>
      <c r="AI46" s="202"/>
      <c r="AJ46" s="202"/>
      <c r="AK46" s="202"/>
      <c r="AL46" s="202"/>
      <c r="AM46" s="202"/>
      <c r="AN46" s="202"/>
      <c r="AO46" s="202"/>
      <c r="AP46" s="202"/>
    </row>
    <row r="47" spans="1:42" s="51" customFormat="1" ht="16.149999999999999" customHeight="1">
      <c r="A47" s="47"/>
      <c r="B47" s="101" t="s">
        <v>826</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47"/>
      <c r="AC47" s="647"/>
      <c r="AD47" s="647"/>
      <c r="AE47" s="647"/>
      <c r="AF47" s="647"/>
      <c r="AG47" s="128" t="s">
        <v>71</v>
      </c>
      <c r="AH47" s="202"/>
      <c r="AI47" s="202"/>
      <c r="AJ47" s="202"/>
      <c r="AK47" s="202"/>
      <c r="AL47" s="202"/>
      <c r="AM47" s="202"/>
      <c r="AN47" s="202"/>
      <c r="AO47" s="202"/>
      <c r="AP47" s="202"/>
    </row>
    <row r="48" spans="1:42" ht="16.149999999999999" customHeight="1">
      <c r="A48" s="17"/>
      <c r="B48" s="81" t="s">
        <v>742</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531"/>
      <c r="AC48" s="531"/>
      <c r="AD48" s="531"/>
      <c r="AE48" s="531"/>
      <c r="AF48" s="531"/>
      <c r="AG48" s="130" t="s">
        <v>71</v>
      </c>
    </row>
    <row r="49" spans="1:34" ht="16.149999999999999" customHeight="1">
      <c r="A49" s="17"/>
      <c r="B49" s="56" t="s">
        <v>743</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31"/>
      <c r="AC49" s="531"/>
      <c r="AD49" s="531"/>
      <c r="AE49" s="531"/>
      <c r="AF49" s="531"/>
      <c r="AG49" s="130" t="s">
        <v>71</v>
      </c>
    </row>
    <row r="50" spans="1:34" ht="16.149999999999999" customHeight="1">
      <c r="A50" s="17"/>
      <c r="B50" s="56" t="s">
        <v>744</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3">
        <f>AB43-SUM(AB44:AF49)</f>
        <v>0</v>
      </c>
      <c r="AC50" s="603"/>
      <c r="AD50" s="603"/>
      <c r="AE50" s="603"/>
      <c r="AF50" s="603"/>
      <c r="AG50" s="25" t="s">
        <v>71</v>
      </c>
    </row>
    <row r="51" spans="1:34" ht="16.149999999999999" customHeight="1" thickBot="1">
      <c r="A51" s="645" t="s">
        <v>745</v>
      </c>
      <c r="B51" s="646"/>
      <c r="C51" s="646"/>
      <c r="D51" s="646"/>
      <c r="E51" s="646"/>
      <c r="F51" s="646"/>
      <c r="G51" s="646"/>
      <c r="H51" s="646"/>
      <c r="I51" s="646"/>
      <c r="J51" s="646"/>
      <c r="K51" s="646"/>
      <c r="L51" s="646"/>
      <c r="M51" s="646"/>
      <c r="N51" s="646"/>
      <c r="O51" s="646"/>
      <c r="P51" s="646"/>
      <c r="Q51" s="646"/>
      <c r="R51" s="646"/>
      <c r="S51" s="646"/>
      <c r="T51" s="646"/>
      <c r="U51" s="646"/>
      <c r="V51" s="646"/>
      <c r="W51" s="646"/>
      <c r="X51" s="646"/>
      <c r="Y51" s="646"/>
      <c r="Z51" s="646"/>
      <c r="AA51" s="646"/>
      <c r="AB51" s="604"/>
      <c r="AC51" s="604"/>
      <c r="AD51" s="604"/>
      <c r="AE51" s="604"/>
      <c r="AF51" s="604"/>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592" t="str">
        <f>IF(AH51=TRUE,"問題なし","問題あり")</f>
        <v>問題あり</v>
      </c>
      <c r="AC52" s="592"/>
      <c r="AD52" s="592"/>
      <c r="AE52" s="592"/>
      <c r="AF52" s="592"/>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746</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747</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748</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09">
        <f>'（別添）_計画書（診療所用）案１'!AB45</f>
        <v>5</v>
      </c>
      <c r="AC67" s="609"/>
      <c r="AD67" s="609"/>
      <c r="AE67" s="609"/>
      <c r="AF67" s="609"/>
      <c r="AG67" s="74" t="s">
        <v>522</v>
      </c>
    </row>
    <row r="68" spans="1:33" ht="16.149999999999999" customHeight="1">
      <c r="A68" s="94" t="s">
        <v>749</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541">
        <f>'（別添）_計画書（診療所用）案１'!AB46</f>
        <v>0</v>
      </c>
      <c r="AC68" s="541"/>
      <c r="AD68" s="541"/>
      <c r="AE68" s="541"/>
      <c r="AF68" s="541"/>
      <c r="AG68" s="127" t="s">
        <v>71</v>
      </c>
    </row>
    <row r="69" spans="1:33" ht="16.149999999999999" customHeight="1">
      <c r="A69" s="1" t="s">
        <v>750</v>
      </c>
      <c r="B69" s="3"/>
      <c r="C69" s="3"/>
      <c r="D69" s="3"/>
      <c r="E69" s="3"/>
      <c r="F69" s="3"/>
      <c r="G69" s="3"/>
      <c r="H69" s="3"/>
      <c r="I69" s="3"/>
      <c r="J69" s="3"/>
      <c r="K69" s="3"/>
      <c r="L69" s="3"/>
      <c r="M69" s="3"/>
      <c r="N69" s="3"/>
      <c r="O69" s="3"/>
      <c r="P69" s="3"/>
      <c r="Q69" s="3"/>
      <c r="R69" s="3"/>
      <c r="S69" s="3"/>
      <c r="T69" s="3"/>
      <c r="U69" s="3"/>
      <c r="V69" s="3"/>
      <c r="W69" s="3"/>
      <c r="X69" s="3"/>
      <c r="Y69" s="3"/>
      <c r="Z69" s="3"/>
      <c r="AA69" s="3"/>
      <c r="AB69" s="527"/>
      <c r="AC69" s="527"/>
      <c r="AD69" s="527"/>
      <c r="AE69" s="527"/>
      <c r="AF69" s="527"/>
      <c r="AG69" s="176" t="s">
        <v>71</v>
      </c>
    </row>
    <row r="70" spans="1:33" ht="16.149999999999999" customHeight="1">
      <c r="A70" s="89" t="s">
        <v>751</v>
      </c>
      <c r="B70" s="6"/>
      <c r="C70" s="6"/>
      <c r="D70" s="6"/>
      <c r="E70" s="6"/>
      <c r="F70" s="6"/>
      <c r="G70" s="6"/>
      <c r="H70" s="6"/>
      <c r="I70" s="6"/>
      <c r="J70" s="6"/>
      <c r="K70" s="6"/>
      <c r="L70" s="6"/>
      <c r="M70" s="6"/>
      <c r="N70" s="6"/>
      <c r="O70" s="6"/>
      <c r="P70" s="6"/>
      <c r="Q70" s="6"/>
      <c r="R70" s="6"/>
      <c r="S70" s="6"/>
      <c r="T70" s="6"/>
      <c r="U70" s="6"/>
      <c r="V70" s="6"/>
      <c r="W70" s="6"/>
      <c r="X70" s="6"/>
      <c r="Y70" s="6"/>
      <c r="Z70" s="6"/>
      <c r="AA70" s="6"/>
      <c r="AB70" s="528">
        <f>AB69-AB68</f>
        <v>0</v>
      </c>
      <c r="AC70" s="528"/>
      <c r="AD70" s="528"/>
      <c r="AE70" s="528"/>
      <c r="AF70" s="528"/>
      <c r="AG70" s="176" t="s">
        <v>71</v>
      </c>
    </row>
    <row r="71" spans="1:33" ht="16.149999999999999" customHeight="1">
      <c r="A71" s="17"/>
      <c r="B71" s="84" t="s">
        <v>752</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01"/>
      <c r="AC71" s="601"/>
      <c r="AD71" s="601"/>
      <c r="AE71" s="601"/>
      <c r="AF71" s="601"/>
      <c r="AG71" s="131" t="s">
        <v>71</v>
      </c>
    </row>
    <row r="72" spans="1:33" ht="16.149999999999999" customHeight="1" thickBot="1">
      <c r="A72" s="41"/>
      <c r="B72" s="86" t="s">
        <v>753</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10"/>
      <c r="AC72" s="610"/>
      <c r="AD72" s="610"/>
      <c r="AE72" s="610"/>
      <c r="AF72" s="610"/>
      <c r="AG72" s="131" t="s">
        <v>530</v>
      </c>
    </row>
    <row r="73" spans="1:33" ht="16.149999999999999" customHeight="1" thickTop="1" thickBot="1">
      <c r="A73" s="85"/>
      <c r="B73" s="87" t="s">
        <v>754</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08">
        <f>IFERROR(AB72/AB68*100,0)</f>
        <v>0</v>
      </c>
      <c r="AC73" s="608"/>
      <c r="AD73" s="608"/>
      <c r="AE73" s="608"/>
      <c r="AF73" s="608"/>
      <c r="AG73" s="132" t="s">
        <v>527</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532</v>
      </c>
      <c r="B75" s="3"/>
      <c r="C75" s="3"/>
      <c r="D75" s="3"/>
      <c r="E75" s="3"/>
      <c r="F75" s="3"/>
      <c r="G75" s="3"/>
      <c r="H75" s="3"/>
      <c r="I75" s="3"/>
      <c r="J75" s="3"/>
      <c r="K75" s="3"/>
      <c r="L75" s="3"/>
      <c r="M75" s="3"/>
      <c r="N75" s="3"/>
      <c r="O75" s="3"/>
      <c r="P75" s="3"/>
      <c r="Q75" s="3"/>
      <c r="R75" s="3"/>
      <c r="S75" s="3"/>
      <c r="T75" s="3"/>
      <c r="U75" s="3"/>
      <c r="V75" s="3"/>
      <c r="W75" s="3"/>
      <c r="X75" s="3"/>
      <c r="Y75" s="3"/>
      <c r="Z75" s="3"/>
      <c r="AA75" s="525"/>
      <c r="AB75" s="525"/>
      <c r="AC75" s="525"/>
      <c r="AD75" s="525"/>
      <c r="AE75" s="525"/>
      <c r="AF75" s="525"/>
      <c r="AG75" s="525"/>
    </row>
    <row r="76" spans="1:33" ht="16.149999999999999" customHeight="1">
      <c r="A76" s="116" t="s">
        <v>755</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09">
        <f>'（別添）_計画書（診療所用）案１'!AB54</f>
        <v>0</v>
      </c>
      <c r="AC76" s="609"/>
      <c r="AD76" s="609"/>
      <c r="AE76" s="609"/>
      <c r="AF76" s="609"/>
      <c r="AG76" s="74" t="s">
        <v>522</v>
      </c>
    </row>
    <row r="77" spans="1:33" ht="16.149999999999999" customHeight="1">
      <c r="A77" s="1" t="s">
        <v>756</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541">
        <f>'（別添）_計画書（診療所用）案１'!AB55</f>
        <v>0</v>
      </c>
      <c r="AC77" s="541"/>
      <c r="AD77" s="541"/>
      <c r="AE77" s="541"/>
      <c r="AF77" s="541"/>
      <c r="AG77" s="127" t="s">
        <v>71</v>
      </c>
    </row>
    <row r="78" spans="1:33" ht="16.149999999999999" customHeight="1">
      <c r="A78" s="1" t="s">
        <v>757</v>
      </c>
      <c r="B78" s="3"/>
      <c r="C78" s="3"/>
      <c r="D78" s="3"/>
      <c r="E78" s="3"/>
      <c r="F78" s="3"/>
      <c r="G78" s="3"/>
      <c r="H78" s="3"/>
      <c r="I78" s="3"/>
      <c r="J78" s="3"/>
      <c r="K78" s="3"/>
      <c r="L78" s="3"/>
      <c r="M78" s="3"/>
      <c r="N78" s="3"/>
      <c r="O78" s="3"/>
      <c r="P78" s="3"/>
      <c r="Q78" s="3"/>
      <c r="R78" s="3"/>
      <c r="S78" s="3"/>
      <c r="T78" s="3"/>
      <c r="U78" s="3"/>
      <c r="V78" s="3"/>
      <c r="W78" s="3"/>
      <c r="X78" s="3"/>
      <c r="Y78" s="3"/>
      <c r="Z78" s="3"/>
      <c r="AA78" s="3"/>
      <c r="AB78" s="527"/>
      <c r="AC78" s="527"/>
      <c r="AD78" s="527"/>
      <c r="AE78" s="527"/>
      <c r="AF78" s="527"/>
      <c r="AG78" s="176" t="s">
        <v>71</v>
      </c>
    </row>
    <row r="79" spans="1:33" ht="16.149999999999999" customHeight="1">
      <c r="A79" s="89" t="s">
        <v>758</v>
      </c>
      <c r="B79" s="6"/>
      <c r="C79" s="6"/>
      <c r="D79" s="6"/>
      <c r="E79" s="6"/>
      <c r="F79" s="6"/>
      <c r="G79" s="6"/>
      <c r="H79" s="6"/>
      <c r="I79" s="6"/>
      <c r="J79" s="6"/>
      <c r="K79" s="6"/>
      <c r="L79" s="6"/>
      <c r="M79" s="6"/>
      <c r="N79" s="6"/>
      <c r="O79" s="6"/>
      <c r="P79" s="6"/>
      <c r="Q79" s="6"/>
      <c r="R79" s="6"/>
      <c r="S79" s="6"/>
      <c r="T79" s="6"/>
      <c r="U79" s="6"/>
      <c r="V79" s="6"/>
      <c r="W79" s="6"/>
      <c r="X79" s="6"/>
      <c r="Y79" s="6"/>
      <c r="Z79" s="6"/>
      <c r="AA79" s="6"/>
      <c r="AB79" s="528">
        <f>AB78-AB77</f>
        <v>0</v>
      </c>
      <c r="AC79" s="528"/>
      <c r="AD79" s="528"/>
      <c r="AE79" s="528"/>
      <c r="AF79" s="528"/>
      <c r="AG79" s="176" t="s">
        <v>71</v>
      </c>
    </row>
    <row r="80" spans="1:33" ht="16.149999999999999" customHeight="1">
      <c r="A80" s="17"/>
      <c r="B80" s="84" t="s">
        <v>759</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01"/>
      <c r="AC80" s="601"/>
      <c r="AD80" s="601"/>
      <c r="AE80" s="601"/>
      <c r="AF80" s="601"/>
      <c r="AG80" s="131" t="s">
        <v>71</v>
      </c>
    </row>
    <row r="81" spans="1:33" ht="16.149999999999999" customHeight="1" thickBot="1">
      <c r="A81" s="41"/>
      <c r="B81" s="86" t="s">
        <v>760</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10"/>
      <c r="AC81" s="610"/>
      <c r="AD81" s="610"/>
      <c r="AE81" s="610"/>
      <c r="AF81" s="610"/>
      <c r="AG81" s="131" t="s">
        <v>530</v>
      </c>
    </row>
    <row r="82" spans="1:33" ht="16.350000000000001" customHeight="1" thickTop="1" thickBot="1">
      <c r="A82" s="85"/>
      <c r="B82" s="87" t="s">
        <v>761</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08">
        <f>IFERROR(AB81/AB77*100,0)</f>
        <v>0</v>
      </c>
      <c r="AC82" s="608"/>
      <c r="AD82" s="608"/>
      <c r="AE82" s="608"/>
      <c r="AF82" s="608"/>
      <c r="AG82" s="132" t="s">
        <v>527</v>
      </c>
    </row>
    <row r="83" spans="1:33" ht="16.350000000000001" customHeight="1"/>
    <row r="84" spans="1:33" ht="16.149999999999999" customHeight="1" thickBot="1">
      <c r="A84" s="2" t="s">
        <v>540</v>
      </c>
      <c r="B84" s="3"/>
      <c r="C84" s="3"/>
      <c r="D84" s="3"/>
      <c r="E84" s="3"/>
      <c r="F84" s="3"/>
      <c r="G84" s="3"/>
      <c r="H84" s="3"/>
      <c r="I84" s="3"/>
      <c r="J84" s="3"/>
      <c r="K84" s="3"/>
      <c r="L84" s="3"/>
      <c r="M84" s="3"/>
      <c r="N84" s="3"/>
      <c r="O84" s="3"/>
      <c r="P84" s="3"/>
      <c r="Q84" s="3"/>
      <c r="R84" s="3"/>
      <c r="S84" s="3"/>
      <c r="T84" s="3"/>
      <c r="U84" s="3"/>
      <c r="V84" s="3"/>
      <c r="W84" s="3"/>
      <c r="X84" s="3"/>
      <c r="Y84" s="3"/>
      <c r="Z84" s="3"/>
      <c r="AA84" s="525"/>
      <c r="AB84" s="525"/>
      <c r="AC84" s="525"/>
      <c r="AD84" s="525"/>
      <c r="AE84" s="525"/>
      <c r="AF84" s="525"/>
      <c r="AG84" s="525"/>
    </row>
    <row r="85" spans="1:33" ht="16.149999999999999" customHeight="1">
      <c r="A85" s="116" t="s">
        <v>762</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09">
        <f>'（別添）_計画書（診療所用）案１'!AB63</f>
        <v>0</v>
      </c>
      <c r="AC85" s="609"/>
      <c r="AD85" s="609"/>
      <c r="AE85" s="609"/>
      <c r="AF85" s="609"/>
      <c r="AG85" s="74" t="s">
        <v>522</v>
      </c>
    </row>
    <row r="86" spans="1:33" ht="16.149999999999999" customHeight="1">
      <c r="A86" s="1" t="s">
        <v>763</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541">
        <f>'（別添）_計画書（診療所用）案１'!AB64</f>
        <v>0</v>
      </c>
      <c r="AC86" s="541"/>
      <c r="AD86" s="541"/>
      <c r="AE86" s="541"/>
      <c r="AF86" s="541"/>
      <c r="AG86" s="127" t="s">
        <v>71</v>
      </c>
    </row>
    <row r="87" spans="1:33" ht="16.149999999999999" customHeight="1">
      <c r="A87" s="1" t="s">
        <v>764</v>
      </c>
      <c r="B87" s="3"/>
      <c r="C87" s="3"/>
      <c r="D87" s="3"/>
      <c r="E87" s="3"/>
      <c r="F87" s="3"/>
      <c r="G87" s="3"/>
      <c r="H87" s="3"/>
      <c r="I87" s="3"/>
      <c r="J87" s="3"/>
      <c r="K87" s="3"/>
      <c r="L87" s="3"/>
      <c r="M87" s="3"/>
      <c r="N87" s="3"/>
      <c r="O87" s="3"/>
      <c r="P87" s="3"/>
      <c r="Q87" s="3"/>
      <c r="R87" s="3"/>
      <c r="S87" s="3"/>
      <c r="T87" s="3"/>
      <c r="U87" s="3"/>
      <c r="V87" s="3"/>
      <c r="W87" s="3"/>
      <c r="X87" s="3"/>
      <c r="Y87" s="3"/>
      <c r="Z87" s="3"/>
      <c r="AA87" s="3"/>
      <c r="AB87" s="527"/>
      <c r="AC87" s="527"/>
      <c r="AD87" s="527"/>
      <c r="AE87" s="527"/>
      <c r="AF87" s="527"/>
      <c r="AG87" s="176" t="s">
        <v>71</v>
      </c>
    </row>
    <row r="88" spans="1:33" ht="16.149999999999999" customHeight="1">
      <c r="A88" s="89" t="s">
        <v>765</v>
      </c>
      <c r="B88" s="6"/>
      <c r="C88" s="6"/>
      <c r="D88" s="6"/>
      <c r="E88" s="6"/>
      <c r="F88" s="6"/>
      <c r="G88" s="6"/>
      <c r="H88" s="6"/>
      <c r="I88" s="6"/>
      <c r="J88" s="6"/>
      <c r="K88" s="6"/>
      <c r="L88" s="6"/>
      <c r="M88" s="6"/>
      <c r="N88" s="6"/>
      <c r="O88" s="6"/>
      <c r="P88" s="6"/>
      <c r="Q88" s="6"/>
      <c r="R88" s="6"/>
      <c r="S88" s="6"/>
      <c r="T88" s="6"/>
      <c r="U88" s="6"/>
      <c r="V88" s="6"/>
      <c r="W88" s="6"/>
      <c r="X88" s="6"/>
      <c r="Y88" s="6"/>
      <c r="Z88" s="6"/>
      <c r="AA88" s="6"/>
      <c r="AB88" s="528">
        <f>AB87-AB86</f>
        <v>0</v>
      </c>
      <c r="AC88" s="528"/>
      <c r="AD88" s="528"/>
      <c r="AE88" s="528"/>
      <c r="AF88" s="528"/>
      <c r="AG88" s="176" t="s">
        <v>71</v>
      </c>
    </row>
    <row r="89" spans="1:33" ht="16.149999999999999" customHeight="1">
      <c r="A89" s="17"/>
      <c r="B89" s="84" t="s">
        <v>766</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01"/>
      <c r="AC89" s="601"/>
      <c r="AD89" s="601"/>
      <c r="AE89" s="601"/>
      <c r="AF89" s="601"/>
      <c r="AG89" s="131" t="s">
        <v>71</v>
      </c>
    </row>
    <row r="90" spans="1:33" ht="16.149999999999999" customHeight="1" thickBot="1">
      <c r="A90" s="41"/>
      <c r="B90" s="86" t="s">
        <v>767</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10"/>
      <c r="AC90" s="610"/>
      <c r="AD90" s="610"/>
      <c r="AE90" s="610"/>
      <c r="AF90" s="610"/>
      <c r="AG90" s="131" t="s">
        <v>530</v>
      </c>
    </row>
    <row r="91" spans="1:33" ht="16.350000000000001" customHeight="1" thickTop="1" thickBot="1">
      <c r="A91" s="85"/>
      <c r="B91" s="87" t="s">
        <v>768</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08">
        <f>IFERROR(AB90/AB86*100,0)</f>
        <v>0</v>
      </c>
      <c r="AC91" s="608"/>
      <c r="AD91" s="608"/>
      <c r="AE91" s="608"/>
      <c r="AF91" s="608"/>
      <c r="AG91" s="132" t="s">
        <v>527</v>
      </c>
    </row>
    <row r="92" spans="1:33" ht="16.350000000000001" customHeight="1"/>
    <row r="93" spans="1:33" ht="16.149999999999999" customHeight="1" thickBot="1">
      <c r="A93" s="2" t="s">
        <v>548</v>
      </c>
      <c r="B93" s="3"/>
      <c r="C93" s="3"/>
      <c r="D93" s="3"/>
      <c r="E93" s="3"/>
      <c r="F93" s="3"/>
      <c r="G93" s="3"/>
      <c r="H93" s="3"/>
      <c r="I93" s="3"/>
      <c r="J93" s="3"/>
      <c r="K93" s="3"/>
      <c r="L93" s="3"/>
      <c r="M93" s="3"/>
      <c r="N93" s="3"/>
      <c r="O93" s="3"/>
      <c r="P93" s="3"/>
      <c r="Q93" s="3"/>
      <c r="R93" s="3"/>
      <c r="S93" s="3"/>
      <c r="T93" s="3"/>
      <c r="U93" s="3"/>
      <c r="V93" s="3"/>
      <c r="W93" s="3"/>
      <c r="X93" s="3"/>
      <c r="Y93" s="3"/>
      <c r="Z93" s="3"/>
      <c r="AA93" s="525"/>
      <c r="AB93" s="525"/>
      <c r="AC93" s="525"/>
      <c r="AD93" s="525"/>
      <c r="AE93" s="525"/>
      <c r="AF93" s="525"/>
      <c r="AG93" s="525"/>
    </row>
    <row r="94" spans="1:33" ht="16.149999999999999" customHeight="1">
      <c r="A94" s="116" t="s">
        <v>769</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09">
        <f>'（別添）_計画書（診療所用）案１'!AB72</f>
        <v>0</v>
      </c>
      <c r="AC94" s="609"/>
      <c r="AD94" s="609"/>
      <c r="AE94" s="609"/>
      <c r="AF94" s="609"/>
      <c r="AG94" s="74" t="s">
        <v>522</v>
      </c>
    </row>
    <row r="95" spans="1:33" ht="16.149999999999999" customHeight="1">
      <c r="A95" s="1" t="s">
        <v>770</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541">
        <f>'（別添）_計画書（診療所用）案１'!AB73</f>
        <v>0</v>
      </c>
      <c r="AC95" s="541"/>
      <c r="AD95" s="541"/>
      <c r="AE95" s="541"/>
      <c r="AF95" s="541"/>
      <c r="AG95" s="127" t="s">
        <v>71</v>
      </c>
    </row>
    <row r="96" spans="1:33" ht="16.149999999999999" customHeight="1">
      <c r="A96" s="1" t="s">
        <v>771</v>
      </c>
      <c r="B96" s="3"/>
      <c r="C96" s="3"/>
      <c r="D96" s="3"/>
      <c r="E96" s="3"/>
      <c r="F96" s="3"/>
      <c r="G96" s="3"/>
      <c r="H96" s="3"/>
      <c r="I96" s="3"/>
      <c r="J96" s="3"/>
      <c r="K96" s="3"/>
      <c r="L96" s="3"/>
      <c r="M96" s="3"/>
      <c r="N96" s="3"/>
      <c r="O96" s="3"/>
      <c r="P96" s="3"/>
      <c r="Q96" s="3"/>
      <c r="R96" s="3"/>
      <c r="S96" s="3"/>
      <c r="T96" s="3"/>
      <c r="U96" s="3"/>
      <c r="V96" s="3"/>
      <c r="W96" s="3"/>
      <c r="X96" s="3"/>
      <c r="Y96" s="3"/>
      <c r="Z96" s="3"/>
      <c r="AA96" s="3"/>
      <c r="AB96" s="527"/>
      <c r="AC96" s="527"/>
      <c r="AD96" s="527"/>
      <c r="AE96" s="527"/>
      <c r="AF96" s="527"/>
      <c r="AG96" s="176" t="s">
        <v>71</v>
      </c>
    </row>
    <row r="97" spans="1:35" ht="16.149999999999999" customHeight="1">
      <c r="A97" s="89" t="s">
        <v>772</v>
      </c>
      <c r="B97" s="6"/>
      <c r="C97" s="6"/>
      <c r="D97" s="6"/>
      <c r="E97" s="6"/>
      <c r="F97" s="6"/>
      <c r="G97" s="6"/>
      <c r="H97" s="6"/>
      <c r="I97" s="6"/>
      <c r="J97" s="6"/>
      <c r="K97" s="6"/>
      <c r="L97" s="6"/>
      <c r="M97" s="6"/>
      <c r="N97" s="6"/>
      <c r="O97" s="6"/>
      <c r="P97" s="6"/>
      <c r="Q97" s="6"/>
      <c r="R97" s="6"/>
      <c r="S97" s="6"/>
      <c r="T97" s="6"/>
      <c r="U97" s="6"/>
      <c r="V97" s="6"/>
      <c r="W97" s="6"/>
      <c r="X97" s="6"/>
      <c r="Y97" s="6"/>
      <c r="Z97" s="6"/>
      <c r="AA97" s="6"/>
      <c r="AB97" s="528">
        <f>AB96-AB95</f>
        <v>0</v>
      </c>
      <c r="AC97" s="528"/>
      <c r="AD97" s="528"/>
      <c r="AE97" s="528"/>
      <c r="AF97" s="528"/>
      <c r="AG97" s="176" t="s">
        <v>71</v>
      </c>
    </row>
    <row r="98" spans="1:35" ht="16.149999999999999" customHeight="1">
      <c r="A98" s="17"/>
      <c r="B98" s="84" t="s">
        <v>773</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01"/>
      <c r="AC98" s="601"/>
      <c r="AD98" s="601"/>
      <c r="AE98" s="601"/>
      <c r="AF98" s="601"/>
      <c r="AG98" s="131" t="s">
        <v>71</v>
      </c>
    </row>
    <row r="99" spans="1:35" ht="16.350000000000001" customHeight="1" thickBot="1">
      <c r="A99" s="41"/>
      <c r="B99" s="86" t="s">
        <v>774</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10"/>
      <c r="AC99" s="610"/>
      <c r="AD99" s="610"/>
      <c r="AE99" s="610"/>
      <c r="AF99" s="610"/>
      <c r="AG99" s="131" t="s">
        <v>530</v>
      </c>
    </row>
    <row r="100" spans="1:35" ht="16.350000000000001" customHeight="1" thickTop="1" thickBot="1">
      <c r="A100" s="85"/>
      <c r="B100" s="87" t="s">
        <v>775</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08">
        <f>IFERROR(AB99/AB95*100,0)</f>
        <v>0</v>
      </c>
      <c r="AC100" s="608"/>
      <c r="AD100" s="608"/>
      <c r="AE100" s="608"/>
      <c r="AF100" s="608"/>
      <c r="AG100" s="132" t="s">
        <v>527</v>
      </c>
    </row>
    <row r="101" spans="1:35" ht="16.350000000000001" customHeight="1"/>
    <row r="102" spans="1:35" ht="16.149999999999999" customHeight="1" thickBot="1">
      <c r="A102" s="2" t="s">
        <v>556</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525"/>
      <c r="AB102" s="525"/>
      <c r="AC102" s="525"/>
      <c r="AD102" s="525"/>
      <c r="AE102" s="525"/>
      <c r="AF102" s="525"/>
      <c r="AG102" s="525"/>
    </row>
    <row r="103" spans="1:35" ht="16.149999999999999" customHeight="1">
      <c r="A103" s="169" t="s">
        <v>827</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09">
        <f>'（別添）_計画書（診療所用）案１'!AB81</f>
        <v>0</v>
      </c>
      <c r="AC103" s="609"/>
      <c r="AD103" s="609"/>
      <c r="AE103" s="609"/>
      <c r="AF103" s="609"/>
      <c r="AG103" s="74" t="s">
        <v>522</v>
      </c>
    </row>
    <row r="104" spans="1:35" ht="16.149999999999999" customHeight="1">
      <c r="A104" s="168" t="s">
        <v>828</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541">
        <f>'（別添）_計画書（診療所用）案１'!AB82</f>
        <v>0</v>
      </c>
      <c r="AC104" s="541"/>
      <c r="AD104" s="541"/>
      <c r="AE104" s="541"/>
      <c r="AF104" s="541"/>
      <c r="AG104" s="127" t="s">
        <v>71</v>
      </c>
    </row>
    <row r="105" spans="1:35" ht="16.149999999999999" customHeight="1">
      <c r="A105" s="1" t="s">
        <v>829</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527"/>
      <c r="AC105" s="527"/>
      <c r="AD105" s="527"/>
      <c r="AE105" s="527"/>
      <c r="AF105" s="527"/>
      <c r="AG105" s="176" t="s">
        <v>71</v>
      </c>
    </row>
    <row r="106" spans="1:35" ht="16.149999999999999" customHeight="1">
      <c r="A106" s="170" t="s">
        <v>780</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528">
        <f>AB105-AB104</f>
        <v>0</v>
      </c>
      <c r="AC106" s="528"/>
      <c r="AD106" s="528"/>
      <c r="AE106" s="528"/>
      <c r="AF106" s="528"/>
      <c r="AG106" s="176" t="s">
        <v>71</v>
      </c>
    </row>
    <row r="107" spans="1:35" ht="16.149999999999999" customHeight="1">
      <c r="A107" s="17"/>
      <c r="B107" s="84" t="s">
        <v>781</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01"/>
      <c r="AC107" s="601"/>
      <c r="AD107" s="601"/>
      <c r="AE107" s="601"/>
      <c r="AF107" s="601"/>
      <c r="AG107" s="131" t="s">
        <v>71</v>
      </c>
    </row>
    <row r="108" spans="1:35" ht="16.149999999999999" customHeight="1" thickBot="1">
      <c r="A108" s="41"/>
      <c r="B108" s="171" t="s">
        <v>782</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10"/>
      <c r="AC108" s="610"/>
      <c r="AD108" s="610"/>
      <c r="AE108" s="610"/>
      <c r="AF108" s="610"/>
      <c r="AG108" s="131" t="s">
        <v>530</v>
      </c>
    </row>
    <row r="109" spans="1:35" ht="16.350000000000001" customHeight="1" thickTop="1" thickBot="1">
      <c r="A109" s="85"/>
      <c r="B109" s="172" t="s">
        <v>783</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08">
        <f>IFERROR(AB108/AB104*100,0)</f>
        <v>0</v>
      </c>
      <c r="AC109" s="608"/>
      <c r="AD109" s="608"/>
      <c r="AE109" s="608"/>
      <c r="AF109" s="608"/>
      <c r="AG109" s="132" t="s">
        <v>527</v>
      </c>
    </row>
    <row r="110" spans="1:35" ht="16.350000000000001" customHeight="1"/>
    <row r="111" spans="1:35" ht="16.350000000000001" customHeight="1">
      <c r="A111" s="64" t="s">
        <v>564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689</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523"/>
      <c r="AB112" s="523"/>
      <c r="AC112" s="523"/>
      <c r="AD112" s="523"/>
      <c r="AE112" s="523"/>
      <c r="AF112" s="523"/>
      <c r="AG112" s="523"/>
      <c r="AH112" s="191"/>
      <c r="AI112" s="191"/>
    </row>
    <row r="113" spans="1:35" ht="16.149999999999999" customHeight="1">
      <c r="A113" s="115" t="s">
        <v>830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09">
        <f>'（別添）_計画書（診療所用）案１'!AB91</f>
        <v>0</v>
      </c>
      <c r="AC113" s="609"/>
      <c r="AD113" s="609"/>
      <c r="AE113" s="609"/>
      <c r="AF113" s="609"/>
      <c r="AG113" s="77" t="s">
        <v>522</v>
      </c>
      <c r="AH113" s="181"/>
      <c r="AI113" s="181"/>
    </row>
    <row r="114" spans="1:35" ht="16.149999999999999" customHeight="1">
      <c r="A114" s="104" t="s">
        <v>831</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541">
        <f>'（別添）_計画書（診療所用）案１'!AB92</f>
        <v>0</v>
      </c>
      <c r="AC114" s="541"/>
      <c r="AD114" s="541"/>
      <c r="AE114" s="541"/>
      <c r="AF114" s="541"/>
      <c r="AG114" s="121" t="s">
        <v>71</v>
      </c>
      <c r="AH114" s="181"/>
      <c r="AI114" s="181"/>
    </row>
    <row r="115" spans="1:35" ht="16.149999999999999" customHeight="1">
      <c r="A115" s="104" t="s">
        <v>832</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541">
        <f>'（別添）_計画書（診療所用）案１'!AB93</f>
        <v>0</v>
      </c>
      <c r="AC115" s="541"/>
      <c r="AD115" s="541"/>
      <c r="AE115" s="541"/>
      <c r="AF115" s="541"/>
      <c r="AG115" s="121" t="s">
        <v>71</v>
      </c>
    </row>
    <row r="116" spans="1:35" ht="16.149999999999999" customHeight="1">
      <c r="A116" s="104" t="s">
        <v>833</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17"/>
      <c r="AC116" s="517"/>
      <c r="AD116" s="517"/>
      <c r="AE116" s="517"/>
      <c r="AF116" s="517"/>
      <c r="AG116" s="134" t="s">
        <v>71</v>
      </c>
    </row>
    <row r="117" spans="1:35" ht="16.149999999999999" customHeight="1">
      <c r="A117" s="104" t="s">
        <v>834</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518"/>
      <c r="AC117" s="518"/>
      <c r="AD117" s="518"/>
      <c r="AE117" s="518"/>
      <c r="AF117" s="518"/>
      <c r="AG117" s="134" t="s">
        <v>71</v>
      </c>
    </row>
    <row r="118" spans="1:35" ht="16.149999999999999" customHeight="1">
      <c r="A118" s="108" t="s">
        <v>835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519">
        <f>AB116-AB114</f>
        <v>0</v>
      </c>
      <c r="AC118" s="519"/>
      <c r="AD118" s="519"/>
      <c r="AE118" s="519"/>
      <c r="AF118" s="519"/>
      <c r="AG118" s="134" t="s">
        <v>71</v>
      </c>
    </row>
    <row r="119" spans="1:35" ht="16.149999999999999" customHeight="1">
      <c r="A119" s="108" t="s">
        <v>836</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519">
        <f>AB117-AB115</f>
        <v>0</v>
      </c>
      <c r="AC119" s="519"/>
      <c r="AD119" s="519"/>
      <c r="AE119" s="519"/>
      <c r="AF119" s="519"/>
      <c r="AG119" s="134" t="s">
        <v>71</v>
      </c>
    </row>
    <row r="120" spans="1:35" ht="16.149999999999999" customHeight="1">
      <c r="A120" s="90"/>
      <c r="B120" s="91" t="s">
        <v>837</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518"/>
      <c r="AC120" s="518"/>
      <c r="AD120" s="518"/>
      <c r="AE120" s="518"/>
      <c r="AF120" s="518"/>
      <c r="AG120" s="137" t="s">
        <v>71</v>
      </c>
    </row>
    <row r="121" spans="1:35" ht="16.149999999999999" customHeight="1" thickBot="1">
      <c r="A121" s="92"/>
      <c r="B121" s="110" t="s">
        <v>838</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520"/>
      <c r="AC121" s="520"/>
      <c r="AD121" s="520"/>
      <c r="AE121" s="520"/>
      <c r="AF121" s="520"/>
      <c r="AG121" s="137" t="s">
        <v>530</v>
      </c>
    </row>
    <row r="122" spans="1:35" ht="16.350000000000001" customHeight="1" thickTop="1" thickBot="1">
      <c r="A122" s="93"/>
      <c r="B122" s="111" t="s">
        <v>839</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11">
        <f>IFERROR(AB121/AB115*100,0)</f>
        <v>0</v>
      </c>
      <c r="AC122" s="611"/>
      <c r="AD122" s="611"/>
      <c r="AE122" s="611"/>
      <c r="AF122" s="611"/>
      <c r="AG122" s="138" t="s">
        <v>527</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840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523"/>
      <c r="AB124" s="523"/>
      <c r="AC124" s="523"/>
      <c r="AD124" s="523"/>
      <c r="AE124" s="523"/>
      <c r="AF124" s="523"/>
      <c r="AG124" s="523"/>
      <c r="AH124" s="191"/>
      <c r="AI124" s="191"/>
    </row>
    <row r="125" spans="1:35" ht="16.149999999999999" customHeight="1">
      <c r="A125" s="115" t="s">
        <v>841</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09">
        <f>'（別添）_計画書（診療所用）案１'!AB103</f>
        <v>0</v>
      </c>
      <c r="AC125" s="609"/>
      <c r="AD125" s="609"/>
      <c r="AE125" s="609"/>
      <c r="AF125" s="609"/>
      <c r="AG125" s="77" t="s">
        <v>522</v>
      </c>
      <c r="AH125" s="181"/>
      <c r="AI125" s="181"/>
    </row>
    <row r="126" spans="1:35" ht="16.149999999999999" customHeight="1">
      <c r="A126" s="104" t="s">
        <v>842</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541">
        <f>'（別添）_計画書（診療所用）案１'!AB104</f>
        <v>0</v>
      </c>
      <c r="AC126" s="541"/>
      <c r="AD126" s="541"/>
      <c r="AE126" s="541"/>
      <c r="AF126" s="541"/>
      <c r="AG126" s="121" t="s">
        <v>71</v>
      </c>
      <c r="AH126" s="181"/>
      <c r="AI126" s="181"/>
    </row>
    <row r="127" spans="1:35" ht="16.149999999999999" customHeight="1">
      <c r="A127" s="104" t="s">
        <v>843</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541">
        <f>'（別添）_計画書（診療所用）案１'!AB105</f>
        <v>0</v>
      </c>
      <c r="AC127" s="541"/>
      <c r="AD127" s="541"/>
      <c r="AE127" s="541"/>
      <c r="AF127" s="541"/>
      <c r="AG127" s="121" t="s">
        <v>71</v>
      </c>
    </row>
    <row r="128" spans="1:35" ht="16.149999999999999" customHeight="1">
      <c r="A128" s="104" t="s">
        <v>844</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17"/>
      <c r="AC128" s="517"/>
      <c r="AD128" s="517"/>
      <c r="AE128" s="517"/>
      <c r="AF128" s="517"/>
      <c r="AG128" s="134" t="s">
        <v>71</v>
      </c>
    </row>
    <row r="129" spans="1:34" ht="16.149999999999999" customHeight="1">
      <c r="A129" s="104" t="s">
        <v>845</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518"/>
      <c r="AC129" s="518"/>
      <c r="AD129" s="518"/>
      <c r="AE129" s="518"/>
      <c r="AF129" s="518"/>
      <c r="AG129" s="134" t="s">
        <v>71</v>
      </c>
    </row>
    <row r="130" spans="1:34" ht="16.149999999999999" customHeight="1">
      <c r="A130" s="108" t="s">
        <v>846</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519">
        <f>AB128-AB126</f>
        <v>0</v>
      </c>
      <c r="AC130" s="519"/>
      <c r="AD130" s="519"/>
      <c r="AE130" s="519"/>
      <c r="AF130" s="519"/>
      <c r="AG130" s="134" t="s">
        <v>71</v>
      </c>
    </row>
    <row r="131" spans="1:34" ht="16.149999999999999" customHeight="1">
      <c r="A131" s="108" t="s">
        <v>847</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519">
        <f>AB129-AB127</f>
        <v>0</v>
      </c>
      <c r="AC131" s="519"/>
      <c r="AD131" s="519"/>
      <c r="AE131" s="519"/>
      <c r="AF131" s="519"/>
      <c r="AG131" s="134" t="s">
        <v>71</v>
      </c>
    </row>
    <row r="132" spans="1:34" ht="16.149999999999999" customHeight="1">
      <c r="A132" s="90"/>
      <c r="B132" s="91" t="s">
        <v>848</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518"/>
      <c r="AC132" s="518"/>
      <c r="AD132" s="518"/>
      <c r="AE132" s="518"/>
      <c r="AF132" s="518"/>
      <c r="AG132" s="137" t="s">
        <v>71</v>
      </c>
    </row>
    <row r="133" spans="1:34" ht="16.149999999999999" customHeight="1" thickBot="1">
      <c r="A133" s="92"/>
      <c r="B133" s="110" t="s">
        <v>849</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520"/>
      <c r="AC133" s="520"/>
      <c r="AD133" s="520"/>
      <c r="AE133" s="520"/>
      <c r="AF133" s="520"/>
      <c r="AG133" s="137" t="s">
        <v>530</v>
      </c>
    </row>
    <row r="134" spans="1:34" ht="16.350000000000001" customHeight="1" thickTop="1" thickBot="1">
      <c r="A134" s="93"/>
      <c r="B134" s="111" t="s">
        <v>850</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11">
        <f>IFERROR(AB133/AB127*100,0)</f>
        <v>0</v>
      </c>
      <c r="AC134" s="611"/>
      <c r="AD134" s="611"/>
      <c r="AE134" s="611"/>
      <c r="AF134" s="611"/>
      <c r="AG134" s="138" t="s">
        <v>527</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813</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32</v>
      </c>
      <c r="E139" s="3"/>
      <c r="F139" s="515"/>
      <c r="G139" s="515"/>
      <c r="H139" s="3" t="s">
        <v>33</v>
      </c>
      <c r="I139" s="515"/>
      <c r="J139" s="515"/>
      <c r="K139" s="3" t="s">
        <v>178</v>
      </c>
      <c r="L139" s="515"/>
      <c r="M139" s="515"/>
      <c r="N139" s="3" t="s">
        <v>35</v>
      </c>
      <c r="O139" s="3"/>
      <c r="P139" s="3"/>
      <c r="Q139" s="3" t="s">
        <v>814</v>
      </c>
      <c r="R139" s="3"/>
      <c r="S139" s="3"/>
      <c r="T139" s="3"/>
      <c r="U139" s="516"/>
      <c r="V139" s="516"/>
      <c r="W139" s="516"/>
      <c r="X139" s="516"/>
      <c r="Y139" s="516"/>
      <c r="Z139" s="516"/>
      <c r="AA139" s="516"/>
      <c r="AB139" s="516"/>
      <c r="AC139" s="516"/>
      <c r="AD139" s="516"/>
      <c r="AE139" s="516"/>
      <c r="AF139" s="516"/>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202</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77:AF77"/>
    <mergeCell ref="AB78:AF78"/>
    <mergeCell ref="AB79:AF79"/>
    <mergeCell ref="AB80:AF80"/>
    <mergeCell ref="AB81:AF81"/>
    <mergeCell ref="AB82:AF82"/>
    <mergeCell ref="AB70:AF70"/>
    <mergeCell ref="AB71:AF71"/>
    <mergeCell ref="AB72:AF72"/>
    <mergeCell ref="AB73:AF73"/>
    <mergeCell ref="AA75:AG75"/>
    <mergeCell ref="AB76:AF76"/>
    <mergeCell ref="A51:AA51"/>
    <mergeCell ref="AB51:AF51"/>
    <mergeCell ref="AB52:AF52"/>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171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464" t="s">
        <v>851</v>
      </c>
      <c r="B2" s="464"/>
      <c r="C2" s="464"/>
      <c r="D2" s="464"/>
      <c r="E2" s="464"/>
      <c r="F2" s="464"/>
      <c r="G2" s="464"/>
      <c r="H2" s="464"/>
      <c r="I2" s="464"/>
      <c r="J2" s="464"/>
      <c r="K2" s="464"/>
      <c r="L2" s="464"/>
      <c r="M2" s="464"/>
      <c r="N2" s="464"/>
      <c r="O2" s="464"/>
      <c r="P2" s="464"/>
      <c r="Q2" s="464"/>
      <c r="R2" s="464"/>
      <c r="S2" s="464"/>
      <c r="T2" s="555"/>
      <c r="U2" s="555"/>
      <c r="V2" s="173" t="s">
        <v>716</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457" t="s">
        <v>174</v>
      </c>
      <c r="T4" s="457"/>
      <c r="U4" s="457"/>
      <c r="V4" s="457"/>
      <c r="W4" s="457"/>
      <c r="X4" s="458" t="e">
        <f>IF(#REF!=0,"",#REF!)</f>
        <v>#REF!</v>
      </c>
      <c r="Y4" s="586"/>
      <c r="Z4" s="586"/>
      <c r="AA4" s="586"/>
      <c r="AB4" s="586"/>
      <c r="AC4" s="586"/>
      <c r="AD4" s="586"/>
      <c r="AE4" s="586"/>
      <c r="AF4" s="586"/>
      <c r="AG4" s="587"/>
    </row>
    <row r="5" spans="1:33" ht="16.149999999999999" customHeight="1">
      <c r="A5" s="3"/>
      <c r="B5" s="3"/>
      <c r="C5" s="3"/>
      <c r="D5" s="3"/>
      <c r="E5" s="3"/>
      <c r="F5" s="3"/>
      <c r="G5" s="3"/>
      <c r="H5" s="3"/>
      <c r="I5" s="3"/>
      <c r="J5" s="3"/>
      <c r="K5" s="3"/>
      <c r="L5" s="3"/>
      <c r="M5" s="3"/>
      <c r="N5" s="3"/>
      <c r="O5" s="3"/>
      <c r="P5" s="3"/>
      <c r="Q5" s="3"/>
      <c r="R5" s="3"/>
      <c r="S5" s="3" t="s">
        <v>175</v>
      </c>
      <c r="T5" s="3"/>
      <c r="U5" s="3"/>
      <c r="V5" s="3"/>
      <c r="W5" s="3"/>
      <c r="X5" s="458" t="e">
        <f>IF(#REF!=0,"",#REF!)</f>
        <v>#REF!</v>
      </c>
      <c r="Y5" s="586"/>
      <c r="Z5" s="586"/>
      <c r="AA5" s="586"/>
      <c r="AB5" s="586"/>
      <c r="AC5" s="586"/>
      <c r="AD5" s="586"/>
      <c r="AE5" s="586"/>
      <c r="AF5" s="586"/>
      <c r="AG5" s="587"/>
    </row>
    <row r="6" spans="1:33" ht="16.149999999999999" customHeight="1">
      <c r="A6" s="2" t="s">
        <v>591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592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590"/>
      <c r="C8" s="591"/>
      <c r="D8" s="572" t="s">
        <v>593</v>
      </c>
      <c r="E8" s="554"/>
      <c r="F8" s="554"/>
      <c r="G8" s="554"/>
      <c r="H8" s="554"/>
      <c r="I8" s="554"/>
      <c r="J8" s="554"/>
      <c r="K8" s="554"/>
      <c r="L8" s="554"/>
      <c r="M8" s="554"/>
      <c r="N8" s="554"/>
      <c r="O8" s="554"/>
      <c r="P8" s="554"/>
      <c r="Q8" s="554"/>
      <c r="R8" s="554"/>
      <c r="S8" s="554"/>
      <c r="T8" s="554"/>
      <c r="U8" s="554"/>
      <c r="V8" s="554"/>
      <c r="W8" s="554"/>
      <c r="X8" s="554"/>
      <c r="Y8" s="554"/>
      <c r="Z8" s="554"/>
      <c r="AA8" s="3"/>
      <c r="AB8" s="3"/>
      <c r="AC8" s="3"/>
      <c r="AD8" s="3"/>
      <c r="AE8" s="3"/>
      <c r="AF8" s="3"/>
      <c r="AG8" s="20"/>
    </row>
    <row r="9" spans="1:33" ht="16.149999999999999" customHeight="1" thickBot="1">
      <c r="A9" s="3"/>
      <c r="B9" s="590"/>
      <c r="C9" s="591"/>
      <c r="D9" s="583" t="s">
        <v>594</v>
      </c>
      <c r="E9" s="552"/>
      <c r="F9" s="552"/>
      <c r="G9" s="552"/>
      <c r="H9" s="552"/>
      <c r="I9" s="552"/>
      <c r="J9" s="552"/>
      <c r="K9" s="552"/>
      <c r="L9" s="552"/>
      <c r="M9" s="552"/>
      <c r="N9" s="552"/>
      <c r="O9" s="552"/>
      <c r="P9" s="552"/>
      <c r="Q9" s="552"/>
      <c r="R9" s="552"/>
      <c r="S9" s="552"/>
      <c r="T9" s="552"/>
      <c r="U9" s="552"/>
      <c r="V9" s="552"/>
      <c r="W9" s="552"/>
      <c r="X9" s="552"/>
      <c r="Y9" s="552"/>
      <c r="Z9" s="552"/>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595</v>
      </c>
      <c r="B11" s="3"/>
      <c r="C11" s="3"/>
      <c r="D11" s="3"/>
      <c r="E11" s="3"/>
      <c r="F11" s="3"/>
      <c r="L11" s="3"/>
      <c r="M11" s="3"/>
      <c r="N11" s="3"/>
      <c r="O11" s="3"/>
      <c r="P11" s="3"/>
      <c r="Q11" s="3"/>
      <c r="R11" s="3"/>
      <c r="S11" s="3"/>
      <c r="T11" s="3"/>
      <c r="U11" s="3"/>
      <c r="V11" s="3"/>
      <c r="AE11" s="3"/>
      <c r="AF11" s="3"/>
      <c r="AG11" s="20"/>
    </row>
    <row r="12" spans="1:33" ht="16.149999999999999" customHeight="1" thickBot="1">
      <c r="B12" s="454" t="s">
        <v>32</v>
      </c>
      <c r="C12" s="455"/>
      <c r="D12" s="455"/>
      <c r="E12" s="456" t="str">
        <f>IF('（別添）_計画書（歯科診療所及びⅡを算定する有床診療所）'!E16=0,"",'（別添）_計画書（歯科診療所及びⅡを算定する有床診療所）'!E16)</f>
        <v/>
      </c>
      <c r="F12" s="456"/>
      <c r="G12" s="21" t="s">
        <v>33</v>
      </c>
      <c r="H12" s="456" t="str">
        <f>IF('（別添）_計画書（歯科診療所及びⅡを算定する有床診療所）'!H16=0,"",'（別添）_計画書（歯科診療所及びⅡを算定する有床診療所）'!H16)</f>
        <v/>
      </c>
      <c r="I12" s="456"/>
      <c r="J12" s="21" t="s">
        <v>178</v>
      </c>
      <c r="K12" s="21"/>
      <c r="L12" s="21" t="s">
        <v>179</v>
      </c>
      <c r="M12" s="21" t="s">
        <v>32</v>
      </c>
      <c r="N12" s="21"/>
      <c r="O12" s="456" t="str">
        <f>IF('（別添）_計画書（歯科診療所及びⅡを算定する有床診療所）'!O16=0,"",'（別添）_計画書（歯科診療所及びⅡを算定する有床診療所）'!O16)</f>
        <v/>
      </c>
      <c r="P12" s="456"/>
      <c r="Q12" s="21" t="s">
        <v>33</v>
      </c>
      <c r="R12" s="456" t="str">
        <f>IF('（別添）_計画書（歯科診療所及びⅡを算定する有床診療所）'!R16=0,"",'（別添）_計画書（歯科診療所及びⅡを算定する有床診療所）'!R16)</f>
        <v/>
      </c>
      <c r="S12" s="456"/>
      <c r="T12" s="22" t="s">
        <v>178</v>
      </c>
      <c r="V12" s="588">
        <f>'（別添）_計画書（歯科診療所及びⅡを算定する有床診療所）'!V16</f>
        <v>1</v>
      </c>
      <c r="W12" s="588"/>
      <c r="X12" s="588"/>
      <c r="Y12" s="589"/>
      <c r="Z12" s="3" t="s">
        <v>180</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816</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454" t="s">
        <v>32</v>
      </c>
      <c r="C15" s="455"/>
      <c r="D15" s="455"/>
      <c r="E15" s="456" t="str">
        <f>IF('（別添）_計画書（歯科診療所及びⅡを算定する有床診療所）'!E21=0,"",'（別添）_計画書（歯科診療所及びⅡを算定する有床診療所）'!E21)</f>
        <v/>
      </c>
      <c r="F15" s="456"/>
      <c r="G15" s="21" t="s">
        <v>33</v>
      </c>
      <c r="H15" s="456" t="str">
        <f>IF('（別添）_計画書（歯科診療所及びⅡを算定する有床診療所）'!H21=0,"",'（別添）_計画書（歯科診療所及びⅡを算定する有床診療所）'!H21)</f>
        <v/>
      </c>
      <c r="I15" s="456"/>
      <c r="J15" s="21" t="s">
        <v>178</v>
      </c>
      <c r="K15" s="21"/>
      <c r="L15" s="21" t="s">
        <v>179</v>
      </c>
      <c r="M15" s="21" t="s">
        <v>32</v>
      </c>
      <c r="N15" s="21"/>
      <c r="O15" s="550"/>
      <c r="P15" s="550"/>
      <c r="Q15" s="21" t="s">
        <v>33</v>
      </c>
      <c r="R15" s="550"/>
      <c r="S15" s="550"/>
      <c r="T15" s="22" t="s">
        <v>178</v>
      </c>
      <c r="V15" s="588">
        <f>IFERROR(IF(E15=O15,R15-H15+1,IF(O15-E15=1,12-H15+1+R15,IF(O15-E15=2,12-H15+1+R15+12,"エラー"))),1)</f>
        <v>1</v>
      </c>
      <c r="W15" s="588"/>
      <c r="X15" s="588"/>
      <c r="Y15" s="589"/>
      <c r="Z15" s="3" t="s">
        <v>180</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597</v>
      </c>
      <c r="B17" s="2"/>
      <c r="C17" s="3"/>
      <c r="D17" s="3"/>
      <c r="E17" s="3"/>
      <c r="F17" s="3"/>
      <c r="G17" s="3"/>
      <c r="H17" s="3"/>
      <c r="I17" s="3"/>
      <c r="J17" s="3"/>
      <c r="K17" s="3"/>
      <c r="L17" s="3"/>
      <c r="M17" s="3"/>
      <c r="N17" s="3"/>
      <c r="O17" s="3"/>
      <c r="P17" s="3"/>
      <c r="Q17" s="3"/>
      <c r="R17" s="3"/>
      <c r="S17" s="3"/>
      <c r="T17" s="3"/>
      <c r="U17" s="3"/>
      <c r="W17" s="178"/>
      <c r="X17" s="556" t="s">
        <v>598</v>
      </c>
      <c r="Y17" s="557"/>
      <c r="Z17" s="3"/>
      <c r="AA17" s="3"/>
      <c r="AB17" s="3"/>
      <c r="AC17" s="3"/>
      <c r="AD17" s="3"/>
      <c r="AE17" s="3"/>
      <c r="AF17" s="3"/>
      <c r="AG17" s="20"/>
      <c r="AH17" s="177" t="b">
        <v>1</v>
      </c>
    </row>
    <row r="18" spans="1:36" ht="16.149999999999999" customHeight="1" thickBot="1">
      <c r="A18" s="4" t="s">
        <v>818</v>
      </c>
      <c r="B18" s="173"/>
    </row>
    <row r="19" spans="1:36" ht="16.149999999999999" customHeight="1">
      <c r="A19" s="184" t="s">
        <v>852</v>
      </c>
      <c r="B19" s="5"/>
      <c r="C19" s="5"/>
      <c r="D19" s="5"/>
      <c r="E19" s="5"/>
      <c r="F19" s="5"/>
      <c r="G19" s="5"/>
      <c r="H19" s="5"/>
      <c r="I19" s="5"/>
      <c r="J19" s="5"/>
      <c r="K19" s="5"/>
      <c r="L19" s="5"/>
      <c r="M19" s="5"/>
      <c r="N19" s="5"/>
      <c r="O19" s="5"/>
      <c r="P19" s="5"/>
      <c r="Q19" s="5"/>
      <c r="R19" s="612"/>
      <c r="S19" s="613"/>
      <c r="T19" s="613"/>
      <c r="U19" s="613"/>
      <c r="V19" s="613"/>
      <c r="W19" s="613"/>
      <c r="X19" s="613"/>
      <c r="Y19" s="55"/>
      <c r="Z19" s="55"/>
      <c r="AA19" s="55"/>
      <c r="AB19" s="55"/>
      <c r="AC19" s="614"/>
      <c r="AD19" s="614"/>
      <c r="AE19" s="614"/>
      <c r="AF19" s="614"/>
      <c r="AG19" s="74"/>
    </row>
    <row r="20" spans="1:36" ht="16.149999999999999" customHeight="1">
      <c r="A20" s="221"/>
      <c r="B20" s="615" t="s">
        <v>719</v>
      </c>
      <c r="C20" s="615"/>
      <c r="D20" s="615"/>
      <c r="E20" s="615"/>
      <c r="F20" s="615"/>
      <c r="G20" s="615"/>
      <c r="H20" s="615"/>
      <c r="I20" s="615"/>
      <c r="J20" s="615"/>
      <c r="K20" s="615"/>
      <c r="L20" s="615"/>
      <c r="M20" s="615"/>
      <c r="N20" s="615"/>
      <c r="O20" s="615"/>
      <c r="P20" s="615"/>
      <c r="Q20" s="615"/>
      <c r="R20" s="615"/>
      <c r="S20" s="616" t="s">
        <v>720</v>
      </c>
      <c r="T20" s="617"/>
      <c r="U20" s="617"/>
      <c r="V20" s="617"/>
      <c r="W20" s="617"/>
      <c r="X20" s="617"/>
      <c r="Y20" s="618"/>
      <c r="Z20" s="616" t="s">
        <v>607</v>
      </c>
      <c r="AA20" s="617"/>
      <c r="AB20" s="617"/>
      <c r="AC20" s="618"/>
      <c r="AD20" s="616" t="s">
        <v>608</v>
      </c>
      <c r="AE20" s="617"/>
      <c r="AF20" s="617"/>
      <c r="AG20" s="619"/>
    </row>
    <row r="21" spans="1:36" ht="16.149999999999999" customHeight="1">
      <c r="A21" s="221"/>
      <c r="B21" s="222" t="s">
        <v>721</v>
      </c>
      <c r="C21" s="223" t="s">
        <v>32</v>
      </c>
      <c r="D21" s="586" t="str">
        <f>E15</f>
        <v/>
      </c>
      <c r="E21" s="586"/>
      <c r="F21" s="70" t="s">
        <v>33</v>
      </c>
      <c r="G21" s="586" t="str">
        <f>H15</f>
        <v/>
      </c>
      <c r="H21" s="586"/>
      <c r="I21" s="70" t="s">
        <v>178</v>
      </c>
      <c r="J21" s="70" t="s">
        <v>722</v>
      </c>
      <c r="K21" s="70" t="s">
        <v>723</v>
      </c>
      <c r="L21" s="70"/>
      <c r="M21" s="597"/>
      <c r="N21" s="597"/>
      <c r="O21" s="224" t="s">
        <v>33</v>
      </c>
      <c r="P21" s="597"/>
      <c r="Q21" s="597"/>
      <c r="R21" s="225" t="s">
        <v>178</v>
      </c>
      <c r="S21" s="620"/>
      <c r="T21" s="598"/>
      <c r="U21" s="598"/>
      <c r="V21" s="598"/>
      <c r="W21" s="598"/>
      <c r="X21" s="598"/>
      <c r="Y21" s="621"/>
      <c r="Z21" s="458" t="str">
        <f>IF(S21="","",VLOOKUP(S21,'リスト（外来）'!C:D,2,FALSE))</f>
        <v/>
      </c>
      <c r="AA21" s="586"/>
      <c r="AB21" s="586"/>
      <c r="AC21" s="58" t="s">
        <v>603</v>
      </c>
      <c r="AD21" s="458" t="str">
        <f>IF(S21="","",VLOOKUP(S21,'リスト（外来）'!C:E,3,FALSE))</f>
        <v/>
      </c>
      <c r="AE21" s="586"/>
      <c r="AF21" s="586"/>
      <c r="AG21" s="226" t="s">
        <v>603</v>
      </c>
    </row>
    <row r="22" spans="1:36" ht="16.149999999999999" customHeight="1">
      <c r="A22" s="221"/>
      <c r="B22" s="222" t="s">
        <v>724</v>
      </c>
      <c r="C22" s="223" t="s">
        <v>32</v>
      </c>
      <c r="D22" s="597"/>
      <c r="E22" s="597"/>
      <c r="F22" s="70" t="s">
        <v>33</v>
      </c>
      <c r="G22" s="597"/>
      <c r="H22" s="597"/>
      <c r="I22" s="70" t="s">
        <v>178</v>
      </c>
      <c r="J22" s="70" t="s">
        <v>722</v>
      </c>
      <c r="K22" s="70" t="s">
        <v>723</v>
      </c>
      <c r="L22" s="70"/>
      <c r="M22" s="597"/>
      <c r="N22" s="597"/>
      <c r="O22" s="224" t="s">
        <v>33</v>
      </c>
      <c r="P22" s="597"/>
      <c r="Q22" s="597"/>
      <c r="R22" s="225" t="s">
        <v>178</v>
      </c>
      <c r="S22" s="620"/>
      <c r="T22" s="598"/>
      <c r="U22" s="598"/>
      <c r="V22" s="598"/>
      <c r="W22" s="598"/>
      <c r="X22" s="598"/>
      <c r="Y22" s="621"/>
      <c r="Z22" s="458" t="str">
        <f>IF(S22="","",VLOOKUP(S22,'リスト（外来）'!C:D,2,FALSE))</f>
        <v/>
      </c>
      <c r="AA22" s="586"/>
      <c r="AB22" s="586"/>
      <c r="AC22" s="58" t="s">
        <v>603</v>
      </c>
      <c r="AD22" s="458" t="str">
        <f>IF(S22="","",VLOOKUP(S22,'リスト（外来）'!C:E,3,FALSE))</f>
        <v/>
      </c>
      <c r="AE22" s="586"/>
      <c r="AF22" s="586"/>
      <c r="AG22" s="226" t="s">
        <v>603</v>
      </c>
    </row>
    <row r="23" spans="1:36" ht="16.149999999999999" customHeight="1">
      <c r="A23" s="221"/>
      <c r="B23" s="222" t="s">
        <v>725</v>
      </c>
      <c r="C23" s="223" t="s">
        <v>32</v>
      </c>
      <c r="D23" s="597"/>
      <c r="E23" s="597"/>
      <c r="F23" s="70" t="s">
        <v>33</v>
      </c>
      <c r="G23" s="597"/>
      <c r="H23" s="597"/>
      <c r="I23" s="70" t="s">
        <v>178</v>
      </c>
      <c r="J23" s="70" t="s">
        <v>722</v>
      </c>
      <c r="K23" s="70" t="s">
        <v>723</v>
      </c>
      <c r="L23" s="70"/>
      <c r="M23" s="597"/>
      <c r="N23" s="597"/>
      <c r="O23" s="224" t="s">
        <v>33</v>
      </c>
      <c r="P23" s="597"/>
      <c r="Q23" s="597"/>
      <c r="R23" s="225" t="s">
        <v>178</v>
      </c>
      <c r="S23" s="620"/>
      <c r="T23" s="598"/>
      <c r="U23" s="598"/>
      <c r="V23" s="598"/>
      <c r="W23" s="598"/>
      <c r="X23" s="598"/>
      <c r="Y23" s="621"/>
      <c r="Z23" s="458" t="str">
        <f>IF(S23="","",VLOOKUP(S23,'リスト（外来）'!C:D,2,FALSE))</f>
        <v/>
      </c>
      <c r="AA23" s="586"/>
      <c r="AB23" s="586"/>
      <c r="AC23" s="58" t="s">
        <v>603</v>
      </c>
      <c r="AD23" s="458" t="str">
        <f>IF(S23="","",VLOOKUP(S23,'リスト（外来）'!C:E,3,FALSE))</f>
        <v/>
      </c>
      <c r="AE23" s="586"/>
      <c r="AF23" s="586"/>
      <c r="AG23" s="226" t="s">
        <v>603</v>
      </c>
    </row>
    <row r="24" spans="1:36" ht="16.149999999999999" customHeight="1">
      <c r="A24" s="221"/>
      <c r="B24" s="227" t="s">
        <v>726</v>
      </c>
      <c r="C24" s="223" t="s">
        <v>32</v>
      </c>
      <c r="D24" s="597"/>
      <c r="E24" s="597"/>
      <c r="F24" s="70" t="s">
        <v>33</v>
      </c>
      <c r="G24" s="597"/>
      <c r="H24" s="597"/>
      <c r="I24" s="70" t="s">
        <v>178</v>
      </c>
      <c r="J24" s="70" t="s">
        <v>722</v>
      </c>
      <c r="K24" s="70" t="s">
        <v>723</v>
      </c>
      <c r="L24" s="70"/>
      <c r="M24" s="597"/>
      <c r="N24" s="597"/>
      <c r="O24" s="224" t="s">
        <v>33</v>
      </c>
      <c r="P24" s="597"/>
      <c r="Q24" s="597"/>
      <c r="R24" s="225" t="s">
        <v>178</v>
      </c>
      <c r="S24" s="620"/>
      <c r="T24" s="598"/>
      <c r="U24" s="598"/>
      <c r="V24" s="598"/>
      <c r="W24" s="598"/>
      <c r="X24" s="598"/>
      <c r="Y24" s="621"/>
      <c r="Z24" s="458" t="str">
        <f>IF(S24="","",VLOOKUP(S24,'リスト（外来）'!C:D,2,FALSE))</f>
        <v/>
      </c>
      <c r="AA24" s="586"/>
      <c r="AB24" s="586"/>
      <c r="AC24" s="58" t="s">
        <v>603</v>
      </c>
      <c r="AD24" s="458" t="str">
        <f>IF(S24="","",VLOOKUP(S24,'リスト（外来）'!C:E,3,FALSE))</f>
        <v/>
      </c>
      <c r="AE24" s="586"/>
      <c r="AF24" s="586"/>
      <c r="AG24" s="226" t="s">
        <v>603</v>
      </c>
    </row>
    <row r="25" spans="1:36" ht="16.149999999999999" customHeight="1">
      <c r="A25" s="185" t="s">
        <v>727</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627"/>
      <c r="AD25" s="627"/>
      <c r="AE25" s="627"/>
      <c r="AF25" s="627"/>
      <c r="AG25" s="226"/>
      <c r="AJ25" s="206"/>
    </row>
    <row r="26" spans="1:36" ht="16.149999999999999" customHeight="1">
      <c r="A26" s="221"/>
      <c r="B26" s="616" t="s">
        <v>719</v>
      </c>
      <c r="C26" s="617"/>
      <c r="D26" s="617"/>
      <c r="E26" s="617"/>
      <c r="F26" s="617"/>
      <c r="G26" s="617"/>
      <c r="H26" s="617"/>
      <c r="I26" s="617"/>
      <c r="J26" s="617"/>
      <c r="K26" s="617"/>
      <c r="L26" s="617"/>
      <c r="M26" s="617"/>
      <c r="N26" s="617"/>
      <c r="O26" s="617"/>
      <c r="P26" s="617"/>
      <c r="Q26" s="617"/>
      <c r="R26" s="618"/>
      <c r="S26" s="616" t="s">
        <v>820</v>
      </c>
      <c r="T26" s="617"/>
      <c r="U26" s="617"/>
      <c r="V26" s="617"/>
      <c r="W26" s="617"/>
      <c r="X26" s="617"/>
      <c r="Y26" s="618"/>
      <c r="Z26" s="617" t="s">
        <v>821</v>
      </c>
      <c r="AA26" s="617"/>
      <c r="AB26" s="617"/>
      <c r="AC26" s="617"/>
      <c r="AD26" s="617"/>
      <c r="AE26" s="617"/>
      <c r="AF26" s="617"/>
      <c r="AG26" s="619"/>
    </row>
    <row r="27" spans="1:36" ht="16.149999999999999" customHeight="1">
      <c r="A27" s="221"/>
      <c r="B27" s="222" t="s">
        <v>721</v>
      </c>
      <c r="C27" s="223" t="s">
        <v>32</v>
      </c>
      <c r="D27" s="586" t="str">
        <f>IF(D21="","",D21)</f>
        <v/>
      </c>
      <c r="E27" s="586"/>
      <c r="F27" s="70" t="s">
        <v>33</v>
      </c>
      <c r="G27" s="586" t="str">
        <f>IF(G21="","",G21)</f>
        <v/>
      </c>
      <c r="H27" s="586"/>
      <c r="I27" s="70" t="s">
        <v>178</v>
      </c>
      <c r="J27" s="70" t="s">
        <v>722</v>
      </c>
      <c r="K27" s="70" t="s">
        <v>723</v>
      </c>
      <c r="L27" s="70"/>
      <c r="M27" s="622" t="str">
        <f>IF(M21="","",M21)</f>
        <v/>
      </c>
      <c r="N27" s="622"/>
      <c r="O27" s="224" t="s">
        <v>33</v>
      </c>
      <c r="P27" s="622" t="str">
        <f>IF(P21="","",P21)</f>
        <v/>
      </c>
      <c r="Q27" s="622"/>
      <c r="R27" s="225" t="s">
        <v>178</v>
      </c>
      <c r="S27" s="623"/>
      <c r="T27" s="624"/>
      <c r="U27" s="624"/>
      <c r="V27" s="624"/>
      <c r="W27" s="624"/>
      <c r="X27" s="624"/>
      <c r="Y27" s="228" t="s">
        <v>55</v>
      </c>
      <c r="Z27" s="625"/>
      <c r="AA27" s="626"/>
      <c r="AB27" s="626"/>
      <c r="AC27" s="626"/>
      <c r="AD27" s="626"/>
      <c r="AE27" s="626"/>
      <c r="AF27" s="626"/>
      <c r="AG27" s="226" t="s">
        <v>55</v>
      </c>
    </row>
    <row r="28" spans="1:36" ht="16.149999999999999" customHeight="1">
      <c r="A28" s="221"/>
      <c r="B28" s="222" t="s">
        <v>724</v>
      </c>
      <c r="C28" s="223" t="s">
        <v>32</v>
      </c>
      <c r="D28" s="622" t="str">
        <f>IF(D22="","",D22)</f>
        <v/>
      </c>
      <c r="E28" s="622"/>
      <c r="F28" s="70" t="s">
        <v>33</v>
      </c>
      <c r="G28" s="622" t="str">
        <f>IF(G22="","",G22)</f>
        <v/>
      </c>
      <c r="H28" s="622"/>
      <c r="I28" s="70" t="s">
        <v>178</v>
      </c>
      <c r="J28" s="70" t="s">
        <v>722</v>
      </c>
      <c r="K28" s="70" t="s">
        <v>723</v>
      </c>
      <c r="L28" s="70"/>
      <c r="M28" s="622" t="str">
        <f>IF(M22="","",M22)</f>
        <v/>
      </c>
      <c r="N28" s="622"/>
      <c r="O28" s="224" t="s">
        <v>33</v>
      </c>
      <c r="P28" s="622" t="str">
        <f>IF(P22="","",P22)</f>
        <v/>
      </c>
      <c r="Q28" s="622"/>
      <c r="R28" s="225" t="s">
        <v>178</v>
      </c>
      <c r="S28" s="623"/>
      <c r="T28" s="624"/>
      <c r="U28" s="624"/>
      <c r="V28" s="624"/>
      <c r="W28" s="624"/>
      <c r="X28" s="624"/>
      <c r="Y28" s="228" t="s">
        <v>55</v>
      </c>
      <c r="Z28" s="625"/>
      <c r="AA28" s="626"/>
      <c r="AB28" s="626"/>
      <c r="AC28" s="626"/>
      <c r="AD28" s="626"/>
      <c r="AE28" s="626"/>
      <c r="AF28" s="626"/>
      <c r="AG28" s="226" t="s">
        <v>55</v>
      </c>
    </row>
    <row r="29" spans="1:36" ht="16.149999999999999" customHeight="1">
      <c r="A29" s="221"/>
      <c r="B29" s="222" t="s">
        <v>725</v>
      </c>
      <c r="C29" s="223" t="s">
        <v>32</v>
      </c>
      <c r="D29" s="622" t="str">
        <f>IF(D23="","",D23)</f>
        <v/>
      </c>
      <c r="E29" s="622"/>
      <c r="F29" s="70" t="s">
        <v>33</v>
      </c>
      <c r="G29" s="622" t="str">
        <f>IF(G23="","",G23)</f>
        <v/>
      </c>
      <c r="H29" s="622"/>
      <c r="I29" s="70" t="s">
        <v>178</v>
      </c>
      <c r="J29" s="70" t="s">
        <v>722</v>
      </c>
      <c r="K29" s="70" t="s">
        <v>723</v>
      </c>
      <c r="L29" s="70"/>
      <c r="M29" s="622" t="str">
        <f>IF(M23="","",M23)</f>
        <v/>
      </c>
      <c r="N29" s="622"/>
      <c r="O29" s="224" t="s">
        <v>33</v>
      </c>
      <c r="P29" s="622" t="str">
        <f>IF(P23="","",P23)</f>
        <v/>
      </c>
      <c r="Q29" s="622"/>
      <c r="R29" s="225" t="s">
        <v>178</v>
      </c>
      <c r="S29" s="623"/>
      <c r="T29" s="624"/>
      <c r="U29" s="624"/>
      <c r="V29" s="624"/>
      <c r="W29" s="624"/>
      <c r="X29" s="624"/>
      <c r="Y29" s="228" t="s">
        <v>55</v>
      </c>
      <c r="Z29" s="625"/>
      <c r="AA29" s="626"/>
      <c r="AB29" s="626"/>
      <c r="AC29" s="626"/>
      <c r="AD29" s="626"/>
      <c r="AE29" s="626"/>
      <c r="AF29" s="626"/>
      <c r="AG29" s="226" t="s">
        <v>55</v>
      </c>
    </row>
    <row r="30" spans="1:36" ht="16.149999999999999" customHeight="1">
      <c r="A30" s="229"/>
      <c r="B30" s="227" t="s">
        <v>726</v>
      </c>
      <c r="C30" s="223" t="s">
        <v>32</v>
      </c>
      <c r="D30" s="622" t="str">
        <f>IF(D24="","",D24)</f>
        <v/>
      </c>
      <c r="E30" s="622"/>
      <c r="F30" s="70" t="s">
        <v>33</v>
      </c>
      <c r="G30" s="622" t="str">
        <f>IF(G24="","",G24)</f>
        <v/>
      </c>
      <c r="H30" s="622"/>
      <c r="I30" s="70" t="s">
        <v>178</v>
      </c>
      <c r="J30" s="70" t="s">
        <v>722</v>
      </c>
      <c r="K30" s="70" t="s">
        <v>723</v>
      </c>
      <c r="L30" s="70"/>
      <c r="M30" s="622" t="str">
        <f>IF(M24="","",M24)</f>
        <v/>
      </c>
      <c r="N30" s="622"/>
      <c r="O30" s="224" t="s">
        <v>33</v>
      </c>
      <c r="P30" s="622" t="str">
        <f>IF(P24="","",P24)</f>
        <v/>
      </c>
      <c r="Q30" s="622"/>
      <c r="R30" s="225" t="s">
        <v>178</v>
      </c>
      <c r="S30" s="623"/>
      <c r="T30" s="624"/>
      <c r="U30" s="624"/>
      <c r="V30" s="624"/>
      <c r="W30" s="624"/>
      <c r="X30" s="624"/>
      <c r="Y30" s="228" t="s">
        <v>55</v>
      </c>
      <c r="Z30" s="625"/>
      <c r="AA30" s="626"/>
      <c r="AB30" s="626"/>
      <c r="AC30" s="626"/>
      <c r="AD30" s="626"/>
      <c r="AE30" s="626"/>
      <c r="AF30" s="626"/>
      <c r="AG30" s="226" t="s">
        <v>55</v>
      </c>
    </row>
    <row r="31" spans="1:36" ht="16.149999999999999" customHeight="1">
      <c r="A31" s="221"/>
      <c r="B31" s="632" t="s">
        <v>729</v>
      </c>
      <c r="C31" s="633"/>
      <c r="D31" s="633"/>
      <c r="E31" s="633"/>
      <c r="F31" s="633"/>
      <c r="G31" s="633"/>
      <c r="H31" s="633"/>
      <c r="I31" s="633"/>
      <c r="J31" s="633"/>
      <c r="K31" s="633"/>
      <c r="L31" s="633"/>
      <c r="M31" s="633"/>
      <c r="N31" s="633"/>
      <c r="O31" s="633"/>
      <c r="P31" s="633"/>
      <c r="Q31" s="633"/>
      <c r="R31" s="634"/>
      <c r="S31" s="635">
        <f>SUM(S27:X30)</f>
        <v>0</v>
      </c>
      <c r="T31" s="636"/>
      <c r="U31" s="636"/>
      <c r="V31" s="636"/>
      <c r="W31" s="636"/>
      <c r="X31" s="636"/>
      <c r="Y31" s="228" t="s">
        <v>55</v>
      </c>
      <c r="Z31" s="637">
        <f>SUM(Z27:AF30)</f>
        <v>0</v>
      </c>
      <c r="AA31" s="541"/>
      <c r="AB31" s="541"/>
      <c r="AC31" s="541"/>
      <c r="AD31" s="541"/>
      <c r="AE31" s="541"/>
      <c r="AF31" s="541"/>
      <c r="AG31" s="226" t="s">
        <v>55</v>
      </c>
    </row>
    <row r="32" spans="1:36" ht="16.149999999999999" customHeight="1">
      <c r="A32" s="185" t="s">
        <v>853</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638"/>
      <c r="AD32" s="638"/>
      <c r="AE32" s="638"/>
      <c r="AF32" s="638"/>
      <c r="AG32" s="231"/>
    </row>
    <row r="33" spans="1:43" ht="16.149999999999999" customHeight="1">
      <c r="A33" s="221"/>
      <c r="B33" s="616" t="s">
        <v>719</v>
      </c>
      <c r="C33" s="617"/>
      <c r="D33" s="617"/>
      <c r="E33" s="617"/>
      <c r="F33" s="617"/>
      <c r="G33" s="617"/>
      <c r="H33" s="617"/>
      <c r="I33" s="617"/>
      <c r="J33" s="617"/>
      <c r="K33" s="617"/>
      <c r="L33" s="617"/>
      <c r="M33" s="617"/>
      <c r="N33" s="617"/>
      <c r="O33" s="617"/>
      <c r="P33" s="617"/>
      <c r="Q33" s="617"/>
      <c r="R33" s="618"/>
      <c r="S33" s="616" t="s">
        <v>823</v>
      </c>
      <c r="T33" s="617"/>
      <c r="U33" s="617"/>
      <c r="V33" s="617"/>
      <c r="W33" s="617"/>
      <c r="X33" s="617"/>
      <c r="Y33" s="618"/>
      <c r="Z33" s="617" t="s">
        <v>824</v>
      </c>
      <c r="AA33" s="617"/>
      <c r="AB33" s="617"/>
      <c r="AC33" s="617"/>
      <c r="AD33" s="617"/>
      <c r="AE33" s="617"/>
      <c r="AF33" s="617"/>
      <c r="AG33" s="619"/>
    </row>
    <row r="34" spans="1:43" ht="16.149999999999999" customHeight="1">
      <c r="A34" s="221"/>
      <c r="B34" s="222" t="s">
        <v>721</v>
      </c>
      <c r="C34" s="223" t="s">
        <v>32</v>
      </c>
      <c r="D34" s="586" t="str">
        <f>IF(D21="","",D21)</f>
        <v/>
      </c>
      <c r="E34" s="586"/>
      <c r="F34" s="70" t="s">
        <v>33</v>
      </c>
      <c r="G34" s="586" t="str">
        <f>IF(G21="","",G21)</f>
        <v/>
      </c>
      <c r="H34" s="586"/>
      <c r="I34" s="70" t="s">
        <v>178</v>
      </c>
      <c r="J34" s="70" t="s">
        <v>722</v>
      </c>
      <c r="K34" s="70" t="s">
        <v>723</v>
      </c>
      <c r="L34" s="70"/>
      <c r="M34" s="622" t="str">
        <f>IF(M21="","",M21)</f>
        <v/>
      </c>
      <c r="N34" s="622"/>
      <c r="O34" s="224" t="s">
        <v>33</v>
      </c>
      <c r="P34" s="622" t="str">
        <f>IF(P21="","",P21)</f>
        <v/>
      </c>
      <c r="Q34" s="622"/>
      <c r="R34" s="224" t="s">
        <v>178</v>
      </c>
      <c r="S34" s="628" t="str">
        <f>IFERROR(S27*Z21*10,"")</f>
        <v/>
      </c>
      <c r="T34" s="629"/>
      <c r="U34" s="629"/>
      <c r="V34" s="629"/>
      <c r="W34" s="629"/>
      <c r="X34" s="629"/>
      <c r="Y34" s="228" t="s">
        <v>71</v>
      </c>
      <c r="Z34" s="630" t="str">
        <f>IFERROR(Z27*AD21*10,"")</f>
        <v/>
      </c>
      <c r="AA34" s="631"/>
      <c r="AB34" s="631"/>
      <c r="AC34" s="631"/>
      <c r="AD34" s="631"/>
      <c r="AE34" s="631"/>
      <c r="AF34" s="631"/>
      <c r="AG34" s="232" t="s">
        <v>71</v>
      </c>
    </row>
    <row r="35" spans="1:43" ht="16.149999999999999" customHeight="1">
      <c r="A35" s="221"/>
      <c r="B35" s="222" t="s">
        <v>724</v>
      </c>
      <c r="C35" s="223" t="s">
        <v>32</v>
      </c>
      <c r="D35" s="622" t="str">
        <f>IF(D22="","",D22)</f>
        <v/>
      </c>
      <c r="E35" s="622"/>
      <c r="F35" s="70" t="s">
        <v>33</v>
      </c>
      <c r="G35" s="622" t="str">
        <f>IF(G22="","",G22)</f>
        <v/>
      </c>
      <c r="H35" s="622"/>
      <c r="I35" s="70" t="s">
        <v>178</v>
      </c>
      <c r="J35" s="70" t="s">
        <v>722</v>
      </c>
      <c r="K35" s="70" t="s">
        <v>723</v>
      </c>
      <c r="L35" s="70"/>
      <c r="M35" s="622" t="str">
        <f>IF(M22="","",M22)</f>
        <v/>
      </c>
      <c r="N35" s="622"/>
      <c r="O35" s="224" t="s">
        <v>33</v>
      </c>
      <c r="P35" s="622" t="str">
        <f>IF(P22="","",P22)</f>
        <v/>
      </c>
      <c r="Q35" s="622"/>
      <c r="R35" s="224" t="s">
        <v>178</v>
      </c>
      <c r="S35" s="628" t="str">
        <f t="shared" ref="S35:S37" si="0">IFERROR(S28*Z22*10,"")</f>
        <v/>
      </c>
      <c r="T35" s="629"/>
      <c r="U35" s="629"/>
      <c r="V35" s="629"/>
      <c r="W35" s="629"/>
      <c r="X35" s="629"/>
      <c r="Y35" s="228" t="s">
        <v>71</v>
      </c>
      <c r="Z35" s="630" t="str">
        <f t="shared" ref="Z35:Z36" si="1">IFERROR(Z28*AD22*10,"")</f>
        <v/>
      </c>
      <c r="AA35" s="631"/>
      <c r="AB35" s="631"/>
      <c r="AC35" s="631"/>
      <c r="AD35" s="631"/>
      <c r="AE35" s="631"/>
      <c r="AF35" s="631"/>
      <c r="AG35" s="232" t="s">
        <v>71</v>
      </c>
    </row>
    <row r="36" spans="1:43" ht="16.149999999999999" customHeight="1">
      <c r="A36" s="221"/>
      <c r="B36" s="222" t="s">
        <v>725</v>
      </c>
      <c r="C36" s="223" t="s">
        <v>32</v>
      </c>
      <c r="D36" s="622" t="str">
        <f>IF(D23="","",D23)</f>
        <v/>
      </c>
      <c r="E36" s="622"/>
      <c r="F36" s="70" t="s">
        <v>33</v>
      </c>
      <c r="G36" s="622" t="str">
        <f>IF(G23="","",G23)</f>
        <v/>
      </c>
      <c r="H36" s="622"/>
      <c r="I36" s="70" t="s">
        <v>178</v>
      </c>
      <c r="J36" s="70" t="s">
        <v>722</v>
      </c>
      <c r="K36" s="70" t="s">
        <v>723</v>
      </c>
      <c r="L36" s="70"/>
      <c r="M36" s="622" t="str">
        <f>IF(M23="","",M23)</f>
        <v/>
      </c>
      <c r="N36" s="622"/>
      <c r="O36" s="224" t="s">
        <v>33</v>
      </c>
      <c r="P36" s="622" t="str">
        <f>IF(P23="","",P23)</f>
        <v/>
      </c>
      <c r="Q36" s="622"/>
      <c r="R36" s="224" t="s">
        <v>178</v>
      </c>
      <c r="S36" s="628" t="str">
        <f t="shared" si="0"/>
        <v/>
      </c>
      <c r="T36" s="629"/>
      <c r="U36" s="629"/>
      <c r="V36" s="629"/>
      <c r="W36" s="629"/>
      <c r="X36" s="629"/>
      <c r="Y36" s="228" t="s">
        <v>71</v>
      </c>
      <c r="Z36" s="630" t="str">
        <f t="shared" si="1"/>
        <v/>
      </c>
      <c r="AA36" s="631"/>
      <c r="AB36" s="631"/>
      <c r="AC36" s="631"/>
      <c r="AD36" s="631"/>
      <c r="AE36" s="631"/>
      <c r="AF36" s="631"/>
      <c r="AG36" s="232" t="s">
        <v>71</v>
      </c>
    </row>
    <row r="37" spans="1:43" ht="16.149999999999999" customHeight="1">
      <c r="A37" s="221"/>
      <c r="B37" s="233" t="s">
        <v>726</v>
      </c>
      <c r="C37" s="234" t="s">
        <v>32</v>
      </c>
      <c r="D37" s="622" t="str">
        <f>IF(D24="","",D24)</f>
        <v/>
      </c>
      <c r="E37" s="622"/>
      <c r="F37" s="70" t="s">
        <v>33</v>
      </c>
      <c r="G37" s="622" t="str">
        <f>IF(G24="","",G24)</f>
        <v/>
      </c>
      <c r="H37" s="622"/>
      <c r="I37" s="70" t="s">
        <v>178</v>
      </c>
      <c r="J37" s="70" t="s">
        <v>722</v>
      </c>
      <c r="K37" s="70" t="s">
        <v>723</v>
      </c>
      <c r="L37" s="70"/>
      <c r="M37" s="622" t="str">
        <f>IF(M24="","",M24)</f>
        <v/>
      </c>
      <c r="N37" s="622"/>
      <c r="O37" s="224" t="s">
        <v>33</v>
      </c>
      <c r="P37" s="622" t="str">
        <f>IF(P24="","",P24)</f>
        <v/>
      </c>
      <c r="Q37" s="622"/>
      <c r="R37" s="224" t="s">
        <v>178</v>
      </c>
      <c r="S37" s="628" t="str">
        <f t="shared" si="0"/>
        <v/>
      </c>
      <c r="T37" s="629"/>
      <c r="U37" s="629"/>
      <c r="V37" s="629"/>
      <c r="W37" s="629"/>
      <c r="X37" s="629"/>
      <c r="Y37" s="228" t="s">
        <v>71</v>
      </c>
      <c r="Z37" s="630" t="str">
        <f>IFERROR(Z30*AD24*10,"")</f>
        <v/>
      </c>
      <c r="AA37" s="631"/>
      <c r="AB37" s="631"/>
      <c r="AC37" s="631"/>
      <c r="AD37" s="631"/>
      <c r="AE37" s="631"/>
      <c r="AF37" s="631"/>
      <c r="AG37" s="232" t="s">
        <v>71</v>
      </c>
    </row>
    <row r="38" spans="1:43" s="51" customFormat="1" ht="16.149999999999999" customHeight="1">
      <c r="A38" s="235"/>
      <c r="B38" s="236" t="s">
        <v>732</v>
      </c>
      <c r="C38" s="237" t="s">
        <v>733</v>
      </c>
      <c r="D38" s="238"/>
      <c r="E38" s="238"/>
      <c r="F38" s="237"/>
      <c r="G38" s="238"/>
      <c r="H38" s="238"/>
      <c r="I38" s="237"/>
      <c r="J38" s="237"/>
      <c r="K38" s="237"/>
      <c r="L38" s="237"/>
      <c r="M38" s="238"/>
      <c r="N38" s="238"/>
      <c r="O38" s="238"/>
      <c r="P38" s="238"/>
      <c r="Q38" s="238"/>
      <c r="R38" s="238"/>
      <c r="S38" s="238"/>
      <c r="T38" s="238"/>
      <c r="U38" s="238"/>
      <c r="V38" s="238"/>
      <c r="W38" s="238"/>
      <c r="X38" s="238"/>
      <c r="Y38" s="238"/>
      <c r="Z38" s="639"/>
      <c r="AA38" s="640"/>
      <c r="AB38" s="640"/>
      <c r="AC38" s="640"/>
      <c r="AD38" s="640"/>
      <c r="AE38" s="640"/>
      <c r="AF38" s="640"/>
      <c r="AG38" s="232" t="s">
        <v>71</v>
      </c>
      <c r="AH38" s="202"/>
      <c r="AI38" s="202"/>
      <c r="AJ38" s="202"/>
      <c r="AK38" s="202"/>
      <c r="AL38" s="202"/>
      <c r="AM38" s="202"/>
      <c r="AN38" s="202"/>
      <c r="AO38" s="202"/>
      <c r="AP38" s="202"/>
      <c r="AQ38" s="202"/>
    </row>
    <row r="39" spans="1:43" s="51" customFormat="1" ht="16.149999999999999" customHeight="1">
      <c r="A39" s="235"/>
      <c r="B39" s="239" t="s">
        <v>734</v>
      </c>
      <c r="C39" s="237" t="s">
        <v>854</v>
      </c>
      <c r="D39" s="238"/>
      <c r="E39" s="238"/>
      <c r="F39" s="237"/>
      <c r="G39" s="238"/>
      <c r="H39" s="238"/>
      <c r="I39" s="237"/>
      <c r="J39" s="237"/>
      <c r="K39" s="237"/>
      <c r="L39" s="237"/>
      <c r="M39" s="238"/>
      <c r="N39" s="238"/>
      <c r="O39" s="238"/>
      <c r="P39" s="238"/>
      <c r="Q39" s="238"/>
      <c r="R39" s="238"/>
      <c r="S39" s="238"/>
      <c r="T39" s="238"/>
      <c r="U39" s="238"/>
      <c r="V39" s="238"/>
      <c r="W39" s="238"/>
      <c r="X39" s="238"/>
      <c r="Y39" s="238"/>
      <c r="Z39" s="639"/>
      <c r="AA39" s="640"/>
      <c r="AB39" s="640"/>
      <c r="AC39" s="640"/>
      <c r="AD39" s="640"/>
      <c r="AE39" s="640"/>
      <c r="AF39" s="640"/>
      <c r="AG39" s="232" t="s">
        <v>71</v>
      </c>
      <c r="AH39" s="202"/>
      <c r="AI39" s="202"/>
      <c r="AJ39" s="202"/>
      <c r="AK39" s="202"/>
      <c r="AL39" s="202"/>
      <c r="AM39" s="202"/>
      <c r="AN39" s="202"/>
      <c r="AO39" s="202"/>
      <c r="AP39" s="202"/>
      <c r="AQ39" s="202"/>
    </row>
    <row r="40" spans="1:43" ht="16.149999999999999" customHeight="1" thickBot="1">
      <c r="A40" s="240"/>
      <c r="B40" s="641" t="s">
        <v>729</v>
      </c>
      <c r="C40" s="642"/>
      <c r="D40" s="642"/>
      <c r="E40" s="642"/>
      <c r="F40" s="642"/>
      <c r="G40" s="642"/>
      <c r="H40" s="642"/>
      <c r="I40" s="642"/>
      <c r="J40" s="642"/>
      <c r="K40" s="642"/>
      <c r="L40" s="642"/>
      <c r="M40" s="642"/>
      <c r="N40" s="642"/>
      <c r="O40" s="642"/>
      <c r="P40" s="642"/>
      <c r="Q40" s="642"/>
      <c r="R40" s="642"/>
      <c r="S40" s="642"/>
      <c r="T40" s="642"/>
      <c r="U40" s="642"/>
      <c r="V40" s="642"/>
      <c r="W40" s="642"/>
      <c r="X40" s="642"/>
      <c r="Y40" s="643"/>
      <c r="Z40" s="644">
        <f>IFERROR(SUM(S34:X37)+SUM(Z34:AF37)-Z38+Z39,0)</f>
        <v>0</v>
      </c>
      <c r="AA40" s="530"/>
      <c r="AB40" s="530"/>
      <c r="AC40" s="530"/>
      <c r="AD40" s="530"/>
      <c r="AE40" s="530"/>
      <c r="AF40" s="530"/>
      <c r="AG40" s="241" t="s">
        <v>71</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736</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737</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537"/>
      <c r="AC43" s="537"/>
      <c r="AD43" s="537"/>
      <c r="AE43" s="537"/>
      <c r="AF43" s="537"/>
      <c r="AG43" s="129" t="s">
        <v>71</v>
      </c>
    </row>
    <row r="44" spans="1:43" ht="16.149999999999999" customHeight="1">
      <c r="A44" s="17"/>
      <c r="B44" s="56" t="s">
        <v>855</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01"/>
      <c r="AC44" s="601"/>
      <c r="AD44" s="601"/>
      <c r="AE44" s="601"/>
      <c r="AF44" s="601"/>
      <c r="AG44" s="130" t="s">
        <v>71</v>
      </c>
    </row>
    <row r="45" spans="1:43" ht="16.149999999999999" customHeight="1">
      <c r="A45" s="17"/>
      <c r="B45" s="56" t="s">
        <v>856</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07">
        <f>Z40</f>
        <v>0</v>
      </c>
      <c r="AC45" s="607"/>
      <c r="AD45" s="607"/>
      <c r="AE45" s="607"/>
      <c r="AF45" s="607"/>
      <c r="AG45" s="130" t="s">
        <v>71</v>
      </c>
    </row>
    <row r="46" spans="1:43" s="51" customFormat="1" ht="16.149999999999999" customHeight="1">
      <c r="A46" s="47"/>
      <c r="B46" s="84" t="s">
        <v>740</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47"/>
      <c r="AC46" s="647"/>
      <c r="AD46" s="647"/>
      <c r="AE46" s="647"/>
      <c r="AF46" s="647"/>
      <c r="AG46" s="128" t="s">
        <v>71</v>
      </c>
      <c r="AH46" s="202"/>
      <c r="AI46" s="202"/>
      <c r="AJ46" s="202"/>
      <c r="AK46" s="202"/>
      <c r="AL46" s="202"/>
      <c r="AM46" s="202"/>
      <c r="AN46" s="202"/>
      <c r="AO46" s="202"/>
      <c r="AP46" s="202"/>
      <c r="AQ46" s="202"/>
    </row>
    <row r="47" spans="1:43" s="51" customFormat="1" ht="16.149999999999999" customHeight="1">
      <c r="A47" s="47"/>
      <c r="B47" s="101" t="s">
        <v>826</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47"/>
      <c r="AC47" s="647"/>
      <c r="AD47" s="647"/>
      <c r="AE47" s="647"/>
      <c r="AF47" s="647"/>
      <c r="AG47" s="128" t="s">
        <v>71</v>
      </c>
      <c r="AH47" s="202"/>
      <c r="AI47" s="202"/>
      <c r="AJ47" s="202"/>
      <c r="AK47" s="202"/>
      <c r="AL47" s="202"/>
      <c r="AM47" s="202"/>
      <c r="AN47" s="202"/>
      <c r="AO47" s="202"/>
      <c r="AP47" s="202"/>
      <c r="AQ47" s="202"/>
    </row>
    <row r="48" spans="1:43" ht="16.149999999999999" customHeight="1">
      <c r="A48" s="17"/>
      <c r="B48" s="81" t="s">
        <v>742</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531"/>
      <c r="AC48" s="531"/>
      <c r="AD48" s="531"/>
      <c r="AE48" s="531"/>
      <c r="AF48" s="531"/>
      <c r="AG48" s="130" t="s">
        <v>71</v>
      </c>
    </row>
    <row r="49" spans="1:72" ht="16.149999999999999" customHeight="1">
      <c r="A49" s="17"/>
      <c r="B49" s="56" t="s">
        <v>743</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31"/>
      <c r="AC49" s="531"/>
      <c r="AD49" s="531"/>
      <c r="AE49" s="531"/>
      <c r="AF49" s="531"/>
      <c r="AG49" s="130" t="s">
        <v>71</v>
      </c>
    </row>
    <row r="50" spans="1:72" ht="16.149999999999999" customHeight="1">
      <c r="A50" s="17"/>
      <c r="B50" s="56" t="s">
        <v>744</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3">
        <f>AB43-SUM(AB44:AF49)</f>
        <v>0</v>
      </c>
      <c r="AC50" s="603"/>
      <c r="AD50" s="603"/>
      <c r="AE50" s="603"/>
      <c r="AF50" s="603"/>
      <c r="AG50" s="25" t="s">
        <v>71</v>
      </c>
    </row>
    <row r="51" spans="1:72" ht="16.149999999999999" customHeight="1" thickBot="1">
      <c r="A51" s="73" t="s">
        <v>745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04"/>
      <c r="AC51" s="604"/>
      <c r="AD51" s="604"/>
      <c r="AE51" s="604"/>
      <c r="AF51" s="604"/>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592" t="str">
        <f>IF(AH51=TRUE,"問題なし","問題あり")</f>
        <v>問題あり</v>
      </c>
      <c r="AC52" s="592"/>
      <c r="AD52" s="592"/>
      <c r="AE52" s="592"/>
      <c r="AF52" s="592"/>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746</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747</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748</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09">
        <f>'（別添）_計画書（歯科診療所及びⅡを算定する有床診療所）'!AB69</f>
        <v>0</v>
      </c>
      <c r="AC66" s="609"/>
      <c r="AD66" s="609"/>
      <c r="AE66" s="609"/>
      <c r="AF66" s="609"/>
      <c r="AG66" s="74" t="s">
        <v>522</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749</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541">
        <f>'（別添）_計画書（歯科診療所及びⅡを算定する有床診療所）'!AB70</f>
        <v>0</v>
      </c>
      <c r="AC67" s="541"/>
      <c r="AD67" s="541"/>
      <c r="AE67" s="541"/>
      <c r="AF67" s="541"/>
      <c r="AG67" s="127" t="s">
        <v>71</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750</v>
      </c>
      <c r="B68" s="3"/>
      <c r="C68" s="3"/>
      <c r="D68" s="3"/>
      <c r="E68" s="3"/>
      <c r="F68" s="3"/>
      <c r="G68" s="3"/>
      <c r="H68" s="3"/>
      <c r="I68" s="3"/>
      <c r="J68" s="3"/>
      <c r="K68" s="3"/>
      <c r="L68" s="3"/>
      <c r="M68" s="3"/>
      <c r="N68" s="3"/>
      <c r="O68" s="3"/>
      <c r="P68" s="3"/>
      <c r="Q68" s="3"/>
      <c r="R68" s="3"/>
      <c r="S68" s="3"/>
      <c r="T68" s="3"/>
      <c r="U68" s="3"/>
      <c r="V68" s="3"/>
      <c r="W68" s="3"/>
      <c r="X68" s="3"/>
      <c r="Y68" s="3"/>
      <c r="Z68" s="3"/>
      <c r="AA68" s="3"/>
      <c r="AB68" s="527"/>
      <c r="AC68" s="527"/>
      <c r="AD68" s="527"/>
      <c r="AE68" s="527"/>
      <c r="AF68" s="527"/>
      <c r="AG68" s="176" t="s">
        <v>71</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751</v>
      </c>
      <c r="B69" s="6"/>
      <c r="C69" s="6"/>
      <c r="D69" s="6"/>
      <c r="E69" s="6"/>
      <c r="F69" s="6"/>
      <c r="G69" s="6"/>
      <c r="H69" s="6"/>
      <c r="I69" s="6"/>
      <c r="J69" s="6"/>
      <c r="K69" s="6"/>
      <c r="L69" s="6"/>
      <c r="M69" s="6"/>
      <c r="N69" s="6"/>
      <c r="O69" s="6"/>
      <c r="P69" s="6"/>
      <c r="Q69" s="6"/>
      <c r="R69" s="6"/>
      <c r="S69" s="6"/>
      <c r="T69" s="6"/>
      <c r="U69" s="6"/>
      <c r="V69" s="6"/>
      <c r="W69" s="6"/>
      <c r="X69" s="6"/>
      <c r="Y69" s="6"/>
      <c r="Z69" s="6"/>
      <c r="AA69" s="6"/>
      <c r="AB69" s="528">
        <f>AB68-AB67</f>
        <v>0</v>
      </c>
      <c r="AC69" s="528"/>
      <c r="AD69" s="528"/>
      <c r="AE69" s="528"/>
      <c r="AF69" s="528"/>
      <c r="AG69" s="176" t="s">
        <v>71</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752</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01"/>
      <c r="AC70" s="601"/>
      <c r="AD70" s="601"/>
      <c r="AE70" s="601"/>
      <c r="AF70" s="601"/>
      <c r="AG70" s="131" t="s">
        <v>71</v>
      </c>
    </row>
    <row r="71" spans="1:72" ht="16.149999999999999" customHeight="1" thickBot="1">
      <c r="A71" s="41"/>
      <c r="B71" s="86" t="s">
        <v>753</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10"/>
      <c r="AC71" s="610"/>
      <c r="AD71" s="610"/>
      <c r="AE71" s="610"/>
      <c r="AF71" s="610"/>
      <c r="AG71" s="131" t="s">
        <v>530</v>
      </c>
    </row>
    <row r="72" spans="1:72" ht="16.149999999999999" customHeight="1" thickTop="1" thickBot="1">
      <c r="A72" s="85"/>
      <c r="B72" s="87" t="s">
        <v>754</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08">
        <f>IFERROR(AB71/AB67*100,0)</f>
        <v>0</v>
      </c>
      <c r="AC72" s="608"/>
      <c r="AD72" s="608"/>
      <c r="AE72" s="608"/>
      <c r="AF72" s="608"/>
      <c r="AG72" s="132" t="s">
        <v>527</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857</v>
      </c>
      <c r="B74" s="3"/>
      <c r="C74" s="3"/>
      <c r="D74" s="3"/>
      <c r="E74" s="3"/>
      <c r="F74" s="3"/>
      <c r="G74" s="3"/>
      <c r="H74" s="3"/>
      <c r="I74" s="3"/>
      <c r="J74" s="3"/>
      <c r="K74" s="3"/>
      <c r="L74" s="3"/>
      <c r="M74" s="3"/>
      <c r="N74" s="3"/>
      <c r="O74" s="3"/>
      <c r="P74" s="3"/>
      <c r="Q74" s="3"/>
      <c r="R74" s="3"/>
      <c r="S74" s="3"/>
      <c r="T74" s="3"/>
      <c r="U74" s="3"/>
      <c r="V74" s="3"/>
      <c r="W74" s="3"/>
      <c r="X74" s="3"/>
      <c r="Y74" s="3"/>
      <c r="Z74" s="3"/>
      <c r="AA74" s="525"/>
      <c r="AB74" s="525"/>
      <c r="AC74" s="525"/>
      <c r="AD74" s="525"/>
      <c r="AE74" s="525"/>
      <c r="AF74" s="525"/>
      <c r="AG74" s="525"/>
    </row>
    <row r="75" spans="1:72" ht="16.149999999999999" customHeight="1">
      <c r="A75" s="116" t="s">
        <v>858</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09">
        <f>'（別添）_計画書（歯科診療所及びⅡを算定する有床診療所）'!AB78</f>
        <v>0</v>
      </c>
      <c r="AC75" s="609"/>
      <c r="AD75" s="609"/>
      <c r="AE75" s="609"/>
      <c r="AF75" s="609"/>
      <c r="AG75" s="74" t="s">
        <v>522</v>
      </c>
    </row>
    <row r="76" spans="1:72" ht="16.149999999999999" customHeight="1">
      <c r="A76" s="1" t="s">
        <v>859</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541">
        <f>'（別添）_計画書（歯科診療所及びⅡを算定する有床診療所）'!AB79</f>
        <v>0</v>
      </c>
      <c r="AC76" s="541"/>
      <c r="AD76" s="541"/>
      <c r="AE76" s="541"/>
      <c r="AF76" s="541"/>
      <c r="AG76" s="127" t="s">
        <v>71</v>
      </c>
    </row>
    <row r="77" spans="1:72" ht="16.149999999999999" customHeight="1">
      <c r="A77" s="1" t="s">
        <v>860</v>
      </c>
      <c r="B77" s="3"/>
      <c r="C77" s="3"/>
      <c r="D77" s="3"/>
      <c r="E77" s="3"/>
      <c r="F77" s="3"/>
      <c r="G77" s="3"/>
      <c r="H77" s="3"/>
      <c r="I77" s="3"/>
      <c r="J77" s="3"/>
      <c r="K77" s="3"/>
      <c r="L77" s="3"/>
      <c r="M77" s="3"/>
      <c r="N77" s="3"/>
      <c r="O77" s="3"/>
      <c r="P77" s="3"/>
      <c r="Q77" s="3"/>
      <c r="R77" s="3"/>
      <c r="S77" s="3"/>
      <c r="T77" s="3"/>
      <c r="U77" s="3"/>
      <c r="V77" s="3"/>
      <c r="W77" s="3"/>
      <c r="X77" s="3"/>
      <c r="Y77" s="3"/>
      <c r="Z77" s="3"/>
      <c r="AA77" s="3"/>
      <c r="AB77" s="527"/>
      <c r="AC77" s="527"/>
      <c r="AD77" s="527"/>
      <c r="AE77" s="527"/>
      <c r="AF77" s="527"/>
      <c r="AG77" s="176" t="s">
        <v>71</v>
      </c>
    </row>
    <row r="78" spans="1:72" ht="16.149999999999999" customHeight="1">
      <c r="A78" s="89" t="s">
        <v>758</v>
      </c>
      <c r="B78" s="6"/>
      <c r="C78" s="6"/>
      <c r="D78" s="6"/>
      <c r="E78" s="6"/>
      <c r="F78" s="6"/>
      <c r="G78" s="6"/>
      <c r="H78" s="6"/>
      <c r="I78" s="6"/>
      <c r="J78" s="6"/>
      <c r="K78" s="6"/>
      <c r="L78" s="6"/>
      <c r="M78" s="6"/>
      <c r="N78" s="6"/>
      <c r="O78" s="6"/>
      <c r="P78" s="6"/>
      <c r="Q78" s="6"/>
      <c r="R78" s="6"/>
      <c r="S78" s="6"/>
      <c r="T78" s="6"/>
      <c r="U78" s="6"/>
      <c r="V78" s="6"/>
      <c r="W78" s="6"/>
      <c r="X78" s="6"/>
      <c r="Y78" s="6"/>
      <c r="Z78" s="6"/>
      <c r="AA78" s="6"/>
      <c r="AB78" s="528">
        <f>AB77-AB76</f>
        <v>0</v>
      </c>
      <c r="AC78" s="528"/>
      <c r="AD78" s="528"/>
      <c r="AE78" s="528"/>
      <c r="AF78" s="528"/>
      <c r="AG78" s="176" t="s">
        <v>71</v>
      </c>
    </row>
    <row r="79" spans="1:72" ht="16.149999999999999" customHeight="1">
      <c r="A79" s="17"/>
      <c r="B79" s="84" t="s">
        <v>759</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01"/>
      <c r="AC79" s="601"/>
      <c r="AD79" s="601"/>
      <c r="AE79" s="601"/>
      <c r="AF79" s="601"/>
      <c r="AG79" s="131" t="s">
        <v>71</v>
      </c>
    </row>
    <row r="80" spans="1:72" ht="16.149999999999999" customHeight="1" thickBot="1">
      <c r="A80" s="41"/>
      <c r="B80" s="86" t="s">
        <v>760</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10"/>
      <c r="AC80" s="610"/>
      <c r="AD80" s="610"/>
      <c r="AE80" s="610"/>
      <c r="AF80" s="610"/>
      <c r="AG80" s="131" t="s">
        <v>530</v>
      </c>
    </row>
    <row r="81" spans="1:33" ht="16.350000000000001" customHeight="1" thickTop="1" thickBot="1">
      <c r="A81" s="85"/>
      <c r="B81" s="87" t="s">
        <v>761</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08">
        <f>IFERROR(AB80/AB76*100,0)</f>
        <v>0</v>
      </c>
      <c r="AC81" s="608"/>
      <c r="AD81" s="608"/>
      <c r="AE81" s="608"/>
      <c r="AF81" s="608"/>
      <c r="AG81" s="132" t="s">
        <v>527</v>
      </c>
    </row>
    <row r="82" spans="1:33" ht="16.350000000000001" customHeight="1"/>
    <row r="83" spans="1:33" ht="16.149999999999999" customHeight="1" thickBot="1">
      <c r="A83" s="2" t="s">
        <v>626</v>
      </c>
      <c r="B83" s="3"/>
      <c r="C83" s="3"/>
      <c r="D83" s="3"/>
      <c r="E83" s="3"/>
      <c r="F83" s="3"/>
      <c r="G83" s="3"/>
      <c r="H83" s="3"/>
      <c r="I83" s="3"/>
      <c r="J83" s="3"/>
      <c r="K83" s="3"/>
      <c r="L83" s="3"/>
      <c r="M83" s="3"/>
      <c r="N83" s="3"/>
      <c r="O83" s="3"/>
      <c r="P83" s="3"/>
      <c r="Q83" s="3"/>
      <c r="R83" s="3"/>
      <c r="S83" s="3"/>
      <c r="T83" s="3"/>
      <c r="U83" s="3"/>
      <c r="V83" s="3"/>
      <c r="W83" s="3"/>
      <c r="X83" s="3"/>
      <c r="Y83" s="3"/>
      <c r="Z83" s="3"/>
      <c r="AA83" s="525"/>
      <c r="AB83" s="525"/>
      <c r="AC83" s="525"/>
      <c r="AD83" s="525"/>
      <c r="AE83" s="525"/>
      <c r="AF83" s="525"/>
      <c r="AG83" s="525"/>
    </row>
    <row r="84" spans="1:33" ht="16.149999999999999" customHeight="1">
      <c r="A84" s="116" t="s">
        <v>861</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09">
        <f>'（別添）_計画書（歯科診療所及びⅡを算定する有床診療所）'!AB87</f>
        <v>0</v>
      </c>
      <c r="AC84" s="609"/>
      <c r="AD84" s="609"/>
      <c r="AE84" s="609"/>
      <c r="AF84" s="609"/>
      <c r="AG84" s="74" t="s">
        <v>522</v>
      </c>
    </row>
    <row r="85" spans="1:33" ht="16.149999999999999" customHeight="1">
      <c r="A85" s="1" t="s">
        <v>862</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541">
        <f>'（別添）_計画書（歯科診療所及びⅡを算定する有床診療所）'!AB88</f>
        <v>0</v>
      </c>
      <c r="AC85" s="541"/>
      <c r="AD85" s="541"/>
      <c r="AE85" s="541"/>
      <c r="AF85" s="541"/>
      <c r="AG85" s="127" t="s">
        <v>71</v>
      </c>
    </row>
    <row r="86" spans="1:33" ht="16.149999999999999" customHeight="1">
      <c r="A86" s="1" t="s">
        <v>863</v>
      </c>
      <c r="B86" s="3"/>
      <c r="C86" s="3"/>
      <c r="D86" s="3"/>
      <c r="E86" s="3"/>
      <c r="F86" s="3"/>
      <c r="G86" s="3"/>
      <c r="H86" s="3"/>
      <c r="I86" s="3"/>
      <c r="J86" s="3"/>
      <c r="K86" s="3"/>
      <c r="L86" s="3"/>
      <c r="M86" s="3"/>
      <c r="N86" s="3"/>
      <c r="O86" s="3"/>
      <c r="P86" s="3"/>
      <c r="Q86" s="3"/>
      <c r="R86" s="3"/>
      <c r="S86" s="3"/>
      <c r="T86" s="3"/>
      <c r="U86" s="3"/>
      <c r="V86" s="3"/>
      <c r="W86" s="3"/>
      <c r="X86" s="3"/>
      <c r="Y86" s="3"/>
      <c r="Z86" s="3"/>
      <c r="AA86" s="3"/>
      <c r="AB86" s="527"/>
      <c r="AC86" s="527"/>
      <c r="AD86" s="527"/>
      <c r="AE86" s="527"/>
      <c r="AF86" s="527"/>
      <c r="AG86" s="176" t="s">
        <v>71</v>
      </c>
    </row>
    <row r="87" spans="1:33" ht="16.149999999999999" customHeight="1">
      <c r="A87" s="89" t="s">
        <v>765</v>
      </c>
      <c r="B87" s="6"/>
      <c r="C87" s="6"/>
      <c r="D87" s="6"/>
      <c r="E87" s="6"/>
      <c r="F87" s="6"/>
      <c r="G87" s="6"/>
      <c r="H87" s="6"/>
      <c r="I87" s="6"/>
      <c r="J87" s="6"/>
      <c r="K87" s="6"/>
      <c r="L87" s="6"/>
      <c r="M87" s="6"/>
      <c r="N87" s="6"/>
      <c r="O87" s="6"/>
      <c r="P87" s="6"/>
      <c r="Q87" s="6"/>
      <c r="R87" s="6"/>
      <c r="S87" s="6"/>
      <c r="T87" s="6"/>
      <c r="U87" s="6"/>
      <c r="V87" s="6"/>
      <c r="W87" s="6"/>
      <c r="X87" s="6"/>
      <c r="Y87" s="6"/>
      <c r="Z87" s="6"/>
      <c r="AA87" s="6"/>
      <c r="AB87" s="528">
        <f>AB86-AB85</f>
        <v>0</v>
      </c>
      <c r="AC87" s="528"/>
      <c r="AD87" s="528"/>
      <c r="AE87" s="528"/>
      <c r="AF87" s="528"/>
      <c r="AG87" s="176" t="s">
        <v>71</v>
      </c>
    </row>
    <row r="88" spans="1:33" ht="16.149999999999999" customHeight="1">
      <c r="A88" s="17"/>
      <c r="B88" s="84" t="s">
        <v>766</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01"/>
      <c r="AC88" s="601"/>
      <c r="AD88" s="601"/>
      <c r="AE88" s="601"/>
      <c r="AF88" s="601"/>
      <c r="AG88" s="131" t="s">
        <v>71</v>
      </c>
    </row>
    <row r="89" spans="1:33" ht="16.149999999999999" customHeight="1" thickBot="1">
      <c r="A89" s="41"/>
      <c r="B89" s="86" t="s">
        <v>767</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10"/>
      <c r="AC89" s="610"/>
      <c r="AD89" s="610"/>
      <c r="AE89" s="610"/>
      <c r="AF89" s="610"/>
      <c r="AG89" s="131" t="s">
        <v>530</v>
      </c>
    </row>
    <row r="90" spans="1:33" ht="16.350000000000001" customHeight="1" thickTop="1" thickBot="1">
      <c r="A90" s="85"/>
      <c r="B90" s="87" t="s">
        <v>768</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08">
        <f>IFERROR(AB89/AB85*100,0)</f>
        <v>0</v>
      </c>
      <c r="AC90" s="608"/>
      <c r="AD90" s="608"/>
      <c r="AE90" s="608"/>
      <c r="AF90" s="608"/>
      <c r="AG90" s="132" t="s">
        <v>527</v>
      </c>
    </row>
    <row r="91" spans="1:33" ht="16.350000000000001" customHeight="1"/>
    <row r="92" spans="1:33" ht="16.149999999999999" customHeight="1" thickBot="1">
      <c r="A92" s="173" t="s">
        <v>630</v>
      </c>
      <c r="B92" s="3"/>
      <c r="C92" s="3"/>
      <c r="D92" s="3"/>
      <c r="E92" s="3"/>
      <c r="F92" s="3"/>
      <c r="G92" s="3"/>
      <c r="H92" s="3"/>
      <c r="I92" s="3"/>
      <c r="J92" s="3"/>
      <c r="K92" s="3"/>
      <c r="L92" s="3"/>
      <c r="M92" s="3"/>
      <c r="N92" s="3"/>
      <c r="O92" s="3"/>
      <c r="P92" s="3"/>
      <c r="Q92" s="3"/>
      <c r="R92" s="3"/>
      <c r="S92" s="3"/>
      <c r="T92" s="3"/>
      <c r="U92" s="3"/>
      <c r="V92" s="3"/>
      <c r="W92" s="3"/>
      <c r="X92" s="3"/>
      <c r="Y92" s="3"/>
      <c r="Z92" s="3"/>
      <c r="AA92" s="525"/>
      <c r="AB92" s="525"/>
      <c r="AC92" s="525"/>
      <c r="AD92" s="525"/>
      <c r="AE92" s="525"/>
      <c r="AF92" s="525"/>
      <c r="AG92" s="525"/>
    </row>
    <row r="93" spans="1:33" ht="16.149999999999999" customHeight="1">
      <c r="A93" s="116" t="s">
        <v>864</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09">
        <f>'（別添）_計画書（歯科診療所及びⅡを算定する有床診療所）'!AB96</f>
        <v>0</v>
      </c>
      <c r="AC93" s="609"/>
      <c r="AD93" s="609"/>
      <c r="AE93" s="609"/>
      <c r="AF93" s="609"/>
      <c r="AG93" s="74" t="s">
        <v>522</v>
      </c>
    </row>
    <row r="94" spans="1:33" ht="16.149999999999999" customHeight="1">
      <c r="A94" s="1" t="s">
        <v>865</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541">
        <f>'（別添）_計画書（歯科診療所及びⅡを算定する有床診療所）'!AB97</f>
        <v>0</v>
      </c>
      <c r="AC94" s="541"/>
      <c r="AD94" s="541"/>
      <c r="AE94" s="541"/>
      <c r="AF94" s="541"/>
      <c r="AG94" s="127" t="s">
        <v>71</v>
      </c>
    </row>
    <row r="95" spans="1:33" ht="16.149999999999999" customHeight="1">
      <c r="A95" s="1" t="s">
        <v>866</v>
      </c>
      <c r="B95" s="3"/>
      <c r="C95" s="3"/>
      <c r="D95" s="3"/>
      <c r="E95" s="3"/>
      <c r="F95" s="3"/>
      <c r="G95" s="3"/>
      <c r="H95" s="3"/>
      <c r="I95" s="3"/>
      <c r="J95" s="3"/>
      <c r="K95" s="3"/>
      <c r="L95" s="3"/>
      <c r="M95" s="3"/>
      <c r="N95" s="3"/>
      <c r="O95" s="3"/>
      <c r="P95" s="3"/>
      <c r="Q95" s="3"/>
      <c r="R95" s="3"/>
      <c r="S95" s="3"/>
      <c r="T95" s="3"/>
      <c r="U95" s="3"/>
      <c r="V95" s="3"/>
      <c r="W95" s="3"/>
      <c r="X95" s="3"/>
      <c r="Y95" s="3"/>
      <c r="Z95" s="3"/>
      <c r="AA95" s="3"/>
      <c r="AB95" s="527"/>
      <c r="AC95" s="527"/>
      <c r="AD95" s="527"/>
      <c r="AE95" s="527"/>
      <c r="AF95" s="527"/>
      <c r="AG95" s="176" t="s">
        <v>71</v>
      </c>
    </row>
    <row r="96" spans="1:33" ht="16.149999999999999" customHeight="1">
      <c r="A96" s="89" t="s">
        <v>772</v>
      </c>
      <c r="B96" s="6"/>
      <c r="C96" s="6"/>
      <c r="D96" s="6"/>
      <c r="E96" s="6"/>
      <c r="F96" s="6"/>
      <c r="G96" s="6"/>
      <c r="H96" s="6"/>
      <c r="I96" s="6"/>
      <c r="J96" s="6"/>
      <c r="K96" s="6"/>
      <c r="L96" s="6"/>
      <c r="M96" s="6"/>
      <c r="N96" s="6"/>
      <c r="O96" s="6"/>
      <c r="P96" s="6"/>
      <c r="Q96" s="6"/>
      <c r="R96" s="6"/>
      <c r="S96" s="6"/>
      <c r="T96" s="6"/>
      <c r="U96" s="6"/>
      <c r="V96" s="6"/>
      <c r="W96" s="6"/>
      <c r="X96" s="6"/>
      <c r="Y96" s="6"/>
      <c r="Z96" s="6"/>
      <c r="AA96" s="6"/>
      <c r="AB96" s="528">
        <f>AB95-AB94</f>
        <v>0</v>
      </c>
      <c r="AC96" s="528"/>
      <c r="AD96" s="528"/>
      <c r="AE96" s="528"/>
      <c r="AF96" s="528"/>
      <c r="AG96" s="176" t="s">
        <v>71</v>
      </c>
    </row>
    <row r="97" spans="1:35" ht="16.149999999999999" customHeight="1">
      <c r="A97" s="17"/>
      <c r="B97" s="84" t="s">
        <v>773</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01"/>
      <c r="AC97" s="601"/>
      <c r="AD97" s="601"/>
      <c r="AE97" s="601"/>
      <c r="AF97" s="601"/>
      <c r="AG97" s="131" t="s">
        <v>71</v>
      </c>
    </row>
    <row r="98" spans="1:35" ht="16.350000000000001" customHeight="1" thickBot="1">
      <c r="A98" s="41"/>
      <c r="B98" s="86" t="s">
        <v>774</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10"/>
      <c r="AC98" s="610"/>
      <c r="AD98" s="610"/>
      <c r="AE98" s="610"/>
      <c r="AF98" s="610"/>
      <c r="AG98" s="131" t="s">
        <v>530</v>
      </c>
    </row>
    <row r="99" spans="1:35" ht="16.350000000000001" customHeight="1" thickTop="1" thickBot="1">
      <c r="A99" s="85"/>
      <c r="B99" s="87" t="s">
        <v>775</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08">
        <f>IFERROR(AB98/AB94*100,0)</f>
        <v>0</v>
      </c>
      <c r="AC99" s="608"/>
      <c r="AD99" s="608"/>
      <c r="AE99" s="608"/>
      <c r="AF99" s="608"/>
      <c r="AG99" s="132" t="s">
        <v>527</v>
      </c>
    </row>
    <row r="100" spans="1:35" ht="16.350000000000001" customHeight="1"/>
    <row r="101" spans="1:35" ht="16.149999999999999" customHeight="1" thickBot="1">
      <c r="A101" s="2" t="s">
        <v>556</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525"/>
      <c r="AB101" s="525"/>
      <c r="AC101" s="525"/>
      <c r="AD101" s="525"/>
      <c r="AE101" s="525"/>
      <c r="AF101" s="525"/>
      <c r="AG101" s="525"/>
    </row>
    <row r="102" spans="1:35" ht="16.149999999999999" customHeight="1">
      <c r="A102" s="169" t="s">
        <v>827</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09">
        <f>'（別添）_計画書（歯科診療所及びⅡを算定する有床診療所）'!AB105</f>
        <v>0</v>
      </c>
      <c r="AC102" s="609"/>
      <c r="AD102" s="609"/>
      <c r="AE102" s="609"/>
      <c r="AF102" s="609"/>
      <c r="AG102" s="74" t="s">
        <v>522</v>
      </c>
    </row>
    <row r="103" spans="1:35" ht="16.149999999999999" customHeight="1">
      <c r="A103" s="168" t="s">
        <v>828</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541">
        <f>'（別添）_計画書（歯科診療所及びⅡを算定する有床診療所）'!AB106</f>
        <v>0</v>
      </c>
      <c r="AC103" s="541"/>
      <c r="AD103" s="541"/>
      <c r="AE103" s="541"/>
      <c r="AF103" s="541"/>
      <c r="AG103" s="127" t="s">
        <v>71</v>
      </c>
    </row>
    <row r="104" spans="1:35" ht="16.149999999999999" customHeight="1">
      <c r="A104" s="1" t="s">
        <v>829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527"/>
      <c r="AC104" s="527"/>
      <c r="AD104" s="527"/>
      <c r="AE104" s="527"/>
      <c r="AF104" s="527"/>
      <c r="AG104" s="176" t="s">
        <v>71</v>
      </c>
    </row>
    <row r="105" spans="1:35" ht="16.149999999999999" customHeight="1">
      <c r="A105" s="170" t="s">
        <v>780</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528">
        <f>AB104-AB103</f>
        <v>0</v>
      </c>
      <c r="AC105" s="528"/>
      <c r="AD105" s="528"/>
      <c r="AE105" s="528"/>
      <c r="AF105" s="528"/>
      <c r="AG105" s="176" t="s">
        <v>71</v>
      </c>
    </row>
    <row r="106" spans="1:35" ht="16.149999999999999" customHeight="1">
      <c r="A106" s="17"/>
      <c r="B106" s="84" t="s">
        <v>781</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01"/>
      <c r="AC106" s="601"/>
      <c r="AD106" s="601"/>
      <c r="AE106" s="601"/>
      <c r="AF106" s="601"/>
      <c r="AG106" s="131" t="s">
        <v>71</v>
      </c>
    </row>
    <row r="107" spans="1:35" ht="16.149999999999999" customHeight="1" thickBot="1">
      <c r="A107" s="41"/>
      <c r="B107" s="171" t="s">
        <v>782</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10"/>
      <c r="AC107" s="610"/>
      <c r="AD107" s="610"/>
      <c r="AE107" s="610"/>
      <c r="AF107" s="610"/>
      <c r="AG107" s="131" t="s">
        <v>530</v>
      </c>
    </row>
    <row r="108" spans="1:35" ht="16.350000000000001" customHeight="1" thickTop="1" thickBot="1">
      <c r="A108" s="85"/>
      <c r="B108" s="172" t="s">
        <v>783</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08">
        <f>IFERROR(AB107/AB103*100,0)</f>
        <v>0</v>
      </c>
      <c r="AC108" s="608"/>
      <c r="AD108" s="608"/>
      <c r="AE108" s="608"/>
      <c r="AF108" s="608"/>
      <c r="AG108" s="132" t="s">
        <v>527</v>
      </c>
    </row>
    <row r="109" spans="1:35" ht="16.350000000000001" customHeight="1"/>
    <row r="110" spans="1:35" ht="16.350000000000001" customHeight="1">
      <c r="A110" s="64" t="s">
        <v>564</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689</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523"/>
      <c r="AB111" s="523"/>
      <c r="AC111" s="523"/>
      <c r="AD111" s="523"/>
      <c r="AE111" s="523"/>
      <c r="AF111" s="523"/>
      <c r="AG111" s="523"/>
      <c r="AH111" s="191"/>
      <c r="AI111" s="191"/>
    </row>
    <row r="112" spans="1:35" ht="16.149999999999999" customHeight="1">
      <c r="A112" s="115" t="s">
        <v>830</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09">
        <f>'（別添）_計画書（歯科診療所及びⅡを算定する有床診療所）'!AB115</f>
        <v>0</v>
      </c>
      <c r="AC112" s="609"/>
      <c r="AD112" s="609"/>
      <c r="AE112" s="609"/>
      <c r="AF112" s="609"/>
      <c r="AG112" s="77" t="s">
        <v>522</v>
      </c>
      <c r="AH112" s="181"/>
      <c r="AI112" s="181"/>
    </row>
    <row r="113" spans="1:35" ht="16.149999999999999" customHeight="1">
      <c r="A113" s="104" t="s">
        <v>831</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541">
        <f>'（別添）_計画書（歯科診療所及びⅡを算定する有床診療所）'!AB116</f>
        <v>0</v>
      </c>
      <c r="AC113" s="541"/>
      <c r="AD113" s="541"/>
      <c r="AE113" s="541"/>
      <c r="AF113" s="541"/>
      <c r="AG113" s="121" t="s">
        <v>71</v>
      </c>
      <c r="AH113" s="181"/>
      <c r="AI113" s="181"/>
    </row>
    <row r="114" spans="1:35" ht="16.149999999999999" customHeight="1">
      <c r="A114" s="104" t="s">
        <v>832</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541">
        <f>'（別添）_計画書（歯科診療所及びⅡを算定する有床診療所）'!AB117</f>
        <v>0</v>
      </c>
      <c r="AC114" s="541"/>
      <c r="AD114" s="541"/>
      <c r="AE114" s="541"/>
      <c r="AF114" s="541"/>
      <c r="AG114" s="121" t="s">
        <v>71</v>
      </c>
    </row>
    <row r="115" spans="1:35" ht="16.149999999999999" customHeight="1">
      <c r="A115" s="104" t="s">
        <v>833</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517"/>
      <c r="AC115" s="517"/>
      <c r="AD115" s="517"/>
      <c r="AE115" s="517"/>
      <c r="AF115" s="517"/>
      <c r="AG115" s="134" t="s">
        <v>71</v>
      </c>
    </row>
    <row r="116" spans="1:35" ht="16.149999999999999" customHeight="1">
      <c r="A116" s="104" t="s">
        <v>834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18"/>
      <c r="AC116" s="518"/>
      <c r="AD116" s="518"/>
      <c r="AE116" s="518"/>
      <c r="AF116" s="518"/>
      <c r="AG116" s="134" t="s">
        <v>71</v>
      </c>
    </row>
    <row r="117" spans="1:35" ht="16.149999999999999" customHeight="1">
      <c r="A117" s="108" t="s">
        <v>835</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519">
        <f>AB115-AB113</f>
        <v>0</v>
      </c>
      <c r="AC117" s="519"/>
      <c r="AD117" s="519"/>
      <c r="AE117" s="519"/>
      <c r="AF117" s="519"/>
      <c r="AG117" s="134" t="s">
        <v>71</v>
      </c>
    </row>
    <row r="118" spans="1:35" ht="16.149999999999999" customHeight="1">
      <c r="A118" s="108" t="s">
        <v>836</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519">
        <f>AB116-AB114</f>
        <v>0</v>
      </c>
      <c r="AC118" s="519"/>
      <c r="AD118" s="519"/>
      <c r="AE118" s="519"/>
      <c r="AF118" s="519"/>
      <c r="AG118" s="134" t="s">
        <v>71</v>
      </c>
    </row>
    <row r="119" spans="1:35" ht="16.149999999999999" customHeight="1">
      <c r="A119" s="90"/>
      <c r="B119" s="91" t="s">
        <v>837</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518"/>
      <c r="AC119" s="518"/>
      <c r="AD119" s="518"/>
      <c r="AE119" s="518"/>
      <c r="AF119" s="518"/>
      <c r="AG119" s="137" t="s">
        <v>71</v>
      </c>
    </row>
    <row r="120" spans="1:35" ht="16.149999999999999" customHeight="1" thickBot="1">
      <c r="A120" s="92"/>
      <c r="B120" s="110" t="s">
        <v>838</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520"/>
      <c r="AC120" s="520"/>
      <c r="AD120" s="520"/>
      <c r="AE120" s="520"/>
      <c r="AF120" s="520"/>
      <c r="AG120" s="137" t="s">
        <v>530</v>
      </c>
    </row>
    <row r="121" spans="1:35" ht="16.350000000000001" customHeight="1" thickTop="1" thickBot="1">
      <c r="A121" s="93"/>
      <c r="B121" s="111" t="s">
        <v>839</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11">
        <f>IFERROR(AB120/AB114*100,0)</f>
        <v>0</v>
      </c>
      <c r="AC121" s="611"/>
      <c r="AD121" s="611"/>
      <c r="AE121" s="611"/>
      <c r="AF121" s="611"/>
      <c r="AG121" s="138" t="s">
        <v>527</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840</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523"/>
      <c r="AB123" s="523"/>
      <c r="AC123" s="523"/>
      <c r="AD123" s="523"/>
      <c r="AE123" s="523"/>
      <c r="AF123" s="523"/>
      <c r="AG123" s="523"/>
      <c r="AH123" s="191"/>
      <c r="AI123" s="191"/>
    </row>
    <row r="124" spans="1:35" ht="16.149999999999999" customHeight="1">
      <c r="A124" s="115" t="s">
        <v>841</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09">
        <f>'（別添）_計画書（歯科診療所及びⅡを算定する有床診療所）'!AB127</f>
        <v>0</v>
      </c>
      <c r="AC124" s="609"/>
      <c r="AD124" s="609"/>
      <c r="AE124" s="609"/>
      <c r="AF124" s="609"/>
      <c r="AG124" s="77" t="s">
        <v>522</v>
      </c>
      <c r="AH124" s="181"/>
      <c r="AI124" s="181"/>
    </row>
    <row r="125" spans="1:35" ht="16.149999999999999" customHeight="1">
      <c r="A125" s="104" t="s">
        <v>842</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541">
        <f>'（別添）_計画書（歯科診療所及びⅡを算定する有床診療所）'!AB128</f>
        <v>0</v>
      </c>
      <c r="AC125" s="541"/>
      <c r="AD125" s="541"/>
      <c r="AE125" s="541"/>
      <c r="AF125" s="541"/>
      <c r="AG125" s="121" t="s">
        <v>71</v>
      </c>
      <c r="AH125" s="181"/>
      <c r="AI125" s="181"/>
    </row>
    <row r="126" spans="1:35" ht="16.149999999999999" customHeight="1">
      <c r="A126" s="104" t="s">
        <v>843</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541">
        <f>'（別添）_計画書（歯科診療所及びⅡを算定する有床診療所）'!AB129</f>
        <v>0</v>
      </c>
      <c r="AC126" s="541"/>
      <c r="AD126" s="541"/>
      <c r="AE126" s="541"/>
      <c r="AF126" s="541"/>
      <c r="AG126" s="121" t="s">
        <v>71</v>
      </c>
    </row>
    <row r="127" spans="1:35" ht="16.149999999999999" customHeight="1">
      <c r="A127" s="104" t="s">
        <v>844</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17"/>
      <c r="AC127" s="517"/>
      <c r="AD127" s="517"/>
      <c r="AE127" s="517"/>
      <c r="AF127" s="517"/>
      <c r="AG127" s="134" t="s">
        <v>71</v>
      </c>
    </row>
    <row r="128" spans="1:35" ht="16.149999999999999" customHeight="1">
      <c r="A128" s="104" t="s">
        <v>845</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18"/>
      <c r="AC128" s="518"/>
      <c r="AD128" s="518"/>
      <c r="AE128" s="518"/>
      <c r="AF128" s="518"/>
      <c r="AG128" s="134" t="s">
        <v>71</v>
      </c>
    </row>
    <row r="129" spans="1:34" ht="16.149999999999999" customHeight="1">
      <c r="A129" s="108" t="s">
        <v>846</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519">
        <f>AB127-AB125</f>
        <v>0</v>
      </c>
      <c r="AC129" s="519"/>
      <c r="AD129" s="519"/>
      <c r="AE129" s="519"/>
      <c r="AF129" s="519"/>
      <c r="AG129" s="134" t="s">
        <v>71</v>
      </c>
    </row>
    <row r="130" spans="1:34" ht="16.149999999999999" customHeight="1">
      <c r="A130" s="108" t="s">
        <v>847</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519">
        <f>AB128-AB126</f>
        <v>0</v>
      </c>
      <c r="AC130" s="519"/>
      <c r="AD130" s="519"/>
      <c r="AE130" s="519"/>
      <c r="AF130" s="519"/>
      <c r="AG130" s="134" t="s">
        <v>71</v>
      </c>
    </row>
    <row r="131" spans="1:34" ht="16.149999999999999" customHeight="1">
      <c r="A131" s="90"/>
      <c r="B131" s="91" t="s">
        <v>848</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518"/>
      <c r="AC131" s="518"/>
      <c r="AD131" s="518"/>
      <c r="AE131" s="518"/>
      <c r="AF131" s="518"/>
      <c r="AG131" s="137" t="s">
        <v>71</v>
      </c>
    </row>
    <row r="132" spans="1:34" ht="16.149999999999999" customHeight="1" thickBot="1">
      <c r="A132" s="92"/>
      <c r="B132" s="110" t="s">
        <v>849</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520"/>
      <c r="AC132" s="520"/>
      <c r="AD132" s="520"/>
      <c r="AE132" s="520"/>
      <c r="AF132" s="520"/>
      <c r="AG132" s="137" t="s">
        <v>530</v>
      </c>
    </row>
    <row r="133" spans="1:34" ht="16.350000000000001" customHeight="1" thickTop="1" thickBot="1">
      <c r="A133" s="93"/>
      <c r="B133" s="111" t="s">
        <v>850</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11">
        <f>IFERROR(AB132/AB126*100,0)</f>
        <v>0</v>
      </c>
      <c r="AC133" s="611"/>
      <c r="AD133" s="611"/>
      <c r="AE133" s="611"/>
      <c r="AF133" s="611"/>
      <c r="AG133" s="138" t="s">
        <v>527</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813</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32</v>
      </c>
      <c r="E137" s="3"/>
      <c r="F137" s="515"/>
      <c r="G137" s="515"/>
      <c r="H137" s="3" t="s">
        <v>33</v>
      </c>
      <c r="I137" s="515"/>
      <c r="J137" s="515"/>
      <c r="K137" s="3" t="s">
        <v>178</v>
      </c>
      <c r="L137" s="515"/>
      <c r="M137" s="515"/>
      <c r="N137" s="3" t="s">
        <v>35</v>
      </c>
      <c r="O137" s="3"/>
      <c r="P137" s="3"/>
      <c r="Q137" s="3" t="s">
        <v>814</v>
      </c>
      <c r="R137" s="3"/>
      <c r="S137" s="3"/>
      <c r="T137" s="3"/>
      <c r="U137" s="516"/>
      <c r="V137" s="516"/>
      <c r="W137" s="516"/>
      <c r="X137" s="516"/>
      <c r="Y137" s="516"/>
      <c r="Z137" s="516"/>
      <c r="AA137" s="516"/>
      <c r="AB137" s="516"/>
      <c r="AC137" s="516"/>
      <c r="AD137" s="516"/>
      <c r="AE137" s="516"/>
      <c r="AF137" s="516"/>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202</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51:AF51"/>
    <mergeCell ref="AB52:AF52"/>
    <mergeCell ref="AB66:AF66"/>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867</v>
      </c>
      <c r="B1" s="187" t="s">
        <v>868</v>
      </c>
      <c r="C1" s="187" t="s">
        <v>869</v>
      </c>
      <c r="D1" s="187" t="s">
        <v>870</v>
      </c>
      <c r="E1" s="187" t="s">
        <v>871</v>
      </c>
      <c r="F1" s="187" t="s">
        <v>872</v>
      </c>
      <c r="G1" s="187" t="s">
        <v>873</v>
      </c>
      <c r="H1" s="187" t="s">
        <v>874</v>
      </c>
      <c r="I1" s="187" t="s">
        <v>875</v>
      </c>
      <c r="J1" s="187" t="s">
        <v>876</v>
      </c>
      <c r="K1" s="187" t="s">
        <v>877</v>
      </c>
      <c r="L1" s="187" t="s">
        <v>878</v>
      </c>
      <c r="M1" s="187" t="s">
        <v>879</v>
      </c>
      <c r="N1" s="187" t="s">
        <v>880</v>
      </c>
      <c r="O1" s="187" t="s">
        <v>881</v>
      </c>
      <c r="P1" s="187" t="s">
        <v>882</v>
      </c>
      <c r="Q1" s="187" t="s">
        <v>883</v>
      </c>
      <c r="R1" s="187" t="s">
        <v>884</v>
      </c>
      <c r="S1" s="187" t="s">
        <v>885</v>
      </c>
      <c r="T1" s="187" t="s">
        <v>886</v>
      </c>
      <c r="U1" s="187" t="s">
        <v>887</v>
      </c>
      <c r="V1" s="187" t="s">
        <v>888</v>
      </c>
      <c r="W1" s="187" t="s">
        <v>889</v>
      </c>
      <c r="X1" s="187" t="s">
        <v>890</v>
      </c>
      <c r="Y1" s="187" t="s">
        <v>891</v>
      </c>
      <c r="Z1" s="187" t="s">
        <v>892</v>
      </c>
      <c r="AA1" s="187" t="s">
        <v>893</v>
      </c>
      <c r="AB1" s="187" t="s">
        <v>894</v>
      </c>
      <c r="AC1" s="187" t="s">
        <v>895</v>
      </c>
      <c r="AD1" s="187" t="s">
        <v>896</v>
      </c>
      <c r="AE1" s="187" t="s">
        <v>897</v>
      </c>
      <c r="AF1" s="187" t="s">
        <v>898</v>
      </c>
      <c r="AG1" s="187" t="s">
        <v>899</v>
      </c>
      <c r="AH1" s="187" t="s">
        <v>900</v>
      </c>
      <c r="AI1" s="187" t="s">
        <v>901</v>
      </c>
      <c r="AJ1" s="187" t="s">
        <v>902</v>
      </c>
      <c r="AK1" s="187" t="s">
        <v>903</v>
      </c>
      <c r="AL1" s="187" t="s">
        <v>904</v>
      </c>
      <c r="AM1" s="187" t="s">
        <v>905</v>
      </c>
      <c r="AN1" s="187" t="s">
        <v>906</v>
      </c>
      <c r="AO1" s="187" t="s">
        <v>907</v>
      </c>
      <c r="AP1" s="187" t="s">
        <v>908</v>
      </c>
      <c r="AQ1" s="187" t="s">
        <v>909</v>
      </c>
      <c r="AR1" s="187" t="s">
        <v>910</v>
      </c>
      <c r="AS1" s="187" t="s">
        <v>911</v>
      </c>
      <c r="AT1" s="187" t="s">
        <v>912</v>
      </c>
      <c r="AU1" s="187" t="s">
        <v>913</v>
      </c>
      <c r="AV1" s="187" t="s">
        <v>914</v>
      </c>
      <c r="AW1" s="187" t="s">
        <v>915</v>
      </c>
      <c r="AX1" s="187" t="s">
        <v>916</v>
      </c>
      <c r="AY1" s="187" t="s">
        <v>917</v>
      </c>
      <c r="AZ1" s="187" t="s">
        <v>918</v>
      </c>
      <c r="BA1" s="187" t="s">
        <v>919</v>
      </c>
      <c r="BB1" s="187" t="s">
        <v>920</v>
      </c>
      <c r="BC1" s="187" t="s">
        <v>921</v>
      </c>
      <c r="BD1" s="187" t="s">
        <v>922</v>
      </c>
      <c r="BE1" s="187" t="s">
        <v>923</v>
      </c>
      <c r="BF1" s="187" t="s">
        <v>924</v>
      </c>
      <c r="BG1" s="187" t="s">
        <v>925</v>
      </c>
      <c r="BH1" s="187" t="s">
        <v>926</v>
      </c>
      <c r="BI1" s="187" t="s">
        <v>927</v>
      </c>
      <c r="BJ1" s="187" t="s">
        <v>928</v>
      </c>
      <c r="BK1" s="187" t="s">
        <v>929</v>
      </c>
      <c r="BL1" s="187" t="s">
        <v>930</v>
      </c>
      <c r="BM1" s="187" t="s">
        <v>931</v>
      </c>
      <c r="BN1" s="187" t="s">
        <v>932</v>
      </c>
      <c r="BO1" s="187" t="s">
        <v>933</v>
      </c>
      <c r="BP1" s="187" t="s">
        <v>934</v>
      </c>
      <c r="BQ1" s="187" t="s">
        <v>935</v>
      </c>
      <c r="BR1" s="187" t="s">
        <v>936</v>
      </c>
      <c r="BS1" s="187" t="s">
        <v>937</v>
      </c>
      <c r="BT1" s="187" t="s">
        <v>938</v>
      </c>
      <c r="BU1" s="187" t="s">
        <v>939</v>
      </c>
      <c r="BV1" s="187" t="s">
        <v>940</v>
      </c>
      <c r="BW1" s="187" t="s">
        <v>941</v>
      </c>
      <c r="BX1" s="187" t="s">
        <v>942</v>
      </c>
      <c r="BY1" s="187" t="s">
        <v>943</v>
      </c>
      <c r="BZ1" s="187" t="s">
        <v>944</v>
      </c>
      <c r="CA1" s="187" t="s">
        <v>945</v>
      </c>
      <c r="CB1" s="187" t="s">
        <v>946</v>
      </c>
      <c r="CC1" s="187" t="s">
        <v>947</v>
      </c>
      <c r="CD1" s="187" t="s">
        <v>948</v>
      </c>
      <c r="CE1" s="187" t="s">
        <v>949</v>
      </c>
      <c r="CF1" s="187" t="s">
        <v>950</v>
      </c>
      <c r="CG1" s="187" t="s">
        <v>951</v>
      </c>
      <c r="CH1" s="187" t="s">
        <v>952</v>
      </c>
      <c r="CI1" s="187" t="s">
        <v>953</v>
      </c>
      <c r="CJ1" s="187" t="s">
        <v>954</v>
      </c>
      <c r="CK1" s="187" t="s">
        <v>955</v>
      </c>
      <c r="CL1" s="187" t="s">
        <v>956</v>
      </c>
      <c r="CM1" s="187" t="s">
        <v>957</v>
      </c>
      <c r="CN1" s="187" t="s">
        <v>958</v>
      </c>
      <c r="CO1" s="187" t="s">
        <v>959</v>
      </c>
      <c r="CP1" s="187" t="s">
        <v>960</v>
      </c>
      <c r="CQ1" s="187" t="s">
        <v>961</v>
      </c>
      <c r="CR1" s="187" t="s">
        <v>962</v>
      </c>
      <c r="CS1" s="187" t="s">
        <v>963</v>
      </c>
      <c r="CT1" s="187" t="s">
        <v>964</v>
      </c>
      <c r="CU1" s="187" t="s">
        <v>965</v>
      </c>
      <c r="CV1" s="187" t="s">
        <v>966</v>
      </c>
      <c r="CW1" s="187" t="s">
        <v>967</v>
      </c>
      <c r="CX1" s="187" t="s">
        <v>968</v>
      </c>
      <c r="CY1" s="187" t="s">
        <v>969</v>
      </c>
      <c r="CZ1" s="187" t="s">
        <v>970</v>
      </c>
      <c r="DA1" s="187" t="s">
        <v>971</v>
      </c>
      <c r="DB1" s="187" t="s">
        <v>972</v>
      </c>
      <c r="DC1" s="187" t="s">
        <v>973</v>
      </c>
      <c r="DD1" s="187" t="s">
        <v>974</v>
      </c>
      <c r="DE1" s="187" t="s">
        <v>975</v>
      </c>
      <c r="DF1" s="187" t="s">
        <v>976</v>
      </c>
      <c r="DG1" s="187" t="s">
        <v>977</v>
      </c>
      <c r="DH1" s="187" t="s">
        <v>978</v>
      </c>
      <c r="DI1" s="187" t="s">
        <v>979</v>
      </c>
      <c r="DJ1" s="187" t="s">
        <v>980</v>
      </c>
      <c r="DK1" s="187" t="s">
        <v>981</v>
      </c>
      <c r="DL1" s="187" t="s">
        <v>982</v>
      </c>
      <c r="DM1" s="187" t="s">
        <v>983</v>
      </c>
      <c r="DN1" s="187" t="s">
        <v>984</v>
      </c>
      <c r="DO1" s="187" t="s">
        <v>985</v>
      </c>
      <c r="DP1" s="187" t="s">
        <v>986</v>
      </c>
      <c r="DQ1" s="187" t="s">
        <v>987</v>
      </c>
      <c r="DR1" s="187" t="s">
        <v>988</v>
      </c>
      <c r="DS1" s="187" t="s">
        <v>989</v>
      </c>
      <c r="DT1" s="187" t="s">
        <v>990</v>
      </c>
      <c r="DU1" s="187" t="s">
        <v>991</v>
      </c>
      <c r="DV1" s="187" t="s">
        <v>992</v>
      </c>
      <c r="DW1" s="187" t="s">
        <v>993</v>
      </c>
      <c r="DX1" s="187" t="s">
        <v>994</v>
      </c>
      <c r="DY1" s="187" t="s">
        <v>995</v>
      </c>
      <c r="DZ1" s="187" t="s">
        <v>996</v>
      </c>
      <c r="EA1" s="187" t="s">
        <v>997</v>
      </c>
      <c r="EB1" s="187" t="s">
        <v>998</v>
      </c>
      <c r="EC1" s="187" t="s">
        <v>999</v>
      </c>
      <c r="ED1" s="187" t="s">
        <v>1000</v>
      </c>
      <c r="EE1" s="187" t="s">
        <v>1001</v>
      </c>
      <c r="EF1" s="187" t="s">
        <v>1002</v>
      </c>
      <c r="EG1" s="187" t="s">
        <v>1003</v>
      </c>
      <c r="EH1" s="187" t="s">
        <v>1004</v>
      </c>
      <c r="EI1" s="187" t="s">
        <v>1005</v>
      </c>
      <c r="EJ1" s="187" t="s">
        <v>1006</v>
      </c>
      <c r="EK1" s="187" t="s">
        <v>1007</v>
      </c>
      <c r="EL1" s="187" t="s">
        <v>1008</v>
      </c>
      <c r="EM1" s="187" t="s">
        <v>1009</v>
      </c>
      <c r="EN1" s="187" t="s">
        <v>1010</v>
      </c>
      <c r="EO1" s="187" t="s">
        <v>1011</v>
      </c>
      <c r="EP1" s="187" t="s">
        <v>1012</v>
      </c>
      <c r="EQ1" s="187" t="s">
        <v>1013</v>
      </c>
      <c r="ER1" s="187" t="s">
        <v>1014</v>
      </c>
      <c r="ES1" s="187" t="s">
        <v>1015</v>
      </c>
      <c r="ET1" s="187" t="s">
        <v>1016</v>
      </c>
      <c r="EU1" s="187" t="s">
        <v>1017</v>
      </c>
      <c r="EV1" s="187" t="s">
        <v>1018</v>
      </c>
      <c r="EW1" s="187" t="s">
        <v>1019</v>
      </c>
      <c r="EX1" s="187" t="s">
        <v>1020</v>
      </c>
      <c r="EY1" s="187" t="s">
        <v>1021</v>
      </c>
      <c r="EZ1" s="187" t="s">
        <v>1022</v>
      </c>
      <c r="FA1" s="187" t="s">
        <v>1023</v>
      </c>
      <c r="FB1" s="187" t="s">
        <v>1024</v>
      </c>
      <c r="FC1" s="187" t="s">
        <v>1025</v>
      </c>
      <c r="FD1" s="187" t="s">
        <v>1026</v>
      </c>
      <c r="FE1" s="187" t="s">
        <v>1027</v>
      </c>
      <c r="FF1" s="187" t="s">
        <v>1028</v>
      </c>
      <c r="FG1" s="187" t="s">
        <v>1029</v>
      </c>
      <c r="FH1" s="187" t="s">
        <v>1030</v>
      </c>
      <c r="FI1" s="187" t="s">
        <v>1031</v>
      </c>
      <c r="FJ1" s="187" t="s">
        <v>1032</v>
      </c>
      <c r="FK1" s="187" t="s">
        <v>1033</v>
      </c>
      <c r="FL1" s="187" t="s">
        <v>1034</v>
      </c>
      <c r="FM1" s="187" t="s">
        <v>1035</v>
      </c>
      <c r="FN1" s="187" t="s">
        <v>1036</v>
      </c>
      <c r="FO1" s="187" t="s">
        <v>1037</v>
      </c>
      <c r="FP1" s="187" t="s">
        <v>1038</v>
      </c>
      <c r="FQ1" s="187" t="s">
        <v>1039</v>
      </c>
      <c r="FR1" s="187" t="s">
        <v>1040</v>
      </c>
      <c r="FS1" s="187" t="s">
        <v>1041</v>
      </c>
      <c r="FT1" s="187" t="s">
        <v>1042</v>
      </c>
      <c r="FU1" s="187" t="s">
        <v>1043</v>
      </c>
      <c r="FV1" s="187" t="s">
        <v>1044</v>
      </c>
      <c r="FW1" s="187" t="s">
        <v>1045</v>
      </c>
      <c r="FX1" s="187" t="s">
        <v>1046</v>
      </c>
      <c r="FY1" s="187" t="s">
        <v>1047</v>
      </c>
      <c r="FZ1" s="187" t="s">
        <v>1048</v>
      </c>
      <c r="GA1" s="187" t="s">
        <v>1049</v>
      </c>
      <c r="GB1" s="187" t="s">
        <v>1050</v>
      </c>
      <c r="GC1" s="187" t="s">
        <v>1051</v>
      </c>
      <c r="GD1" s="187" t="s">
        <v>1052</v>
      </c>
      <c r="GE1" s="187" t="s">
        <v>1053</v>
      </c>
      <c r="GF1" s="187" t="s">
        <v>1054</v>
      </c>
      <c r="GG1" s="187" t="s">
        <v>1055</v>
      </c>
      <c r="GH1" s="187" t="s">
        <v>1056</v>
      </c>
      <c r="GI1" s="187" t="s">
        <v>1057</v>
      </c>
      <c r="GJ1" s="187" t="s">
        <v>1058</v>
      </c>
      <c r="GK1" s="187" t="s">
        <v>1059</v>
      </c>
      <c r="GL1" s="187" t="s">
        <v>1060</v>
      </c>
      <c r="GM1" s="187" t="s">
        <v>1061</v>
      </c>
      <c r="GN1" s="187" t="s">
        <v>1062</v>
      </c>
      <c r="GO1" s="187" t="s">
        <v>1063</v>
      </c>
      <c r="GP1" s="187" t="s">
        <v>1064</v>
      </c>
      <c r="GQ1" s="187" t="s">
        <v>1065</v>
      </c>
      <c r="GR1" s="187" t="s">
        <v>1066</v>
      </c>
      <c r="GS1" s="187" t="s">
        <v>1067</v>
      </c>
      <c r="GT1" s="187" t="s">
        <v>1068</v>
      </c>
      <c r="GU1" s="187" t="s">
        <v>1069</v>
      </c>
      <c r="GV1" s="187" t="s">
        <v>1070</v>
      </c>
      <c r="GW1" s="187" t="s">
        <v>1071</v>
      </c>
      <c r="GX1" s="187" t="s">
        <v>1072</v>
      </c>
      <c r="GY1" s="187" t="s">
        <v>1073</v>
      </c>
      <c r="GZ1" s="187" t="s">
        <v>1074</v>
      </c>
      <c r="HA1" s="187" t="s">
        <v>1075</v>
      </c>
      <c r="HB1" s="187" t="s">
        <v>1076</v>
      </c>
      <c r="HC1" s="187" t="s">
        <v>1077</v>
      </c>
      <c r="HD1" s="187" t="s">
        <v>1078</v>
      </c>
      <c r="HE1" s="187" t="s">
        <v>1079</v>
      </c>
      <c r="HF1" s="187" t="s">
        <v>1080</v>
      </c>
      <c r="HG1" s="187" t="s">
        <v>1081</v>
      </c>
      <c r="HH1" s="187" t="s">
        <v>1082</v>
      </c>
      <c r="HI1" s="187" t="s">
        <v>1083</v>
      </c>
      <c r="HJ1" s="187" t="s">
        <v>1084</v>
      </c>
      <c r="HK1" s="187" t="s">
        <v>1085</v>
      </c>
      <c r="HL1" s="187" t="s">
        <v>1086</v>
      </c>
      <c r="HM1" s="187" t="s">
        <v>1087</v>
      </c>
      <c r="HN1" s="187" t="s">
        <v>1088</v>
      </c>
      <c r="HO1" s="187" t="s">
        <v>1089</v>
      </c>
      <c r="HP1" s="187" t="s">
        <v>1090</v>
      </c>
      <c r="HQ1" s="187" t="s">
        <v>1091</v>
      </c>
      <c r="HR1" s="187" t="s">
        <v>1092</v>
      </c>
      <c r="HS1" s="187" t="s">
        <v>1093</v>
      </c>
      <c r="HT1" s="187" t="s">
        <v>1094</v>
      </c>
      <c r="HU1" s="187" t="s">
        <v>1095</v>
      </c>
      <c r="HV1" s="187" t="s">
        <v>1096</v>
      </c>
      <c r="HW1" s="187" t="s">
        <v>1097</v>
      </c>
      <c r="HX1" s="187" t="s">
        <v>1098</v>
      </c>
      <c r="HY1" s="187" t="s">
        <v>1099</v>
      </c>
      <c r="HZ1" s="187" t="s">
        <v>1100</v>
      </c>
      <c r="IA1" s="187" t="s">
        <v>1101</v>
      </c>
      <c r="IB1" s="187" t="s">
        <v>1102</v>
      </c>
      <c r="IC1" s="187" t="s">
        <v>1103</v>
      </c>
      <c r="ID1" s="187" t="s">
        <v>1104</v>
      </c>
      <c r="IE1" s="187" t="s">
        <v>1105</v>
      </c>
      <c r="IF1" s="187" t="s">
        <v>1106</v>
      </c>
      <c r="IG1" s="187" t="s">
        <v>1107</v>
      </c>
      <c r="IH1" s="187" t="s">
        <v>1108</v>
      </c>
      <c r="II1" s="187" t="s">
        <v>1109</v>
      </c>
      <c r="IJ1" s="187" t="s">
        <v>1110</v>
      </c>
      <c r="IK1" s="187" t="s">
        <v>1111</v>
      </c>
      <c r="IL1" s="187" t="s">
        <v>1112</v>
      </c>
      <c r="IM1" s="187" t="s">
        <v>1113</v>
      </c>
      <c r="IN1" s="187" t="s">
        <v>1114</v>
      </c>
      <c r="IO1" s="187" t="s">
        <v>1115</v>
      </c>
      <c r="IP1" s="187" t="s">
        <v>1116</v>
      </c>
      <c r="IQ1" s="187" t="s">
        <v>1117</v>
      </c>
      <c r="IR1" s="187" t="s">
        <v>1118</v>
      </c>
      <c r="IS1" s="187" t="s">
        <v>1119</v>
      </c>
      <c r="IT1" s="187" t="s">
        <v>1120</v>
      </c>
      <c r="IU1" s="187" t="s">
        <v>1121</v>
      </c>
      <c r="IV1" s="187" t="s">
        <v>1122</v>
      </c>
      <c r="IW1" s="187" t="s">
        <v>1123</v>
      </c>
      <c r="IX1" s="187" t="s">
        <v>1124</v>
      </c>
      <c r="IY1" s="187" t="s">
        <v>1125</v>
      </c>
      <c r="IZ1" s="187" t="s">
        <v>1126</v>
      </c>
      <c r="JA1" s="187" t="s">
        <v>1127</v>
      </c>
      <c r="JB1" s="187" t="s">
        <v>1128</v>
      </c>
      <c r="JC1" s="187" t="s">
        <v>1129</v>
      </c>
      <c r="JD1" s="187" t="s">
        <v>1130</v>
      </c>
      <c r="JE1" s="187" t="s">
        <v>1131</v>
      </c>
      <c r="JF1" s="187" t="s">
        <v>1132</v>
      </c>
      <c r="JG1" s="187" t="s">
        <v>1133</v>
      </c>
      <c r="JH1" s="187" t="s">
        <v>1134</v>
      </c>
      <c r="JI1" s="187" t="s">
        <v>1135</v>
      </c>
      <c r="JJ1" s="187" t="s">
        <v>1136</v>
      </c>
      <c r="JK1" s="187" t="s">
        <v>1137</v>
      </c>
      <c r="JL1" s="187" t="s">
        <v>1138</v>
      </c>
      <c r="JM1" s="187" t="s">
        <v>1139</v>
      </c>
      <c r="JN1" s="187" t="s">
        <v>1140</v>
      </c>
      <c r="JO1" s="187" t="s">
        <v>1141</v>
      </c>
      <c r="JP1" s="187" t="s">
        <v>1142</v>
      </c>
      <c r="JQ1" s="187" t="s">
        <v>1143</v>
      </c>
      <c r="JR1" s="187" t="s">
        <v>1144</v>
      </c>
      <c r="JS1" s="187" t="s">
        <v>1145</v>
      </c>
      <c r="JT1" s="187" t="s">
        <v>1146</v>
      </c>
      <c r="JU1" s="187" t="s">
        <v>1147</v>
      </c>
      <c r="JV1" s="187" t="s">
        <v>1148</v>
      </c>
      <c r="JW1" s="187" t="s">
        <v>1149</v>
      </c>
      <c r="JX1" s="187" t="s">
        <v>1150</v>
      </c>
      <c r="JY1" s="187" t="s">
        <v>1151</v>
      </c>
      <c r="JZ1" s="187" t="s">
        <v>1152</v>
      </c>
      <c r="KA1" s="187" t="s">
        <v>1153</v>
      </c>
      <c r="KB1" s="187" t="s">
        <v>1154</v>
      </c>
      <c r="KC1" s="187" t="s">
        <v>1155</v>
      </c>
      <c r="KD1" s="187" t="s">
        <v>1156</v>
      </c>
      <c r="KE1" s="187" t="s">
        <v>1157</v>
      </c>
      <c r="KF1" s="187" t="s">
        <v>1158</v>
      </c>
      <c r="KG1" s="187" t="s">
        <v>1159</v>
      </c>
      <c r="KH1" s="187" t="s">
        <v>1160</v>
      </c>
      <c r="KI1" s="187" t="s">
        <v>1161</v>
      </c>
      <c r="KJ1" s="187" t="s">
        <v>1162</v>
      </c>
      <c r="KK1" s="187" t="s">
        <v>1163</v>
      </c>
      <c r="KL1" s="187" t="s">
        <v>1164</v>
      </c>
      <c r="KM1" s="187" t="s">
        <v>1165</v>
      </c>
      <c r="KN1" s="187" t="s">
        <v>1166</v>
      </c>
      <c r="KO1" s="187" t="s">
        <v>1167</v>
      </c>
      <c r="KP1" s="187" t="s">
        <v>1168</v>
      </c>
      <c r="KQ1" s="187" t="s">
        <v>1169</v>
      </c>
      <c r="KR1" s="187" t="s">
        <v>1170</v>
      </c>
      <c r="KS1" s="187" t="s">
        <v>1171</v>
      </c>
      <c r="KT1" s="187" t="s">
        <v>1172</v>
      </c>
      <c r="KU1" s="187" t="s">
        <v>1173</v>
      </c>
      <c r="KV1" s="187" t="s">
        <v>1174</v>
      </c>
      <c r="KW1" s="187" t="s">
        <v>1175</v>
      </c>
      <c r="KX1" s="187" t="s">
        <v>1176</v>
      </c>
      <c r="KY1" s="187" t="s">
        <v>1177</v>
      </c>
      <c r="KZ1" s="187" t="s">
        <v>1178</v>
      </c>
      <c r="LA1" s="187" t="s">
        <v>1179</v>
      </c>
      <c r="LB1" s="187" t="s">
        <v>1180</v>
      </c>
      <c r="LC1" s="187" t="s">
        <v>1181</v>
      </c>
      <c r="LD1" s="187" t="s">
        <v>1182</v>
      </c>
      <c r="LE1" s="187" t="s">
        <v>1183</v>
      </c>
      <c r="LF1" s="187" t="s">
        <v>1184</v>
      </c>
      <c r="LG1" s="187" t="s">
        <v>1185</v>
      </c>
      <c r="LH1" s="187" t="s">
        <v>1186</v>
      </c>
      <c r="LI1" s="187" t="s">
        <v>1187</v>
      </c>
      <c r="LJ1" s="187" t="s">
        <v>1188</v>
      </c>
      <c r="LK1" s="187" t="s">
        <v>1189</v>
      </c>
      <c r="LL1" s="187" t="s">
        <v>1190</v>
      </c>
      <c r="LM1" s="187" t="s">
        <v>1191</v>
      </c>
      <c r="LN1" s="187" t="s">
        <v>1192</v>
      </c>
      <c r="LO1" s="187" t="s">
        <v>1193</v>
      </c>
      <c r="LP1" s="187" t="s">
        <v>1194</v>
      </c>
      <c r="LQ1" s="187" t="s">
        <v>1195</v>
      </c>
      <c r="LR1" s="187" t="s">
        <v>1196</v>
      </c>
      <c r="LS1" s="187" t="s">
        <v>1197</v>
      </c>
      <c r="LT1" s="187" t="s">
        <v>1198</v>
      </c>
      <c r="LU1" s="187" t="s">
        <v>1199</v>
      </c>
      <c r="LV1" s="187" t="s">
        <v>1200</v>
      </c>
      <c r="LW1" s="187" t="s">
        <v>1201</v>
      </c>
      <c r="LX1" s="187" t="s">
        <v>1202</v>
      </c>
      <c r="LY1" s="187" t="s">
        <v>1203</v>
      </c>
      <c r="LZ1" s="187" t="s">
        <v>1204</v>
      </c>
      <c r="MA1" s="187" t="s">
        <v>1205</v>
      </c>
      <c r="MB1" s="187" t="s">
        <v>1206</v>
      </c>
      <c r="MC1" s="187" t="s">
        <v>1207</v>
      </c>
      <c r="MD1" s="187" t="s">
        <v>1208</v>
      </c>
      <c r="ME1" s="187" t="s">
        <v>1209</v>
      </c>
      <c r="MF1" s="187" t="s">
        <v>1210</v>
      </c>
      <c r="MG1" s="187" t="s">
        <v>1211</v>
      </c>
      <c r="MH1" s="187" t="s">
        <v>1212</v>
      </c>
      <c r="MI1" s="187" t="s">
        <v>1213</v>
      </c>
      <c r="MJ1" s="187" t="s">
        <v>1214</v>
      </c>
      <c r="MK1" s="187" t="s">
        <v>1215</v>
      </c>
      <c r="ML1" s="187" t="s">
        <v>1216</v>
      </c>
      <c r="MM1" s="187" t="s">
        <v>1217</v>
      </c>
      <c r="MN1" s="187" t="s">
        <v>1218</v>
      </c>
      <c r="MO1" s="187" t="s">
        <v>1219</v>
      </c>
      <c r="MP1" s="187" t="s">
        <v>1220</v>
      </c>
      <c r="MQ1" s="187" t="s">
        <v>1221</v>
      </c>
      <c r="MR1" s="187" t="s">
        <v>1222</v>
      </c>
      <c r="MS1" s="187" t="s">
        <v>1223</v>
      </c>
      <c r="MT1" s="187" t="s">
        <v>1224</v>
      </c>
      <c r="MU1" s="187" t="s">
        <v>1225</v>
      </c>
      <c r="MV1" s="187" t="s">
        <v>1226</v>
      </c>
      <c r="MW1" s="187" t="s">
        <v>1227</v>
      </c>
      <c r="MX1" s="187" t="s">
        <v>1228</v>
      </c>
      <c r="MY1" s="187" t="s">
        <v>1229</v>
      </c>
      <c r="MZ1" s="187" t="s">
        <v>1230</v>
      </c>
      <c r="NA1" s="187" t="s">
        <v>1231</v>
      </c>
      <c r="NB1" s="187" t="s">
        <v>1232</v>
      </c>
      <c r="NC1" s="187" t="s">
        <v>1233</v>
      </c>
      <c r="ND1" s="187" t="s">
        <v>1234</v>
      </c>
      <c r="NE1" s="187" t="s">
        <v>1235</v>
      </c>
      <c r="NF1" s="187" t="s">
        <v>1236</v>
      </c>
      <c r="NG1" s="187" t="s">
        <v>1237</v>
      </c>
      <c r="NH1" s="187" t="s">
        <v>1238</v>
      </c>
      <c r="NI1" s="187" t="s">
        <v>1239</v>
      </c>
      <c r="NJ1" s="187" t="s">
        <v>1240</v>
      </c>
      <c r="NK1" s="187" t="s">
        <v>1241</v>
      </c>
      <c r="NL1" s="187" t="s">
        <v>1242</v>
      </c>
      <c r="NM1" s="187" t="s">
        <v>1243</v>
      </c>
      <c r="NN1" s="187" t="s">
        <v>1244</v>
      </c>
      <c r="NO1" s="187" t="s">
        <v>1245</v>
      </c>
      <c r="NP1" s="187" t="s">
        <v>1246</v>
      </c>
      <c r="NQ1" s="187" t="s">
        <v>1247</v>
      </c>
      <c r="NR1" s="187" t="s">
        <v>1248</v>
      </c>
      <c r="NS1" s="187" t="s">
        <v>1249</v>
      </c>
      <c r="NT1" s="187" t="s">
        <v>1250</v>
      </c>
      <c r="NU1" s="187" t="s">
        <v>1251</v>
      </c>
      <c r="NV1" s="187" t="s">
        <v>1252</v>
      </c>
      <c r="NW1" s="187" t="s">
        <v>1253</v>
      </c>
      <c r="NX1" s="187" t="s">
        <v>1254</v>
      </c>
      <c r="NY1" s="187" t="s">
        <v>1255</v>
      </c>
      <c r="NZ1" s="187" t="s">
        <v>1256</v>
      </c>
      <c r="OA1" s="187" t="s">
        <v>1257</v>
      </c>
      <c r="OB1" s="187" t="s">
        <v>1258</v>
      </c>
      <c r="OC1" s="187" t="s">
        <v>1259</v>
      </c>
      <c r="OD1" s="187" t="s">
        <v>1260</v>
      </c>
      <c r="OE1" s="187" t="s">
        <v>1261</v>
      </c>
      <c r="OF1" s="187" t="s">
        <v>1262</v>
      </c>
      <c r="OG1" s="187" t="s">
        <v>1263</v>
      </c>
      <c r="OH1" s="187" t="s">
        <v>1264</v>
      </c>
      <c r="OI1" s="187" t="s">
        <v>1265</v>
      </c>
      <c r="OJ1" s="187" t="s">
        <v>1266</v>
      </c>
      <c r="OK1" s="187" t="s">
        <v>1267</v>
      </c>
      <c r="OL1" s="187" t="s">
        <v>1268</v>
      </c>
      <c r="OM1" s="187" t="s">
        <v>1269</v>
      </c>
      <c r="ON1" s="187" t="s">
        <v>1270</v>
      </c>
      <c r="OO1" s="187" t="s">
        <v>1271</v>
      </c>
      <c r="OP1" s="187" t="s">
        <v>1272</v>
      </c>
      <c r="OQ1" s="187" t="s">
        <v>1273</v>
      </c>
      <c r="OR1" s="187" t="s">
        <v>1274</v>
      </c>
      <c r="OS1" s="187" t="s">
        <v>1275</v>
      </c>
      <c r="OT1" s="187" t="s">
        <v>1276</v>
      </c>
      <c r="OU1" s="187" t="s">
        <v>1277</v>
      </c>
      <c r="OV1" s="187" t="s">
        <v>1278</v>
      </c>
      <c r="OW1" s="187" t="s">
        <v>1279</v>
      </c>
      <c r="OX1" s="187" t="s">
        <v>1280</v>
      </c>
      <c r="OY1" s="187" t="s">
        <v>1281</v>
      </c>
      <c r="OZ1" s="187" t="s">
        <v>1282</v>
      </c>
      <c r="PA1" s="187" t="s">
        <v>1283</v>
      </c>
      <c r="PB1" s="187" t="s">
        <v>1284</v>
      </c>
      <c r="PC1" s="187" t="s">
        <v>1285</v>
      </c>
      <c r="PD1" s="187" t="s">
        <v>1286</v>
      </c>
      <c r="PE1" s="187" t="s">
        <v>1287</v>
      </c>
      <c r="PF1" s="187" t="s">
        <v>1288</v>
      </c>
      <c r="PG1" s="187" t="s">
        <v>1289</v>
      </c>
      <c r="PH1" s="187" t="s">
        <v>1290</v>
      </c>
      <c r="PI1" s="187" t="s">
        <v>1291</v>
      </c>
      <c r="PJ1" s="187" t="s">
        <v>1292</v>
      </c>
      <c r="PK1" s="187" t="s">
        <v>1293</v>
      </c>
      <c r="PL1" s="187" t="s">
        <v>1294</v>
      </c>
      <c r="PM1" s="187" t="s">
        <v>1295</v>
      </c>
      <c r="PN1" s="187" t="s">
        <v>1296</v>
      </c>
      <c r="PO1" s="187" t="s">
        <v>1297</v>
      </c>
      <c r="PP1" s="187" t="s">
        <v>1298</v>
      </c>
      <c r="PQ1" s="187" t="s">
        <v>1299</v>
      </c>
      <c r="PR1" s="187" t="s">
        <v>1300</v>
      </c>
      <c r="PS1" s="187" t="s">
        <v>1301</v>
      </c>
      <c r="PT1" s="187" t="s">
        <v>1302</v>
      </c>
      <c r="PU1" s="187" t="s">
        <v>1303</v>
      </c>
      <c r="PV1" s="187" t="s">
        <v>1304</v>
      </c>
      <c r="PW1" s="187" t="s">
        <v>1305</v>
      </c>
      <c r="PX1" s="187" t="s">
        <v>1306</v>
      </c>
      <c r="PY1" s="187" t="s">
        <v>1307</v>
      </c>
      <c r="PZ1" s="187" t="s">
        <v>1308</v>
      </c>
      <c r="QA1" s="187" t="s">
        <v>1309</v>
      </c>
      <c r="QB1" s="187" t="s">
        <v>1310</v>
      </c>
      <c r="QC1" s="187" t="s">
        <v>1311</v>
      </c>
      <c r="QD1" s="187" t="s">
        <v>1312</v>
      </c>
      <c r="QE1" s="187" t="s">
        <v>1313</v>
      </c>
      <c r="QF1" s="187" t="s">
        <v>1314</v>
      </c>
      <c r="QG1" s="187" t="s">
        <v>1315</v>
      </c>
      <c r="QH1" s="187" t="s">
        <v>1316</v>
      </c>
      <c r="QI1" s="187" t="s">
        <v>1317</v>
      </c>
      <c r="QJ1" s="187" t="s">
        <v>1318</v>
      </c>
      <c r="QK1" s="187" t="s">
        <v>1319</v>
      </c>
      <c r="QL1" s="187" t="s">
        <v>1320</v>
      </c>
      <c r="QM1" s="187" t="s">
        <v>1321</v>
      </c>
      <c r="QN1" s="187" t="s">
        <v>1322</v>
      </c>
      <c r="QO1" s="187" t="s">
        <v>1323</v>
      </c>
      <c r="QP1" s="187" t="s">
        <v>1324</v>
      </c>
      <c r="QQ1" s="187" t="s">
        <v>1325</v>
      </c>
      <c r="QR1" s="187" t="s">
        <v>1326</v>
      </c>
      <c r="QS1" s="187" t="s">
        <v>1327</v>
      </c>
      <c r="QT1" s="187" t="s">
        <v>1328</v>
      </c>
      <c r="QU1" s="187" t="s">
        <v>1329</v>
      </c>
      <c r="QV1" s="187" t="s">
        <v>1330</v>
      </c>
      <c r="QW1" s="187" t="s">
        <v>1331</v>
      </c>
      <c r="QX1" s="187" t="s">
        <v>1332</v>
      </c>
      <c r="QY1" s="187" t="s">
        <v>1333</v>
      </c>
      <c r="QZ1" s="187" t="s">
        <v>1334</v>
      </c>
      <c r="RA1" s="187" t="s">
        <v>1335</v>
      </c>
      <c r="RB1" s="187" t="s">
        <v>1336</v>
      </c>
      <c r="RC1" s="187" t="s">
        <v>1337</v>
      </c>
      <c r="RD1" s="187" t="s">
        <v>1338</v>
      </c>
      <c r="RE1" s="187" t="s">
        <v>1339</v>
      </c>
      <c r="RF1" s="187" t="s">
        <v>1340</v>
      </c>
      <c r="RG1" s="187" t="s">
        <v>1341</v>
      </c>
      <c r="RH1" s="187" t="s">
        <v>1342</v>
      </c>
      <c r="RI1" s="187" t="s">
        <v>1343</v>
      </c>
      <c r="RJ1" s="187" t="s">
        <v>1344</v>
      </c>
      <c r="RK1" s="187" t="s">
        <v>1345</v>
      </c>
      <c r="RL1" s="187" t="s">
        <v>1346</v>
      </c>
      <c r="RM1" s="187" t="s">
        <v>1347</v>
      </c>
      <c r="RN1" s="187" t="s">
        <v>1348</v>
      </c>
      <c r="RO1" s="187" t="s">
        <v>1349</v>
      </c>
      <c r="RP1" s="187" t="s">
        <v>1350</v>
      </c>
      <c r="RQ1" s="187" t="s">
        <v>1351</v>
      </c>
      <c r="RR1" s="187" t="s">
        <v>1352</v>
      </c>
      <c r="RS1" s="187" t="s">
        <v>1353</v>
      </c>
      <c r="RT1" s="187" t="s">
        <v>1354</v>
      </c>
      <c r="RU1" s="187" t="s">
        <v>1355</v>
      </c>
      <c r="RV1" s="187" t="s">
        <v>1356</v>
      </c>
      <c r="RW1" s="187" t="s">
        <v>1357</v>
      </c>
      <c r="RX1" s="187" t="s">
        <v>1358</v>
      </c>
      <c r="RY1" s="187" t="s">
        <v>1359</v>
      </c>
      <c r="RZ1" s="187" t="s">
        <v>1360</v>
      </c>
      <c r="SA1" s="187" t="s">
        <v>1361</v>
      </c>
      <c r="SB1" s="187" t="s">
        <v>1362</v>
      </c>
      <c r="SC1" s="187" t="s">
        <v>1363</v>
      </c>
      <c r="SD1" s="187" t="s">
        <v>1364</v>
      </c>
      <c r="SE1" s="187" t="s">
        <v>1365</v>
      </c>
      <c r="SF1" s="187" t="s">
        <v>1366</v>
      </c>
      <c r="SG1" s="187" t="s">
        <v>1367</v>
      </c>
      <c r="SH1" s="187" t="s">
        <v>1368</v>
      </c>
      <c r="SI1" s="187" t="s">
        <v>1369</v>
      </c>
      <c r="SJ1" s="187" t="s">
        <v>1370</v>
      </c>
      <c r="SK1" s="187" t="s">
        <v>1371</v>
      </c>
      <c r="SL1" s="187" t="s">
        <v>1372</v>
      </c>
      <c r="SM1" s="187" t="s">
        <v>1373</v>
      </c>
      <c r="SN1" s="187" t="s">
        <v>1374</v>
      </c>
      <c r="SO1" s="187" t="s">
        <v>1375</v>
      </c>
      <c r="SP1" s="187" t="s">
        <v>1376</v>
      </c>
      <c r="SQ1" s="187" t="s">
        <v>1377</v>
      </c>
      <c r="SR1" s="187" t="s">
        <v>1378</v>
      </c>
      <c r="SS1" s="187" t="s">
        <v>1379</v>
      </c>
      <c r="ST1" s="187" t="s">
        <v>1380</v>
      </c>
      <c r="SU1" s="187" t="s">
        <v>1381</v>
      </c>
      <c r="SV1" s="187" t="s">
        <v>1382</v>
      </c>
      <c r="SW1" s="187" t="s">
        <v>1383</v>
      </c>
      <c r="SX1" s="187" t="s">
        <v>1384</v>
      </c>
      <c r="SY1" s="187" t="s">
        <v>1385</v>
      </c>
      <c r="SZ1" s="187" t="s">
        <v>1386</v>
      </c>
      <c r="TA1" s="187" t="s">
        <v>1387</v>
      </c>
      <c r="TB1" s="187" t="s">
        <v>1388</v>
      </c>
      <c r="TC1" s="187" t="s">
        <v>1389</v>
      </c>
      <c r="TD1" s="187" t="s">
        <v>1390</v>
      </c>
      <c r="TE1" s="187" t="s">
        <v>1391</v>
      </c>
      <c r="TF1" s="187" t="s">
        <v>1392</v>
      </c>
      <c r="TG1" s="187" t="s">
        <v>1393</v>
      </c>
      <c r="TH1" s="187" t="s">
        <v>1394</v>
      </c>
      <c r="TI1" s="187" t="s">
        <v>1395</v>
      </c>
      <c r="TJ1" s="187" t="s">
        <v>1396</v>
      </c>
      <c r="TK1" s="187" t="s">
        <v>1397</v>
      </c>
      <c r="TL1" s="187" t="s">
        <v>1398</v>
      </c>
      <c r="TM1" s="187" t="s">
        <v>1399</v>
      </c>
      <c r="TN1" s="187" t="s">
        <v>1400</v>
      </c>
      <c r="TO1" s="187" t="s">
        <v>1401</v>
      </c>
      <c r="TP1" s="187" t="s">
        <v>1402</v>
      </c>
      <c r="TQ1" s="187" t="s">
        <v>1403</v>
      </c>
      <c r="TR1" s="187" t="s">
        <v>1404</v>
      </c>
      <c r="TS1" s="187" t="s">
        <v>1405</v>
      </c>
      <c r="TT1" s="187" t="s">
        <v>1406</v>
      </c>
      <c r="TU1" s="187" t="s">
        <v>1407</v>
      </c>
      <c r="TV1" s="187" t="s">
        <v>1408</v>
      </c>
      <c r="TW1" s="187" t="s">
        <v>1409</v>
      </c>
      <c r="TX1" s="187" t="s">
        <v>1410</v>
      </c>
      <c r="TY1" s="187" t="s">
        <v>1411</v>
      </c>
      <c r="TZ1" s="187" t="s">
        <v>1412</v>
      </c>
      <c r="UA1" s="187" t="s">
        <v>1413</v>
      </c>
      <c r="UB1" s="187" t="s">
        <v>1414</v>
      </c>
      <c r="UC1" s="187" t="s">
        <v>1415</v>
      </c>
      <c r="UD1" s="187" t="s">
        <v>1416</v>
      </c>
      <c r="UE1" s="187" t="s">
        <v>1417</v>
      </c>
      <c r="UF1" s="187" t="s">
        <v>1418</v>
      </c>
      <c r="UG1" s="187" t="s">
        <v>1419</v>
      </c>
      <c r="UH1" s="187" t="s">
        <v>1420</v>
      </c>
      <c r="UI1" s="187" t="s">
        <v>1421</v>
      </c>
      <c r="UJ1" s="187" t="s">
        <v>1422</v>
      </c>
      <c r="UK1" s="187" t="s">
        <v>1423</v>
      </c>
      <c r="UL1" s="187" t="s">
        <v>1424</v>
      </c>
      <c r="UM1" s="187" t="s">
        <v>1425</v>
      </c>
      <c r="UN1" s="187" t="s">
        <v>1426</v>
      </c>
      <c r="UO1" s="187" t="s">
        <v>1427</v>
      </c>
      <c r="UP1" s="187" t="s">
        <v>1428</v>
      </c>
      <c r="UQ1" s="187" t="s">
        <v>1429</v>
      </c>
      <c r="UR1" s="187" t="s">
        <v>1430</v>
      </c>
      <c r="US1" s="187" t="s">
        <v>1431</v>
      </c>
      <c r="UT1" s="187" t="s">
        <v>1432</v>
      </c>
      <c r="UU1" s="187" t="s">
        <v>1433</v>
      </c>
      <c r="UV1" s="187" t="s">
        <v>1434</v>
      </c>
      <c r="UW1" s="187" t="s">
        <v>1435</v>
      </c>
      <c r="UX1" s="187" t="s">
        <v>1436</v>
      </c>
      <c r="UY1" s="187" t="s">
        <v>1437</v>
      </c>
      <c r="UZ1" s="187" t="s">
        <v>1438</v>
      </c>
      <c r="VA1" s="187" t="s">
        <v>1439</v>
      </c>
      <c r="VB1" s="187" t="s">
        <v>1440</v>
      </c>
      <c r="VC1" s="187" t="s">
        <v>1441</v>
      </c>
      <c r="VD1" s="187" t="s">
        <v>1442</v>
      </c>
      <c r="VE1" s="187" t="s">
        <v>1443</v>
      </c>
      <c r="VF1" s="187" t="s">
        <v>1444</v>
      </c>
      <c r="VG1" s="187" t="s">
        <v>1445</v>
      </c>
      <c r="VH1" s="187" t="s">
        <v>1446</v>
      </c>
      <c r="VI1" s="187" t="s">
        <v>1447</v>
      </c>
      <c r="VJ1" s="187" t="s">
        <v>1448</v>
      </c>
      <c r="VK1" s="187" t="s">
        <v>1449</v>
      </c>
      <c r="VL1" s="187" t="s">
        <v>1450</v>
      </c>
      <c r="VM1" s="187" t="s">
        <v>1451</v>
      </c>
      <c r="VN1" s="187" t="s">
        <v>1452</v>
      </c>
      <c r="VO1" s="187" t="s">
        <v>1453</v>
      </c>
      <c r="VP1" s="187" t="s">
        <v>1454</v>
      </c>
      <c r="VQ1" s="187" t="s">
        <v>1455</v>
      </c>
      <c r="VR1" s="187" t="s">
        <v>1456</v>
      </c>
      <c r="VS1" s="187" t="s">
        <v>1457</v>
      </c>
      <c r="VT1" s="187" t="s">
        <v>1458</v>
      </c>
      <c r="VU1" s="187" t="s">
        <v>1459</v>
      </c>
      <c r="VV1" s="187" t="s">
        <v>1460</v>
      </c>
      <c r="VW1" s="187" t="s">
        <v>1461</v>
      </c>
      <c r="VX1" s="187" t="s">
        <v>1462</v>
      </c>
      <c r="VY1" s="187" t="s">
        <v>1463</v>
      </c>
      <c r="VZ1" s="187" t="s">
        <v>1464</v>
      </c>
      <c r="WA1" s="187" t="s">
        <v>1465</v>
      </c>
      <c r="WB1" s="187" t="s">
        <v>1466</v>
      </c>
      <c r="WC1" s="187" t="s">
        <v>1467</v>
      </c>
      <c r="WD1" s="187" t="s">
        <v>1468</v>
      </c>
      <c r="WE1" s="187" t="s">
        <v>1469</v>
      </c>
      <c r="WF1" s="187" t="s">
        <v>1470</v>
      </c>
      <c r="WG1" s="187" t="s">
        <v>1471</v>
      </c>
      <c r="WH1" s="187" t="s">
        <v>1472</v>
      </c>
      <c r="WI1" s="187" t="s">
        <v>1473</v>
      </c>
      <c r="WJ1" s="187" t="s">
        <v>1474</v>
      </c>
      <c r="WK1" s="187" t="s">
        <v>1475</v>
      </c>
      <c r="WL1" s="187" t="s">
        <v>1476</v>
      </c>
      <c r="WM1" s="187" t="s">
        <v>1477</v>
      </c>
      <c r="WN1" s="187" t="s">
        <v>1478</v>
      </c>
      <c r="WO1" s="187" t="s">
        <v>1479</v>
      </c>
      <c r="WP1" s="187" t="s">
        <v>1480</v>
      </c>
      <c r="WQ1" s="187" t="s">
        <v>1481</v>
      </c>
      <c r="WR1" s="187" t="s">
        <v>1482</v>
      </c>
      <c r="WS1" s="187" t="s">
        <v>1483</v>
      </c>
      <c r="WT1" s="187" t="s">
        <v>1484</v>
      </c>
      <c r="WU1" s="187" t="s">
        <v>1485</v>
      </c>
      <c r="WV1" s="187" t="s">
        <v>1486</v>
      </c>
      <c r="WW1" s="187" t="s">
        <v>1487</v>
      </c>
      <c r="WX1" s="187" t="s">
        <v>1488</v>
      </c>
      <c r="WY1" s="187" t="s">
        <v>1489</v>
      </c>
      <c r="WZ1" s="187" t="s">
        <v>1490</v>
      </c>
      <c r="XA1" s="187" t="s">
        <v>1491</v>
      </c>
      <c r="XB1" s="187" t="s">
        <v>1492</v>
      </c>
      <c r="XC1" s="187" t="s">
        <v>1493</v>
      </c>
      <c r="XD1" s="187" t="s">
        <v>1494</v>
      </c>
      <c r="XE1" s="187" t="s">
        <v>1495</v>
      </c>
      <c r="XF1" s="187" t="s">
        <v>1496</v>
      </c>
      <c r="XG1" s="187" t="s">
        <v>1497</v>
      </c>
      <c r="XH1" s="187" t="s">
        <v>1498</v>
      </c>
      <c r="XI1" s="187" t="s">
        <v>1499</v>
      </c>
      <c r="XJ1" s="187" t="s">
        <v>1500</v>
      </c>
      <c r="XK1" s="187" t="s">
        <v>1501</v>
      </c>
      <c r="XL1" s="187" t="s">
        <v>1502</v>
      </c>
      <c r="XM1" s="187" t="s">
        <v>1503</v>
      </c>
      <c r="XN1" s="187" t="s">
        <v>1504</v>
      </c>
      <c r="XO1" s="187" t="s">
        <v>1505</v>
      </c>
      <c r="XP1" s="187" t="s">
        <v>1506</v>
      </c>
      <c r="XQ1" s="187" t="s">
        <v>1507</v>
      </c>
      <c r="XR1" s="187" t="s">
        <v>1508</v>
      </c>
      <c r="XS1" s="187" t="s">
        <v>1509</v>
      </c>
      <c r="XT1" s="187" t="s">
        <v>1510</v>
      </c>
      <c r="XU1" s="187" t="s">
        <v>1511</v>
      </c>
      <c r="XV1" s="187" t="s">
        <v>1512</v>
      </c>
      <c r="XW1" s="187" t="s">
        <v>1513</v>
      </c>
      <c r="XX1" s="187" t="s">
        <v>1514</v>
      </c>
      <c r="XY1" s="187" t="s">
        <v>1515</v>
      </c>
      <c r="XZ1" s="187" t="s">
        <v>1516</v>
      </c>
      <c r="YA1" s="187" t="s">
        <v>1517</v>
      </c>
      <c r="YB1" s="187" t="s">
        <v>1518</v>
      </c>
      <c r="YC1" s="187" t="s">
        <v>1519</v>
      </c>
      <c r="YD1" s="187" t="s">
        <v>1520</v>
      </c>
      <c r="YE1" s="187" t="s">
        <v>1521</v>
      </c>
      <c r="YF1" s="187" t="s">
        <v>1522</v>
      </c>
      <c r="YG1" s="187" t="s">
        <v>1523</v>
      </c>
      <c r="YH1" s="187" t="s">
        <v>1524</v>
      </c>
      <c r="YI1" s="187" t="s">
        <v>1525</v>
      </c>
      <c r="YJ1" s="187" t="s">
        <v>1526</v>
      </c>
      <c r="YK1" s="187" t="s">
        <v>1527</v>
      </c>
      <c r="YL1" s="187" t="s">
        <v>1528</v>
      </c>
      <c r="YM1" s="187" t="s">
        <v>1529</v>
      </c>
      <c r="YN1" s="187" t="s">
        <v>1530</v>
      </c>
      <c r="YO1" s="187" t="s">
        <v>1531</v>
      </c>
      <c r="YP1" s="187" t="s">
        <v>1532</v>
      </c>
      <c r="YQ1" s="187" t="s">
        <v>1533</v>
      </c>
      <c r="YR1" s="187" t="s">
        <v>1534</v>
      </c>
      <c r="YS1" s="187" t="s">
        <v>1535</v>
      </c>
      <c r="YT1" s="187" t="s">
        <v>1536</v>
      </c>
      <c r="YU1" s="187" t="s">
        <v>1537</v>
      </c>
      <c r="YV1" s="187" t="s">
        <v>1538</v>
      </c>
      <c r="YW1" s="187" t="s">
        <v>1539</v>
      </c>
      <c r="YX1" s="187" t="s">
        <v>1540</v>
      </c>
      <c r="YY1" s="187" t="s">
        <v>1541</v>
      </c>
      <c r="YZ1" s="187" t="s">
        <v>1542</v>
      </c>
      <c r="ZA1" s="187" t="s">
        <v>1543</v>
      </c>
      <c r="ZB1" s="187" t="s">
        <v>1544</v>
      </c>
      <c r="ZC1" s="187" t="s">
        <v>1545</v>
      </c>
      <c r="ZD1" s="187" t="s">
        <v>1546</v>
      </c>
      <c r="ZE1" s="187" t="s">
        <v>1547</v>
      </c>
      <c r="ZF1" s="187" t="s">
        <v>1548</v>
      </c>
      <c r="ZG1" s="187" t="s">
        <v>1549</v>
      </c>
      <c r="ZH1" s="187" t="s">
        <v>1550</v>
      </c>
      <c r="ZI1" s="187" t="s">
        <v>1551</v>
      </c>
      <c r="ZJ1" s="187" t="s">
        <v>1552</v>
      </c>
      <c r="ZK1" s="187" t="s">
        <v>1553</v>
      </c>
      <c r="ZL1" s="187" t="s">
        <v>1554</v>
      </c>
      <c r="ZM1" s="187" t="s">
        <v>1555</v>
      </c>
      <c r="ZN1" s="187" t="s">
        <v>1556</v>
      </c>
      <c r="ZO1" s="187" t="s">
        <v>1557</v>
      </c>
      <c r="ZP1" s="187" t="s">
        <v>1558</v>
      </c>
      <c r="ZQ1" s="187" t="s">
        <v>1559</v>
      </c>
      <c r="ZR1" s="187" t="s">
        <v>1560</v>
      </c>
      <c r="ZS1" s="187" t="s">
        <v>1561</v>
      </c>
      <c r="ZT1" s="187" t="s">
        <v>1562</v>
      </c>
      <c r="ZU1" s="187" t="s">
        <v>1563</v>
      </c>
      <c r="ZV1" s="187" t="s">
        <v>1564</v>
      </c>
      <c r="ZW1" s="187" t="s">
        <v>1565</v>
      </c>
      <c r="ZX1" s="187" t="s">
        <v>1566</v>
      </c>
      <c r="ZY1" s="187" t="s">
        <v>1567</v>
      </c>
      <c r="ZZ1" s="187" t="s">
        <v>1568</v>
      </c>
      <c r="AAA1" s="187" t="s">
        <v>1569</v>
      </c>
      <c r="AAB1" s="187" t="s">
        <v>1570</v>
      </c>
      <c r="AAC1" s="187" t="s">
        <v>1571</v>
      </c>
      <c r="AAD1" s="187" t="s">
        <v>1572</v>
      </c>
      <c r="AAE1" s="187" t="s">
        <v>1573</v>
      </c>
      <c r="AAF1" s="187" t="s">
        <v>1574</v>
      </c>
      <c r="AAG1" s="187" t="s">
        <v>1575</v>
      </c>
      <c r="AAH1" s="187" t="s">
        <v>1576</v>
      </c>
      <c r="AAI1" s="187" t="s">
        <v>1577</v>
      </c>
      <c r="AAJ1" s="187" t="s">
        <v>1578</v>
      </c>
      <c r="AAK1" s="188" t="s">
        <v>1579</v>
      </c>
      <c r="AAL1" s="188" t="s">
        <v>1580</v>
      </c>
      <c r="AAM1" s="188" t="s">
        <v>1581</v>
      </c>
      <c r="AAN1" s="188" t="s">
        <v>1582</v>
      </c>
      <c r="AAO1" s="188" t="s">
        <v>1583</v>
      </c>
      <c r="AAP1" s="188" t="s">
        <v>1584</v>
      </c>
      <c r="AAQ1" s="188" t="s">
        <v>1585</v>
      </c>
      <c r="AAR1" s="188" t="s">
        <v>1586</v>
      </c>
      <c r="AAS1" s="188" t="s">
        <v>1587</v>
      </c>
      <c r="AAT1" s="188" t="s">
        <v>1588</v>
      </c>
      <c r="AAU1" s="188" t="s">
        <v>1589</v>
      </c>
      <c r="AAV1" s="188" t="s">
        <v>1590</v>
      </c>
      <c r="AAW1" s="188" t="s">
        <v>1591</v>
      </c>
      <c r="AAX1" s="188" t="s">
        <v>1592</v>
      </c>
      <c r="AAY1" s="188" t="s">
        <v>1593</v>
      </c>
      <c r="AAZ1" s="188" t="s">
        <v>1594</v>
      </c>
      <c r="ABA1" s="188" t="s">
        <v>1595</v>
      </c>
      <c r="ABB1" s="188" t="s">
        <v>1596</v>
      </c>
      <c r="ABC1" s="188" t="s">
        <v>1597</v>
      </c>
      <c r="ABD1" s="188" t="s">
        <v>1598</v>
      </c>
      <c r="ABE1" s="188" t="s">
        <v>1599</v>
      </c>
      <c r="ABF1" s="188" t="s">
        <v>1600</v>
      </c>
      <c r="ABG1" s="188" t="s">
        <v>1601</v>
      </c>
      <c r="ABH1" s="188" t="s">
        <v>1602</v>
      </c>
      <c r="ABI1" s="188" t="s">
        <v>1603</v>
      </c>
      <c r="ABJ1" s="188" t="s">
        <v>1604</v>
      </c>
      <c r="ABK1" s="188" t="s">
        <v>1605</v>
      </c>
      <c r="ABL1" s="188" t="s">
        <v>1606</v>
      </c>
      <c r="ABM1" s="188" t="s">
        <v>1607</v>
      </c>
      <c r="ABN1" s="188" t="s">
        <v>1608</v>
      </c>
      <c r="ABO1" s="188" t="s">
        <v>1609</v>
      </c>
      <c r="ABP1" s="188" t="s">
        <v>1610</v>
      </c>
      <c r="ABQ1" s="188" t="s">
        <v>1611</v>
      </c>
      <c r="ABR1" s="188" t="s">
        <v>1612</v>
      </c>
      <c r="ABS1" s="188" t="s">
        <v>1613</v>
      </c>
      <c r="ABT1" s="188" t="s">
        <v>1614</v>
      </c>
      <c r="ABU1" s="188" t="s">
        <v>1615</v>
      </c>
      <c r="ABV1" s="188" t="s">
        <v>1616</v>
      </c>
      <c r="ABW1" s="188" t="s">
        <v>1617</v>
      </c>
      <c r="ABX1" s="188" t="s">
        <v>1618</v>
      </c>
      <c r="ABY1" s="188" t="s">
        <v>1619</v>
      </c>
      <c r="ABZ1" s="188" t="s">
        <v>1620</v>
      </c>
      <c r="ACA1" s="188" t="s">
        <v>1621</v>
      </c>
      <c r="ACB1" s="188" t="s">
        <v>1622</v>
      </c>
      <c r="ACC1" s="188" t="s">
        <v>1623</v>
      </c>
      <c r="ACD1" s="188" t="s">
        <v>1624</v>
      </c>
      <c r="ACE1" s="188" t="s">
        <v>1625</v>
      </c>
      <c r="ACF1" s="188" t="s">
        <v>1626</v>
      </c>
      <c r="ACG1" s="188" t="s">
        <v>1627</v>
      </c>
      <c r="ACH1" s="188" t="s">
        <v>1628</v>
      </c>
      <c r="ACI1" s="188" t="s">
        <v>1629</v>
      </c>
      <c r="ACJ1" s="188" t="s">
        <v>1630</v>
      </c>
      <c r="ACK1" s="188" t="s">
        <v>1631</v>
      </c>
      <c r="ACL1" s="188" t="s">
        <v>1632</v>
      </c>
      <c r="ACM1" s="188" t="s">
        <v>1633</v>
      </c>
      <c r="ACN1" s="188" t="s">
        <v>1634</v>
      </c>
      <c r="ACO1" s="188" t="s">
        <v>1635</v>
      </c>
      <c r="ACP1" s="188" t="s">
        <v>1636</v>
      </c>
      <c r="ACQ1" s="188" t="s">
        <v>1637</v>
      </c>
      <c r="ACR1" s="188" t="s">
        <v>1638</v>
      </c>
      <c r="ACS1" s="188" t="s">
        <v>1639</v>
      </c>
      <c r="ACT1" s="188" t="s">
        <v>1640</v>
      </c>
      <c r="ACU1" s="188" t="s">
        <v>1641</v>
      </c>
      <c r="ACV1" s="188" t="s">
        <v>1642</v>
      </c>
      <c r="ACW1" s="188" t="s">
        <v>1643</v>
      </c>
      <c r="ACX1" s="188" t="s">
        <v>1644</v>
      </c>
      <c r="ACY1" s="188" t="s">
        <v>1645</v>
      </c>
      <c r="ACZ1" s="188" t="s">
        <v>1646</v>
      </c>
      <c r="ADA1" s="186" t="s">
        <v>1647</v>
      </c>
      <c r="ADB1" s="186" t="s">
        <v>1648</v>
      </c>
      <c r="ADC1" s="186" t="s">
        <v>1649</v>
      </c>
      <c r="ADD1" s="186" t="s">
        <v>1650</v>
      </c>
      <c r="ADE1" s="186" t="s">
        <v>1651</v>
      </c>
      <c r="ADF1" s="186" t="s">
        <v>1652</v>
      </c>
      <c r="ADG1" s="186" t="s">
        <v>1653</v>
      </c>
      <c r="ADH1" s="186" t="s">
        <v>1654</v>
      </c>
      <c r="ADI1" s="186" t="s">
        <v>1655</v>
      </c>
      <c r="ADJ1" s="186" t="s">
        <v>1656</v>
      </c>
      <c r="ADK1" s="186" t="s">
        <v>1657</v>
      </c>
      <c r="ADL1" s="186" t="s">
        <v>1658</v>
      </c>
      <c r="ADM1" s="186" t="s">
        <v>1659</v>
      </c>
      <c r="ADN1" s="186" t="s">
        <v>1660</v>
      </c>
      <c r="ADO1" s="186" t="s">
        <v>1661</v>
      </c>
      <c r="ADP1" s="186" t="s">
        <v>1662</v>
      </c>
      <c r="ADQ1" s="186" t="s">
        <v>2</v>
      </c>
    </row>
    <row r="2" spans="1:797">
      <c r="A2" s="189" t="s">
        <v>1663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1</v>
      </c>
      <c r="N2" s="189" t="b">
        <f>別添!AG21</f>
        <v>0</v>
      </c>
      <c r="O2" s="189" t="s">
        <v>1664</v>
      </c>
      <c r="P2" s="189" t="s">
        <v>1664</v>
      </c>
      <c r="Q2" s="189" t="s">
        <v>1664</v>
      </c>
      <c r="R2" s="189" t="s">
        <v>1664</v>
      </c>
      <c r="S2" s="189" t="s">
        <v>1664</v>
      </c>
      <c r="T2" s="189" t="s">
        <v>1664</v>
      </c>
      <c r="U2" s="189" t="s">
        <v>1664</v>
      </c>
      <c r="V2" s="189" t="s">
        <v>1664</v>
      </c>
      <c r="W2" s="189" t="s">
        <v>1664</v>
      </c>
      <c r="X2" s="189" t="s">
        <v>1664</v>
      </c>
      <c r="Y2" s="189" t="s">
        <v>1664</v>
      </c>
      <c r="Z2" s="189" t="s">
        <v>1664</v>
      </c>
      <c r="AA2" s="189" t="s">
        <v>1664</v>
      </c>
      <c r="AB2" s="189" t="s">
        <v>1664</v>
      </c>
      <c r="AC2" s="189" t="s">
        <v>1664</v>
      </c>
      <c r="AD2" s="189" t="s">
        <v>1664</v>
      </c>
      <c r="AE2" s="189" t="s">
        <v>1664</v>
      </c>
      <c r="AF2" s="189" t="s">
        <v>1664</v>
      </c>
      <c r="AG2" s="189" t="s">
        <v>1664</v>
      </c>
      <c r="AH2" s="189" t="s">
        <v>1664</v>
      </c>
      <c r="AI2" s="189" t="s">
        <v>1664</v>
      </c>
      <c r="AJ2" s="189" t="s">
        <v>1664</v>
      </c>
      <c r="AK2" s="189" t="s">
        <v>1664</v>
      </c>
      <c r="AL2" s="189" t="s">
        <v>1664</v>
      </c>
      <c r="AM2" s="189" t="s">
        <v>1664</v>
      </c>
      <c r="AN2" s="189" t="s">
        <v>1664</v>
      </c>
      <c r="AO2" s="189" t="s">
        <v>1664</v>
      </c>
      <c r="AP2" s="189" t="s">
        <v>1664</v>
      </c>
      <c r="AQ2" s="189" t="s">
        <v>1664</v>
      </c>
      <c r="AR2" s="189" t="s">
        <v>1664</v>
      </c>
      <c r="AS2" s="189" t="s">
        <v>1664</v>
      </c>
      <c r="AT2" s="189" t="s">
        <v>1664</v>
      </c>
      <c r="AU2" s="189" t="s">
        <v>1664</v>
      </c>
      <c r="AV2" s="189" t="s">
        <v>1664</v>
      </c>
      <c r="AW2" s="189" t="s">
        <v>1664</v>
      </c>
      <c r="AX2" s="189" t="s">
        <v>1664</v>
      </c>
      <c r="AY2" s="189" t="s">
        <v>1664</v>
      </c>
      <c r="AZ2" s="189" t="s">
        <v>1664</v>
      </c>
      <c r="BA2" s="189" t="s">
        <v>1664</v>
      </c>
      <c r="BB2" s="189" t="s">
        <v>1664</v>
      </c>
      <c r="BC2" s="189" t="s">
        <v>1664</v>
      </c>
      <c r="BD2" s="189" t="s">
        <v>1664</v>
      </c>
      <c r="BE2" s="189" t="s">
        <v>1664</v>
      </c>
      <c r="BF2" s="189" t="s">
        <v>1664</v>
      </c>
      <c r="BG2" s="189" t="s">
        <v>1664</v>
      </c>
      <c r="BH2" s="189" t="s">
        <v>1664</v>
      </c>
      <c r="BI2" s="189" t="s">
        <v>1664</v>
      </c>
      <c r="BJ2" s="189" t="s">
        <v>1664</v>
      </c>
      <c r="BK2" s="189" t="s">
        <v>1664</v>
      </c>
      <c r="BL2" s="189" t="s">
        <v>1664</v>
      </c>
      <c r="BM2" s="189" t="s">
        <v>1664</v>
      </c>
      <c r="BN2" s="189" t="s">
        <v>1664</v>
      </c>
      <c r="BO2" s="189" t="s">
        <v>1664</v>
      </c>
      <c r="BP2" s="189" t="s">
        <v>1664</v>
      </c>
      <c r="BQ2" s="189" t="s">
        <v>1664</v>
      </c>
      <c r="BR2" s="189" t="s">
        <v>1664</v>
      </c>
      <c r="BS2" s="189" t="s">
        <v>1664</v>
      </c>
      <c r="BT2" s="189" t="s">
        <v>1664</v>
      </c>
      <c r="BU2" s="189" t="s">
        <v>1664</v>
      </c>
      <c r="BV2" s="189" t="s">
        <v>1664</v>
      </c>
      <c r="BW2" s="189" t="s">
        <v>1664</v>
      </c>
      <c r="BX2" s="189" t="s">
        <v>1664</v>
      </c>
      <c r="BY2" s="189" t="s">
        <v>1664</v>
      </c>
      <c r="BZ2" s="189" t="s">
        <v>1664</v>
      </c>
      <c r="CA2" s="189" t="s">
        <v>1664</v>
      </c>
      <c r="CB2" s="189" t="s">
        <v>1664</v>
      </c>
      <c r="CC2" s="189" t="s">
        <v>1664</v>
      </c>
      <c r="CD2" s="189" t="s">
        <v>1664</v>
      </c>
      <c r="CE2" s="189" t="s">
        <v>1664</v>
      </c>
      <c r="CF2" s="189" t="s">
        <v>1664</v>
      </c>
      <c r="CG2" s="189" t="s">
        <v>1664</v>
      </c>
      <c r="CH2" s="189" t="s">
        <v>1664</v>
      </c>
      <c r="CI2" s="189" t="s">
        <v>1664</v>
      </c>
      <c r="CJ2" s="189" t="s">
        <v>1664</v>
      </c>
      <c r="CK2" s="189" t="s">
        <v>1664</v>
      </c>
      <c r="CL2" s="189" t="s">
        <v>1664</v>
      </c>
      <c r="CM2" s="189" t="s">
        <v>1664</v>
      </c>
      <c r="CN2" s="189" t="s">
        <v>1664</v>
      </c>
      <c r="CO2" s="189" t="s">
        <v>1664</v>
      </c>
      <c r="CP2" s="189" t="s">
        <v>1664</v>
      </c>
      <c r="CQ2" s="189" t="s">
        <v>1664</v>
      </c>
      <c r="CR2" s="189" t="s">
        <v>1664</v>
      </c>
      <c r="CS2" s="189" t="s">
        <v>1664</v>
      </c>
      <c r="CT2" s="189" t="s">
        <v>1664</v>
      </c>
      <c r="CU2" s="189" t="s">
        <v>1664</v>
      </c>
      <c r="CV2" s="189" t="s">
        <v>1664</v>
      </c>
      <c r="CW2" s="189" t="s">
        <v>1664</v>
      </c>
      <c r="CX2" s="189" t="s">
        <v>1664</v>
      </c>
      <c r="CY2" s="189" t="s">
        <v>1664</v>
      </c>
      <c r="CZ2" s="189" t="s">
        <v>1664</v>
      </c>
      <c r="DA2" s="189" t="s">
        <v>1664</v>
      </c>
      <c r="DB2" s="189" t="s">
        <v>1664</v>
      </c>
      <c r="DC2" s="189" t="s">
        <v>1664</v>
      </c>
      <c r="DD2" s="189" t="s">
        <v>1664</v>
      </c>
      <c r="DE2" s="189" t="s">
        <v>1664</v>
      </c>
      <c r="DF2" s="189" t="s">
        <v>1664</v>
      </c>
      <c r="DG2" s="189" t="s">
        <v>1664</v>
      </c>
      <c r="DH2" s="189" t="s">
        <v>1664</v>
      </c>
      <c r="DI2" s="189" t="s">
        <v>1664</v>
      </c>
      <c r="DJ2" s="189" t="s">
        <v>1664</v>
      </c>
      <c r="DK2" s="189" t="s">
        <v>1664</v>
      </c>
      <c r="DL2" s="189" t="s">
        <v>1664</v>
      </c>
      <c r="DM2" s="189" t="s">
        <v>1664</v>
      </c>
      <c r="DN2" s="189" t="s">
        <v>1664</v>
      </c>
      <c r="DO2" s="189" t="s">
        <v>1664</v>
      </c>
      <c r="DP2" s="189" t="s">
        <v>1664</v>
      </c>
      <c r="DQ2" s="189" t="s">
        <v>1664</v>
      </c>
      <c r="DR2" s="189" t="s">
        <v>1664</v>
      </c>
      <c r="DS2" s="189" t="s">
        <v>1664</v>
      </c>
      <c r="DT2" s="189" t="s">
        <v>1664</v>
      </c>
      <c r="DU2" s="189" t="s">
        <v>1664</v>
      </c>
      <c r="DV2" s="189" t="s">
        <v>1664</v>
      </c>
      <c r="DW2" s="189" t="s">
        <v>1664</v>
      </c>
      <c r="DX2" s="189" t="s">
        <v>1664</v>
      </c>
      <c r="DY2" s="189" t="s">
        <v>1664</v>
      </c>
      <c r="DZ2" s="189" t="s">
        <v>1664</v>
      </c>
      <c r="EA2" s="189" t="s">
        <v>1664</v>
      </c>
      <c r="EB2" s="189" t="s">
        <v>1664</v>
      </c>
      <c r="EC2" s="189" t="s">
        <v>1664</v>
      </c>
      <c r="ED2" s="189" t="s">
        <v>1664</v>
      </c>
      <c r="EE2" s="189" t="s">
        <v>1664</v>
      </c>
      <c r="EF2" s="189" t="s">
        <v>1664</v>
      </c>
      <c r="EG2" s="189" t="s">
        <v>1664</v>
      </c>
      <c r="EH2" s="189" t="s">
        <v>1664</v>
      </c>
      <c r="EI2" s="189" t="s">
        <v>1664</v>
      </c>
      <c r="EJ2" s="189" t="s">
        <v>1664</v>
      </c>
      <c r="EK2" s="189" t="s">
        <v>1664</v>
      </c>
      <c r="EL2" s="189" t="s">
        <v>1664</v>
      </c>
      <c r="EM2" s="189" t="s">
        <v>1664</v>
      </c>
      <c r="EN2" s="189" t="s">
        <v>1664</v>
      </c>
      <c r="EO2" s="189" t="s">
        <v>1664</v>
      </c>
      <c r="EP2" s="189" t="s">
        <v>1664</v>
      </c>
      <c r="EQ2" s="189" t="s">
        <v>1664</v>
      </c>
      <c r="ER2" s="189" t="s">
        <v>1664</v>
      </c>
      <c r="ES2" s="189" t="s">
        <v>1664</v>
      </c>
      <c r="ET2" s="189" t="s">
        <v>1664</v>
      </c>
      <c r="EU2" s="189" t="s">
        <v>1664</v>
      </c>
      <c r="EV2" s="189" t="s">
        <v>1664</v>
      </c>
      <c r="EW2" s="189" t="s">
        <v>1664</v>
      </c>
      <c r="EX2" s="189" t="s">
        <v>1664</v>
      </c>
      <c r="EY2" s="189" t="s">
        <v>1664</v>
      </c>
      <c r="EZ2" s="189" t="s">
        <v>1664</v>
      </c>
      <c r="FA2" s="189" t="s">
        <v>1664</v>
      </c>
      <c r="FB2" s="189" t="s">
        <v>1664</v>
      </c>
      <c r="FC2" s="189" t="s">
        <v>1664</v>
      </c>
      <c r="FD2" s="189" t="s">
        <v>1664</v>
      </c>
      <c r="FE2" s="189" t="s">
        <v>1664</v>
      </c>
      <c r="FF2" s="189" t="s">
        <v>1664</v>
      </c>
      <c r="FG2" s="189" t="s">
        <v>1664</v>
      </c>
      <c r="FH2" s="189" t="s">
        <v>1664</v>
      </c>
      <c r="FI2" s="189" t="s">
        <v>1664</v>
      </c>
      <c r="FJ2" s="189" t="s">
        <v>1664</v>
      </c>
      <c r="FK2" s="189" t="s">
        <v>1664</v>
      </c>
      <c r="FL2" s="189" t="s">
        <v>1664</v>
      </c>
      <c r="FM2" s="189" t="s">
        <v>1664</v>
      </c>
      <c r="FN2" s="189" t="s">
        <v>1664</v>
      </c>
      <c r="FO2" s="189" t="s">
        <v>1664</v>
      </c>
      <c r="FP2" s="189" t="s">
        <v>1664</v>
      </c>
      <c r="FQ2" s="189" t="s">
        <v>1664</v>
      </c>
      <c r="FR2" s="189" t="s">
        <v>1664</v>
      </c>
      <c r="FS2" s="189" t="s">
        <v>1664</v>
      </c>
      <c r="FT2" s="189" t="s">
        <v>1664</v>
      </c>
      <c r="FU2" s="189" t="s">
        <v>1664</v>
      </c>
      <c r="FV2" s="189" t="s">
        <v>1664</v>
      </c>
      <c r="FW2" s="189" t="s">
        <v>1664</v>
      </c>
      <c r="FX2" s="189" t="s">
        <v>1664</v>
      </c>
      <c r="FY2" s="189" t="s">
        <v>1664</v>
      </c>
      <c r="FZ2" s="189" t="s">
        <v>1664</v>
      </c>
      <c r="GA2" s="189" t="s">
        <v>1664</v>
      </c>
      <c r="GB2" s="189" t="s">
        <v>1664</v>
      </c>
      <c r="GC2" s="189" t="s">
        <v>1664</v>
      </c>
      <c r="GD2" s="189" t="s">
        <v>1664</v>
      </c>
      <c r="GE2" s="189" t="s">
        <v>1664</v>
      </c>
      <c r="GF2" s="189" t="s">
        <v>1664</v>
      </c>
      <c r="GG2" s="189" t="s">
        <v>1664</v>
      </c>
      <c r="GH2" s="189" t="s">
        <v>1664</v>
      </c>
      <c r="GI2" s="189" t="s">
        <v>1664</v>
      </c>
      <c r="GJ2" s="189" t="s">
        <v>1664</v>
      </c>
      <c r="GK2" s="189" t="s">
        <v>1664</v>
      </c>
      <c r="GL2" s="189" t="s">
        <v>1664</v>
      </c>
      <c r="GM2" s="189" t="s">
        <v>1664</v>
      </c>
      <c r="GN2" s="189" t="s">
        <v>1664</v>
      </c>
      <c r="GO2" s="189" t="s">
        <v>1664</v>
      </c>
      <c r="GP2" s="189" t="s">
        <v>1664</v>
      </c>
      <c r="GQ2" s="189" t="s">
        <v>1664</v>
      </c>
      <c r="GR2" s="189" t="s">
        <v>1664</v>
      </c>
      <c r="GS2" s="189" t="s">
        <v>1664</v>
      </c>
      <c r="GT2" s="189" t="s">
        <v>1664</v>
      </c>
      <c r="GU2" s="189" t="s">
        <v>1664</v>
      </c>
      <c r="GV2" s="189" t="s">
        <v>1664</v>
      </c>
      <c r="GW2" s="189" t="s">
        <v>1664</v>
      </c>
      <c r="GX2" s="189">
        <f>計画書!E9</f>
        <v>7</v>
      </c>
      <c r="GY2" s="189">
        <f>計画書!H9</f>
        <v>4</v>
      </c>
      <c r="GZ2" s="189">
        <f>計画書!O9</f>
        <v>8</v>
      </c>
      <c r="HA2" s="189">
        <f>計画書!R9</f>
        <v>3</v>
      </c>
      <c r="HB2" s="189">
        <f>計画書!V9</f>
        <v>12</v>
      </c>
      <c r="HC2" s="189">
        <f>計画書!E12</f>
        <v>7</v>
      </c>
      <c r="HD2" s="189">
        <f>計画書!H12</f>
        <v>4</v>
      </c>
      <c r="HE2" s="189">
        <f>計画書!O12</f>
        <v>8</v>
      </c>
      <c r="HF2" s="189">
        <f>計画書!R12</f>
        <v>3</v>
      </c>
      <c r="HG2" s="189">
        <f>計画書!V12</f>
        <v>12</v>
      </c>
      <c r="HH2" s="189" t="s">
        <v>1664</v>
      </c>
      <c r="HI2" s="190">
        <f>計画書!AB18</f>
        <v>0</v>
      </c>
      <c r="HJ2" s="189" t="s">
        <v>1664</v>
      </c>
      <c r="HK2" s="189" t="s">
        <v>1664</v>
      </c>
      <c r="HL2" s="189" t="s">
        <v>1664</v>
      </c>
      <c r="HM2" s="189" t="s">
        <v>1664</v>
      </c>
      <c r="HN2" s="189" t="s">
        <v>1664</v>
      </c>
      <c r="HO2" s="189" t="s">
        <v>1664</v>
      </c>
      <c r="HP2" s="189" t="s">
        <v>1664</v>
      </c>
      <c r="HQ2" s="189" t="s">
        <v>1664</v>
      </c>
      <c r="HR2" s="190">
        <f>計画書!AB19</f>
        <v>0</v>
      </c>
      <c r="HS2" s="190">
        <f>計画書!AB20</f>
        <v>0</v>
      </c>
      <c r="HT2" s="190">
        <f>計画書!AB21</f>
        <v>0</v>
      </c>
      <c r="HU2" s="190">
        <f>計画書!AB24</f>
        <v>0</v>
      </c>
      <c r="HV2" s="211" t="str">
        <f>計画書!AI24</f>
        <v>OK</v>
      </c>
      <c r="HW2" s="190">
        <f>計画書!AB25</f>
        <v>0</v>
      </c>
      <c r="HX2" s="189" t="s">
        <v>1664</v>
      </c>
      <c r="HY2" s="189" t="s">
        <v>1664</v>
      </c>
      <c r="HZ2" s="189" t="s">
        <v>1664</v>
      </c>
      <c r="IA2" s="189" t="s">
        <v>1664</v>
      </c>
      <c r="IB2" s="189" t="s">
        <v>1664</v>
      </c>
      <c r="IC2" s="189" t="s">
        <v>1664</v>
      </c>
      <c r="ID2" s="190">
        <f>計画書!AB28</f>
        <v>0</v>
      </c>
      <c r="IE2" s="189" t="s">
        <v>1664</v>
      </c>
      <c r="IF2" s="189" t="s">
        <v>1664</v>
      </c>
      <c r="IG2" s="189" t="s">
        <v>1664</v>
      </c>
      <c r="IH2" s="189" t="s">
        <v>1665</v>
      </c>
      <c r="II2" s="189" t="s">
        <v>1665</v>
      </c>
      <c r="IJ2" s="189" t="s">
        <v>1665</v>
      </c>
      <c r="IK2" s="189" t="s">
        <v>1665</v>
      </c>
      <c r="IL2" s="189" t="s">
        <v>1665</v>
      </c>
      <c r="IM2" s="189" t="s">
        <v>1665</v>
      </c>
      <c r="IN2" s="189" t="s">
        <v>1665</v>
      </c>
      <c r="IO2" s="189" t="s">
        <v>1665</v>
      </c>
      <c r="IP2" s="189" t="s">
        <v>1665</v>
      </c>
      <c r="IQ2" s="189" t="s">
        <v>1665</v>
      </c>
      <c r="IR2" s="189" t="s">
        <v>1665</v>
      </c>
      <c r="IS2" s="189" t="s">
        <v>1665</v>
      </c>
      <c r="IT2" s="189" t="s">
        <v>1665</v>
      </c>
      <c r="IU2" s="189" t="s">
        <v>1665</v>
      </c>
      <c r="IV2" s="189" t="s">
        <v>1665</v>
      </c>
      <c r="IW2" s="189" t="s">
        <v>1665</v>
      </c>
      <c r="IX2" s="189" t="s">
        <v>1665</v>
      </c>
      <c r="IY2" s="189" t="s">
        <v>1665</v>
      </c>
      <c r="IZ2" s="189" t="s">
        <v>1665</v>
      </c>
      <c r="JA2" s="189" t="s">
        <v>1665</v>
      </c>
      <c r="JB2" s="189" t="s">
        <v>1665</v>
      </c>
      <c r="JC2" s="189" t="s">
        <v>1665</v>
      </c>
      <c r="JD2" s="189" t="s">
        <v>1665</v>
      </c>
      <c r="JE2" s="189" t="s">
        <v>1665</v>
      </c>
      <c r="JF2" s="189" t="s">
        <v>1665</v>
      </c>
      <c r="JG2" s="189" t="s">
        <v>1665</v>
      </c>
      <c r="JH2" s="189" t="s">
        <v>1665</v>
      </c>
      <c r="JI2" s="189" t="s">
        <v>1665</v>
      </c>
      <c r="JJ2" s="189" t="s">
        <v>1665</v>
      </c>
      <c r="JK2" s="189" t="s">
        <v>1665</v>
      </c>
      <c r="JL2" s="189" t="s">
        <v>1665</v>
      </c>
      <c r="JM2" s="189" t="s">
        <v>1665</v>
      </c>
      <c r="JN2" s="189" t="s">
        <v>1665</v>
      </c>
      <c r="JO2" s="189" t="s">
        <v>1665</v>
      </c>
      <c r="JP2" s="189" t="s">
        <v>1665</v>
      </c>
      <c r="JQ2" s="189" t="s">
        <v>1665</v>
      </c>
      <c r="JR2" s="189" t="s">
        <v>1665</v>
      </c>
      <c r="JS2" s="189" t="s">
        <v>1665</v>
      </c>
      <c r="JT2" s="189" t="s">
        <v>1665</v>
      </c>
      <c r="JU2" s="189" t="s">
        <v>1665</v>
      </c>
      <c r="JV2" s="189" t="s">
        <v>1665</v>
      </c>
      <c r="JW2" s="189" t="s">
        <v>1665</v>
      </c>
      <c r="JX2" s="189" t="s">
        <v>1665</v>
      </c>
      <c r="JY2" s="189" t="s">
        <v>1665</v>
      </c>
      <c r="JZ2" s="189" t="s">
        <v>1665</v>
      </c>
      <c r="KA2" s="189" t="s">
        <v>1665</v>
      </c>
      <c r="KB2" s="189" t="s">
        <v>1665</v>
      </c>
      <c r="KC2" s="189" t="s">
        <v>1665</v>
      </c>
      <c r="KD2" s="189" t="s">
        <v>1665</v>
      </c>
      <c r="KE2" s="189" t="s">
        <v>1665</v>
      </c>
      <c r="KF2" s="189" t="s">
        <v>1665</v>
      </c>
      <c r="KG2" s="189" t="s">
        <v>1665</v>
      </c>
      <c r="KH2" s="189" t="s">
        <v>1665</v>
      </c>
      <c r="KI2" s="189" t="str">
        <f>計画書!E32</f>
        <v/>
      </c>
      <c r="KJ2" s="189" t="str">
        <f>計画書!H32</f>
        <v/>
      </c>
      <c r="KK2" s="189" t="str">
        <f>計画書!K32</f>
        <v/>
      </c>
      <c r="KL2" s="189" t="str">
        <f>計画書!T32</f>
        <v/>
      </c>
      <c r="KM2" s="189" t="s">
        <v>1666</v>
      </c>
      <c r="KN2" s="189" t="s">
        <v>1666</v>
      </c>
      <c r="KO2" s="189" t="s">
        <v>1666</v>
      </c>
      <c r="KP2" s="189" t="s">
        <v>1666</v>
      </c>
      <c r="KQ2" s="189" t="s">
        <v>1666</v>
      </c>
      <c r="KR2" s="189" t="s">
        <v>1666</v>
      </c>
      <c r="KS2" s="189" t="s">
        <v>1666</v>
      </c>
      <c r="KT2" s="189" t="s">
        <v>1666</v>
      </c>
      <c r="KU2" s="189" t="s">
        <v>1666</v>
      </c>
      <c r="KV2" s="189" t="s">
        <v>1666</v>
      </c>
      <c r="KW2" s="189" t="s">
        <v>1666</v>
      </c>
      <c r="KX2" s="189" t="s">
        <v>1666</v>
      </c>
      <c r="KY2" s="189" t="s">
        <v>1666</v>
      </c>
      <c r="KZ2" s="189" t="s">
        <v>1666</v>
      </c>
      <c r="LA2" s="189" t="s">
        <v>1666</v>
      </c>
      <c r="LB2" s="189" t="s">
        <v>1666</v>
      </c>
      <c r="LC2" s="189" t="s">
        <v>1666</v>
      </c>
      <c r="LD2" s="189" t="s">
        <v>1666</v>
      </c>
      <c r="LE2" s="189" t="s">
        <v>1666</v>
      </c>
      <c r="LF2" s="189" t="s">
        <v>1666</v>
      </c>
      <c r="LG2" s="189" t="s">
        <v>1666</v>
      </c>
      <c r="LH2" s="189" t="s">
        <v>1666</v>
      </c>
      <c r="LI2" s="189" t="s">
        <v>1666</v>
      </c>
      <c r="LJ2" s="189" t="s">
        <v>1666</v>
      </c>
      <c r="LK2" s="189" t="s">
        <v>1666</v>
      </c>
      <c r="LL2" s="189" t="s">
        <v>1666</v>
      </c>
      <c r="LM2" s="189" t="s">
        <v>1666</v>
      </c>
      <c r="LN2" s="189" t="s">
        <v>1666</v>
      </c>
      <c r="LO2" s="189" t="s">
        <v>1666</v>
      </c>
      <c r="LP2" s="189" t="s">
        <v>1666</v>
      </c>
      <c r="LQ2" s="189" t="s">
        <v>1666</v>
      </c>
      <c r="LR2" s="189" t="s">
        <v>1666</v>
      </c>
      <c r="LS2" s="189" t="s">
        <v>1666</v>
      </c>
      <c r="LT2" s="189" t="s">
        <v>1666</v>
      </c>
      <c r="LU2" s="189" t="s">
        <v>1666</v>
      </c>
      <c r="LV2" s="189" t="s">
        <v>1666</v>
      </c>
      <c r="LW2" s="189" t="s">
        <v>1666</v>
      </c>
      <c r="LX2" s="189" t="s">
        <v>1666</v>
      </c>
      <c r="LY2" s="189" t="s">
        <v>1666</v>
      </c>
      <c r="LZ2" s="189" t="s">
        <v>1666</v>
      </c>
      <c r="MA2" s="189" t="s">
        <v>1666</v>
      </c>
      <c r="MB2" s="189" t="s">
        <v>1666</v>
      </c>
      <c r="MC2" s="189" t="s">
        <v>1666</v>
      </c>
      <c r="MD2" s="189" t="s">
        <v>1666</v>
      </c>
      <c r="ME2" s="189" t="s">
        <v>1666</v>
      </c>
      <c r="MF2" s="189" t="s">
        <v>1666</v>
      </c>
      <c r="MG2" s="189" t="s">
        <v>1666</v>
      </c>
      <c r="MH2" s="189" t="s">
        <v>1666</v>
      </c>
      <c r="MI2" s="189" t="s">
        <v>1666</v>
      </c>
      <c r="MJ2" s="189" t="s">
        <v>1666</v>
      </c>
      <c r="MK2" s="189" t="s">
        <v>1666</v>
      </c>
      <c r="ML2" s="189" t="s">
        <v>1666</v>
      </c>
      <c r="MM2" s="189" t="s">
        <v>1666</v>
      </c>
      <c r="MN2" s="189" t="s">
        <v>1666</v>
      </c>
      <c r="MO2" s="189" t="s">
        <v>1666</v>
      </c>
      <c r="MP2" s="189" t="s">
        <v>1666</v>
      </c>
      <c r="MQ2" s="189" t="s">
        <v>1666</v>
      </c>
      <c r="MR2" s="189" t="s">
        <v>1666</v>
      </c>
      <c r="MS2" s="189" t="s">
        <v>1666</v>
      </c>
      <c r="MT2" s="189" t="s">
        <v>1666</v>
      </c>
      <c r="MU2" s="189" t="s">
        <v>1666</v>
      </c>
      <c r="MV2" s="189" t="s">
        <v>1666</v>
      </c>
      <c r="MW2" s="189" t="s">
        <v>1666</v>
      </c>
      <c r="MX2" s="189" t="s">
        <v>1666</v>
      </c>
      <c r="MY2" s="189" t="s">
        <v>1666</v>
      </c>
      <c r="MZ2" s="189" t="s">
        <v>1666</v>
      </c>
      <c r="NA2" s="189" t="s">
        <v>1666</v>
      </c>
      <c r="NB2" s="189" t="s">
        <v>1666</v>
      </c>
      <c r="NC2" s="189" t="s">
        <v>1666</v>
      </c>
      <c r="ND2" s="189" t="s">
        <v>1666</v>
      </c>
      <c r="NE2" s="189" t="s">
        <v>1666</v>
      </c>
      <c r="NF2" s="189" t="s">
        <v>1666</v>
      </c>
      <c r="NG2" s="189" t="s">
        <v>1666</v>
      </c>
      <c r="NH2" s="189" t="s">
        <v>1666</v>
      </c>
      <c r="NI2" s="189" t="s">
        <v>1666</v>
      </c>
      <c r="NJ2" s="189" t="s">
        <v>1666</v>
      </c>
      <c r="NK2" s="189" t="s">
        <v>1666</v>
      </c>
      <c r="NL2" s="189" t="s">
        <v>1666</v>
      </c>
      <c r="NM2" s="189" t="s">
        <v>1666</v>
      </c>
      <c r="NN2" s="189" t="s">
        <v>1666</v>
      </c>
      <c r="NO2" s="189" t="s">
        <v>1666</v>
      </c>
      <c r="NP2" s="189" t="s">
        <v>1666</v>
      </c>
      <c r="NQ2" s="189" t="s">
        <v>1666</v>
      </c>
      <c r="NR2" s="189" t="s">
        <v>1666</v>
      </c>
      <c r="NS2" s="189" t="s">
        <v>1666</v>
      </c>
      <c r="NT2" s="189" t="s">
        <v>1666</v>
      </c>
      <c r="NU2" s="189" t="s">
        <v>1666</v>
      </c>
      <c r="NV2" s="189" t="s">
        <v>1666</v>
      </c>
      <c r="NW2" s="189" t="s">
        <v>1666</v>
      </c>
      <c r="NX2" s="189" t="s">
        <v>1666</v>
      </c>
      <c r="NY2" s="189" t="s">
        <v>1666</v>
      </c>
      <c r="NZ2" s="189" t="s">
        <v>1666</v>
      </c>
      <c r="OA2" s="189" t="s">
        <v>1666</v>
      </c>
      <c r="OB2" s="189" t="s">
        <v>1666</v>
      </c>
      <c r="OC2" s="189" t="s">
        <v>1666</v>
      </c>
      <c r="OD2" s="189" t="s">
        <v>1666</v>
      </c>
      <c r="OE2" s="189" t="s">
        <v>1666</v>
      </c>
      <c r="OF2" s="189" t="s">
        <v>1666</v>
      </c>
      <c r="OG2" s="189" t="s">
        <v>1666</v>
      </c>
      <c r="OH2" s="189" t="s">
        <v>1666</v>
      </c>
      <c r="OI2" s="189" t="s">
        <v>1666</v>
      </c>
      <c r="OJ2" s="189" t="s">
        <v>1666</v>
      </c>
      <c r="OK2" s="189" t="s">
        <v>1666</v>
      </c>
      <c r="OL2" s="189" t="s">
        <v>1666</v>
      </c>
      <c r="OM2" s="189" t="s">
        <v>1666</v>
      </c>
      <c r="ON2" s="189" t="s">
        <v>1666</v>
      </c>
      <c r="OO2" s="189" t="s">
        <v>1666</v>
      </c>
      <c r="OP2" s="189" t="s">
        <v>1666</v>
      </c>
      <c r="OQ2" s="189" t="s">
        <v>1666</v>
      </c>
      <c r="OR2" s="189" t="s">
        <v>1666</v>
      </c>
      <c r="OS2" s="189" t="s">
        <v>1666</v>
      </c>
      <c r="OT2" s="189" t="s">
        <v>1666</v>
      </c>
      <c r="OU2" s="189" t="s">
        <v>1666</v>
      </c>
      <c r="OV2" s="189" t="s">
        <v>1666</v>
      </c>
      <c r="OW2" s="189" t="s">
        <v>1666</v>
      </c>
      <c r="OX2" s="189" t="s">
        <v>1666</v>
      </c>
      <c r="OY2" s="189" t="s">
        <v>1666</v>
      </c>
      <c r="OZ2" s="189" t="s">
        <v>1666</v>
      </c>
      <c r="PA2" s="189" t="s">
        <v>1666</v>
      </c>
      <c r="PB2" s="189" t="s">
        <v>1666</v>
      </c>
      <c r="PC2" s="189" t="s">
        <v>1666</v>
      </c>
      <c r="PD2" s="189" t="s">
        <v>1666</v>
      </c>
      <c r="PE2" s="189" t="s">
        <v>1666</v>
      </c>
      <c r="PF2" s="189" t="s">
        <v>1666</v>
      </c>
      <c r="PG2" s="189" t="s">
        <v>1666</v>
      </c>
      <c r="PH2" s="189" t="s">
        <v>1666</v>
      </c>
      <c r="PI2" s="189" t="s">
        <v>1666</v>
      </c>
      <c r="PJ2" s="189" t="s">
        <v>1666</v>
      </c>
      <c r="PK2" s="189" t="s">
        <v>1666</v>
      </c>
      <c r="PL2" s="189" t="s">
        <v>1666</v>
      </c>
      <c r="PM2" s="189" t="s">
        <v>1666</v>
      </c>
      <c r="PN2" s="189" t="s">
        <v>1666</v>
      </c>
      <c r="PO2" s="189" t="s">
        <v>1666</v>
      </c>
      <c r="PP2" s="189" t="s">
        <v>1666</v>
      </c>
      <c r="PQ2" s="189" t="s">
        <v>1666</v>
      </c>
      <c r="PR2" s="189" t="s">
        <v>1666</v>
      </c>
      <c r="PS2" s="189" t="s">
        <v>1666</v>
      </c>
      <c r="PT2" s="189" t="s">
        <v>1666</v>
      </c>
      <c r="PU2" s="189" t="s">
        <v>1666</v>
      </c>
      <c r="PV2" s="189" t="s">
        <v>1666</v>
      </c>
      <c r="PW2" s="189" t="s">
        <v>1666</v>
      </c>
      <c r="PX2" s="189" t="s">
        <v>1666</v>
      </c>
      <c r="PY2" s="189" t="s">
        <v>1666</v>
      </c>
      <c r="PZ2" s="189" t="s">
        <v>1666</v>
      </c>
      <c r="QA2" s="189" t="s">
        <v>1666</v>
      </c>
      <c r="QB2" s="189" t="s">
        <v>1666</v>
      </c>
      <c r="QC2" s="189" t="s">
        <v>1666</v>
      </c>
      <c r="QD2" s="189" t="s">
        <v>1666</v>
      </c>
      <c r="QE2" s="189" t="s">
        <v>1666</v>
      </c>
      <c r="QF2" s="189" t="s">
        <v>1666</v>
      </c>
      <c r="QG2" s="189" t="s">
        <v>1666</v>
      </c>
      <c r="QH2" s="189" t="s">
        <v>1666</v>
      </c>
      <c r="QI2" s="189" t="s">
        <v>1666</v>
      </c>
      <c r="QJ2" s="189" t="s">
        <v>1666</v>
      </c>
      <c r="QK2" s="189" t="s">
        <v>1666</v>
      </c>
      <c r="QL2" s="189" t="s">
        <v>1666</v>
      </c>
      <c r="QM2" s="189" t="s">
        <v>1666</v>
      </c>
      <c r="QN2" s="189" t="s">
        <v>1666</v>
      </c>
      <c r="QO2" s="189" t="s">
        <v>1666</v>
      </c>
      <c r="QP2" s="189" t="s">
        <v>1666</v>
      </c>
      <c r="QQ2" s="189" t="s">
        <v>1666</v>
      </c>
      <c r="QR2" s="189" t="s">
        <v>1666</v>
      </c>
      <c r="QS2" s="189" t="s">
        <v>1666</v>
      </c>
      <c r="QT2" s="189" t="s">
        <v>1666</v>
      </c>
      <c r="QU2" s="189" t="s">
        <v>1666</v>
      </c>
      <c r="QV2" s="189" t="s">
        <v>1666</v>
      </c>
      <c r="QW2" s="189" t="s">
        <v>1666</v>
      </c>
      <c r="QX2" s="189" t="s">
        <v>1666</v>
      </c>
      <c r="QY2" s="189" t="s">
        <v>1666</v>
      </c>
      <c r="QZ2" s="189" t="s">
        <v>1666</v>
      </c>
      <c r="RA2" s="189" t="s">
        <v>1666</v>
      </c>
      <c r="RB2" s="189" t="s">
        <v>1666</v>
      </c>
      <c r="RC2" s="189" t="s">
        <v>1666</v>
      </c>
      <c r="RD2" s="189" t="s">
        <v>1666</v>
      </c>
      <c r="RE2" s="189" t="s">
        <v>1666</v>
      </c>
      <c r="RF2" s="189" t="s">
        <v>1666</v>
      </c>
      <c r="RG2" s="189" t="s">
        <v>1666</v>
      </c>
      <c r="RH2" s="189" t="s">
        <v>1666</v>
      </c>
      <c r="RI2" s="189" t="s">
        <v>1666</v>
      </c>
      <c r="RJ2" s="189" t="s">
        <v>1666</v>
      </c>
      <c r="RK2" s="189" t="s">
        <v>1666</v>
      </c>
      <c r="RL2" s="189" t="s">
        <v>1666</v>
      </c>
      <c r="RM2" s="189" t="s">
        <v>1666</v>
      </c>
      <c r="RN2" s="189" t="s">
        <v>1666</v>
      </c>
      <c r="RO2" s="189" t="s">
        <v>1666</v>
      </c>
      <c r="RP2" s="189" t="s">
        <v>1666</v>
      </c>
      <c r="RQ2" s="189" t="s">
        <v>1666</v>
      </c>
      <c r="RR2" s="189" t="s">
        <v>1666</v>
      </c>
      <c r="RS2" s="189" t="s">
        <v>1666</v>
      </c>
      <c r="RT2" s="189" t="s">
        <v>1666</v>
      </c>
      <c r="RU2" s="189" t="s">
        <v>1666</v>
      </c>
      <c r="RV2" s="189" t="s">
        <v>1666</v>
      </c>
      <c r="RW2" s="189" t="s">
        <v>1666</v>
      </c>
      <c r="RX2" s="189" t="s">
        <v>1666</v>
      </c>
      <c r="RY2" s="189" t="s">
        <v>1666</v>
      </c>
      <c r="RZ2" s="189" t="s">
        <v>1666</v>
      </c>
      <c r="SA2" s="189" t="s">
        <v>1666</v>
      </c>
      <c r="SB2" s="189" t="s">
        <v>1666</v>
      </c>
      <c r="SC2" s="189" t="s">
        <v>1666</v>
      </c>
      <c r="SD2" s="189" t="s">
        <v>1666</v>
      </c>
      <c r="SE2" s="189" t="s">
        <v>1666</v>
      </c>
      <c r="SF2" s="189" t="s">
        <v>1666</v>
      </c>
      <c r="SG2" s="189" t="s">
        <v>1666</v>
      </c>
      <c r="SH2" s="189" t="s">
        <v>1666</v>
      </c>
      <c r="SI2" s="189" t="s">
        <v>1666</v>
      </c>
      <c r="SJ2" s="189" t="s">
        <v>1666</v>
      </c>
      <c r="SK2" s="189" t="s">
        <v>1666</v>
      </c>
      <c r="SL2" s="189" t="s">
        <v>1666</v>
      </c>
      <c r="SM2" s="189" t="s">
        <v>1666</v>
      </c>
      <c r="SN2" s="189" t="s">
        <v>1666</v>
      </c>
      <c r="SO2" s="189" t="s">
        <v>1666</v>
      </c>
      <c r="SP2" s="189" t="s">
        <v>1666</v>
      </c>
      <c r="SQ2" s="189" t="s">
        <v>1666</v>
      </c>
      <c r="SR2" s="189" t="s">
        <v>1666</v>
      </c>
      <c r="SS2" s="189" t="s">
        <v>1666</v>
      </c>
      <c r="ST2" s="189" t="s">
        <v>1666</v>
      </c>
      <c r="SU2" s="189" t="s">
        <v>1666</v>
      </c>
      <c r="SV2" s="189" t="s">
        <v>1666</v>
      </c>
      <c r="SW2" s="189" t="s">
        <v>1666</v>
      </c>
      <c r="SX2" s="189" t="s">
        <v>1666</v>
      </c>
      <c r="SY2" s="189" t="s">
        <v>1666</v>
      </c>
      <c r="SZ2" s="189" t="s">
        <v>1666</v>
      </c>
      <c r="TA2" s="189" t="s">
        <v>1666</v>
      </c>
      <c r="TB2" s="189" t="s">
        <v>1666</v>
      </c>
      <c r="TC2" s="189" t="s">
        <v>1666</v>
      </c>
      <c r="TD2" s="189" t="s">
        <v>1666</v>
      </c>
      <c r="TE2" s="189" t="s">
        <v>1666</v>
      </c>
      <c r="TF2" s="189" t="s">
        <v>1666</v>
      </c>
      <c r="TG2" s="189" t="s">
        <v>1666</v>
      </c>
      <c r="TH2" s="189" t="s">
        <v>1666</v>
      </c>
      <c r="TI2" s="189" t="s">
        <v>1666</v>
      </c>
      <c r="TJ2" s="189" t="s">
        <v>1666</v>
      </c>
      <c r="TK2" s="189" t="s">
        <v>1666</v>
      </c>
      <c r="TL2" s="189" t="s">
        <v>1666</v>
      </c>
      <c r="TM2" s="189" t="s">
        <v>1666</v>
      </c>
      <c r="TN2" s="189" t="s">
        <v>1666</v>
      </c>
      <c r="TO2" s="189" t="s">
        <v>1666</v>
      </c>
      <c r="TP2" s="189" t="s">
        <v>1666</v>
      </c>
      <c r="TQ2" s="189" t="s">
        <v>1666</v>
      </c>
      <c r="TR2" s="189" t="s">
        <v>1666</v>
      </c>
      <c r="TS2" s="189" t="s">
        <v>1666</v>
      </c>
      <c r="TT2" s="189" t="s">
        <v>1666</v>
      </c>
      <c r="TU2" s="189" t="s">
        <v>1666</v>
      </c>
      <c r="TV2" s="189" t="s">
        <v>1666</v>
      </c>
      <c r="TW2" s="189" t="s">
        <v>1666</v>
      </c>
      <c r="TX2" s="189" t="s">
        <v>1666</v>
      </c>
      <c r="TY2" s="189" t="s">
        <v>1666</v>
      </c>
      <c r="TZ2" s="189" t="s">
        <v>1666</v>
      </c>
      <c r="UA2" s="189" t="s">
        <v>1666</v>
      </c>
      <c r="UB2" s="189" t="s">
        <v>1666</v>
      </c>
      <c r="UC2" s="189" t="s">
        <v>1666</v>
      </c>
      <c r="UD2" s="189" t="s">
        <v>1666</v>
      </c>
      <c r="UE2" s="189" t="s">
        <v>1666</v>
      </c>
      <c r="UF2" s="189" t="s">
        <v>1666</v>
      </c>
      <c r="UG2" s="189" t="s">
        <v>1666</v>
      </c>
      <c r="UH2" s="189" t="s">
        <v>1666</v>
      </c>
      <c r="UI2" s="189" t="s">
        <v>1666</v>
      </c>
      <c r="UJ2" s="189" t="s">
        <v>1666</v>
      </c>
      <c r="UK2" s="189" t="s">
        <v>1666</v>
      </c>
      <c r="UL2" s="189" t="s">
        <v>1666</v>
      </c>
      <c r="UM2" s="189" t="s">
        <v>1666</v>
      </c>
      <c r="UN2" s="189" t="s">
        <v>1666</v>
      </c>
      <c r="UO2" s="189" t="s">
        <v>1666</v>
      </c>
      <c r="UP2" s="189" t="s">
        <v>1666</v>
      </c>
      <c r="UQ2" s="189" t="s">
        <v>1666</v>
      </c>
      <c r="UR2" s="189" t="s">
        <v>1666</v>
      </c>
      <c r="US2" s="189" t="s">
        <v>1666</v>
      </c>
      <c r="UT2" s="189" t="s">
        <v>1666</v>
      </c>
      <c r="UU2" s="189" t="s">
        <v>1666</v>
      </c>
      <c r="UV2" s="189" t="s">
        <v>1666</v>
      </c>
      <c r="UW2" s="189" t="s">
        <v>1666</v>
      </c>
      <c r="UX2" s="189" t="s">
        <v>1666</v>
      </c>
      <c r="UY2" s="189" t="s">
        <v>1666</v>
      </c>
      <c r="UZ2" s="189" t="s">
        <v>1666</v>
      </c>
      <c r="VA2" s="189" t="s">
        <v>1666</v>
      </c>
      <c r="VB2" s="189" t="s">
        <v>1666</v>
      </c>
      <c r="VC2" s="189" t="s">
        <v>1666</v>
      </c>
      <c r="VD2" s="189" t="s">
        <v>1666</v>
      </c>
      <c r="VE2" s="189" t="s">
        <v>1666</v>
      </c>
      <c r="VF2" s="189" t="s">
        <v>1666</v>
      </c>
      <c r="VG2" s="189" t="s">
        <v>1666</v>
      </c>
      <c r="VH2" s="189" t="s">
        <v>1666</v>
      </c>
      <c r="VI2" s="189" t="s">
        <v>1666</v>
      </c>
      <c r="VJ2" s="189" t="s">
        <v>1666</v>
      </c>
      <c r="VK2" s="189" t="s">
        <v>1666</v>
      </c>
      <c r="VL2" s="189" t="s">
        <v>1666</v>
      </c>
      <c r="VM2" s="189" t="s">
        <v>1666</v>
      </c>
      <c r="VN2" s="189" t="s">
        <v>1666</v>
      </c>
      <c r="VO2" s="189" t="s">
        <v>1666</v>
      </c>
      <c r="VP2" s="189" t="s">
        <v>1666</v>
      </c>
      <c r="VQ2" s="189" t="s">
        <v>1666</v>
      </c>
      <c r="VR2" s="189" t="s">
        <v>1666</v>
      </c>
      <c r="VS2" s="189" t="s">
        <v>1666</v>
      </c>
      <c r="VT2" s="189" t="s">
        <v>1666</v>
      </c>
      <c r="VU2" s="189" t="s">
        <v>1666</v>
      </c>
      <c r="VV2" s="189" t="s">
        <v>1666</v>
      </c>
      <c r="VW2" s="189" t="s">
        <v>1666</v>
      </c>
      <c r="VX2" s="189" t="s">
        <v>1666</v>
      </c>
      <c r="VY2" s="189" t="s">
        <v>1666</v>
      </c>
      <c r="VZ2" s="189" t="s">
        <v>1666</v>
      </c>
      <c r="WA2" s="189" t="s">
        <v>1666</v>
      </c>
      <c r="WB2" s="189" t="s">
        <v>1666</v>
      </c>
      <c r="WC2" s="189" t="s">
        <v>1666</v>
      </c>
      <c r="WD2" s="189" t="s">
        <v>1666</v>
      </c>
      <c r="WE2" s="189" t="s">
        <v>1666</v>
      </c>
      <c r="WF2" s="189" t="s">
        <v>1666</v>
      </c>
      <c r="WG2" s="189" t="s">
        <v>1666</v>
      </c>
      <c r="WH2" s="189" t="s">
        <v>1666</v>
      </c>
      <c r="WI2" s="189" t="s">
        <v>1666</v>
      </c>
      <c r="WJ2" s="189" t="s">
        <v>1666</v>
      </c>
      <c r="WK2" s="189" t="s">
        <v>1666</v>
      </c>
      <c r="WL2" s="189" t="s">
        <v>1666</v>
      </c>
      <c r="WM2" s="189" t="s">
        <v>1666</v>
      </c>
      <c r="WN2" s="189" t="s">
        <v>1666</v>
      </c>
      <c r="WO2" s="189" t="s">
        <v>1666</v>
      </c>
      <c r="WP2" s="189" t="s">
        <v>1666</v>
      </c>
      <c r="WQ2" s="189" t="s">
        <v>1666</v>
      </c>
      <c r="WR2" s="189" t="s">
        <v>1666</v>
      </c>
      <c r="WS2" s="189" t="s">
        <v>1666</v>
      </c>
      <c r="WT2" s="189" t="s">
        <v>1666</v>
      </c>
      <c r="WU2" s="189" t="s">
        <v>1666</v>
      </c>
      <c r="WV2" s="189" t="s">
        <v>1666</v>
      </c>
      <c r="WW2" s="189" t="s">
        <v>1666</v>
      </c>
      <c r="WX2" s="189" t="s">
        <v>1666</v>
      </c>
      <c r="WY2" s="189" t="s">
        <v>1666</v>
      </c>
      <c r="WZ2" s="189" t="s">
        <v>1666</v>
      </c>
      <c r="XA2" s="189" t="s">
        <v>1666</v>
      </c>
      <c r="XB2" s="189" t="s">
        <v>1666</v>
      </c>
      <c r="XC2" s="189" t="s">
        <v>1666</v>
      </c>
      <c r="XD2" s="189" t="s">
        <v>1666</v>
      </c>
      <c r="XE2" s="189" t="s">
        <v>1666</v>
      </c>
      <c r="XF2" s="189" t="s">
        <v>1666</v>
      </c>
      <c r="XG2" s="189" t="s">
        <v>1666</v>
      </c>
      <c r="XH2" s="189" t="s">
        <v>1666</v>
      </c>
      <c r="XI2" s="189" t="s">
        <v>1666</v>
      </c>
      <c r="XJ2" s="189" t="s">
        <v>1666</v>
      </c>
      <c r="XK2" s="189" t="s">
        <v>1666</v>
      </c>
      <c r="XL2" s="189" t="s">
        <v>1666</v>
      </c>
      <c r="XM2" s="189" t="s">
        <v>1666</v>
      </c>
      <c r="XN2" s="189" t="s">
        <v>1666</v>
      </c>
      <c r="XO2" s="189" t="s">
        <v>1666</v>
      </c>
      <c r="XP2" s="189" t="s">
        <v>1666</v>
      </c>
      <c r="XQ2" s="189" t="s">
        <v>1666</v>
      </c>
      <c r="XR2" s="189" t="s">
        <v>1666</v>
      </c>
      <c r="XS2" s="189" t="s">
        <v>1666</v>
      </c>
      <c r="XT2" s="189" t="s">
        <v>1666</v>
      </c>
      <c r="XU2" s="189" t="s">
        <v>1666</v>
      </c>
      <c r="XV2" s="189" t="s">
        <v>1666</v>
      </c>
      <c r="XW2" s="189" t="s">
        <v>1666</v>
      </c>
      <c r="XX2" s="189" t="s">
        <v>1666</v>
      </c>
      <c r="XY2" s="189" t="s">
        <v>1666</v>
      </c>
      <c r="XZ2" s="189" t="s">
        <v>1666</v>
      </c>
      <c r="YA2" s="189" t="s">
        <v>1666</v>
      </c>
      <c r="YB2" s="189" t="s">
        <v>1666</v>
      </c>
      <c r="YC2" s="189" t="s">
        <v>1666</v>
      </c>
      <c r="YD2" s="189" t="s">
        <v>1666</v>
      </c>
      <c r="YE2" s="189" t="s">
        <v>1666</v>
      </c>
      <c r="YF2" s="189" t="s">
        <v>1666</v>
      </c>
      <c r="YG2" s="189" t="s">
        <v>1666</v>
      </c>
      <c r="YH2" s="189" t="s">
        <v>1666</v>
      </c>
      <c r="YI2" s="189" t="s">
        <v>1666</v>
      </c>
      <c r="YJ2" s="189" t="s">
        <v>1666</v>
      </c>
      <c r="YK2" s="189" t="s">
        <v>1666</v>
      </c>
      <c r="YL2" s="189" t="s">
        <v>1666</v>
      </c>
      <c r="YM2" s="189" t="s">
        <v>1666</v>
      </c>
      <c r="YN2" s="189" t="s">
        <v>1666</v>
      </c>
      <c r="YO2" s="189" t="s">
        <v>1666</v>
      </c>
      <c r="YP2" s="189" t="s">
        <v>1666</v>
      </c>
      <c r="YQ2" s="189" t="s">
        <v>1666</v>
      </c>
      <c r="YR2" s="189" t="s">
        <v>1666</v>
      </c>
      <c r="YS2" s="189" t="s">
        <v>1666</v>
      </c>
      <c r="YT2" s="189" t="s">
        <v>1666</v>
      </c>
      <c r="YU2" s="189" t="s">
        <v>1666</v>
      </c>
      <c r="YV2" s="189" t="s">
        <v>1666</v>
      </c>
      <c r="YW2" s="189" t="s">
        <v>1666</v>
      </c>
      <c r="YX2" s="189" t="s">
        <v>1666</v>
      </c>
      <c r="YY2" s="189" t="s">
        <v>1666</v>
      </c>
      <c r="YZ2" s="189" t="s">
        <v>1666</v>
      </c>
      <c r="ZA2" s="189" t="s">
        <v>1666</v>
      </c>
      <c r="ZB2" s="189" t="s">
        <v>1666</v>
      </c>
      <c r="ZC2" s="189" t="s">
        <v>1666</v>
      </c>
      <c r="ZD2" s="189" t="s">
        <v>1666</v>
      </c>
      <c r="ZE2" s="189" t="s">
        <v>1666</v>
      </c>
      <c r="ZF2" s="189" t="s">
        <v>1666</v>
      </c>
      <c r="ZG2" s="189" t="s">
        <v>1666</v>
      </c>
      <c r="ZH2" s="189" t="s">
        <v>1666</v>
      </c>
      <c r="ZI2" s="189" t="s">
        <v>1666</v>
      </c>
      <c r="ZJ2" s="189" t="s">
        <v>1666</v>
      </c>
      <c r="ZK2" s="189" t="s">
        <v>1666</v>
      </c>
      <c r="ZL2" s="189" t="s">
        <v>1666</v>
      </c>
      <c r="ZM2" s="189" t="s">
        <v>1666</v>
      </c>
      <c r="ZN2" s="189" t="s">
        <v>1666</v>
      </c>
      <c r="ZO2" s="189" t="s">
        <v>1666</v>
      </c>
      <c r="ZP2" s="189" t="s">
        <v>1666</v>
      </c>
      <c r="ZQ2" s="189" t="s">
        <v>1666</v>
      </c>
      <c r="ZR2" s="189" t="s">
        <v>1666</v>
      </c>
      <c r="ZS2" s="189" t="s">
        <v>1666</v>
      </c>
      <c r="ZT2" s="189" t="s">
        <v>1666</v>
      </c>
      <c r="ZU2" s="189" t="s">
        <v>1666</v>
      </c>
      <c r="ZV2" s="189" t="s">
        <v>1666</v>
      </c>
      <c r="ZW2" s="189" t="s">
        <v>1666</v>
      </c>
      <c r="ZX2" s="189" t="s">
        <v>1666</v>
      </c>
      <c r="ZY2" s="189" t="s">
        <v>1666</v>
      </c>
      <c r="ZZ2" s="189" t="s">
        <v>1666</v>
      </c>
      <c r="AAA2" s="189" t="s">
        <v>1666</v>
      </c>
      <c r="AAB2" s="189" t="s">
        <v>1666</v>
      </c>
      <c r="AAC2" s="189" t="s">
        <v>1666</v>
      </c>
      <c r="AAD2" s="189" t="s">
        <v>1666</v>
      </c>
      <c r="AAE2" s="189" t="s">
        <v>1666</v>
      </c>
      <c r="AAF2" s="189" t="s">
        <v>1666</v>
      </c>
      <c r="AAG2" s="189" t="s">
        <v>1666</v>
      </c>
      <c r="AAH2" s="189" t="s">
        <v>1666</v>
      </c>
      <c r="AAI2" s="189" t="s">
        <v>1666</v>
      </c>
      <c r="AAJ2" s="189" t="s">
        <v>1666</v>
      </c>
      <c r="AAK2" s="189" t="s">
        <v>1666</v>
      </c>
      <c r="AAL2" s="189" t="s">
        <v>1666</v>
      </c>
      <c r="AAM2" s="189" t="s">
        <v>1666</v>
      </c>
      <c r="AAN2" s="189" t="s">
        <v>1666</v>
      </c>
      <c r="AAO2" s="189" t="s">
        <v>1666</v>
      </c>
      <c r="AAP2" s="189" t="s">
        <v>1666</v>
      </c>
      <c r="AAQ2" s="189" t="s">
        <v>1666</v>
      </c>
      <c r="AAR2" s="189" t="s">
        <v>1666</v>
      </c>
      <c r="AAS2" s="189" t="s">
        <v>1666</v>
      </c>
      <c r="AAT2" s="189" t="s">
        <v>1666</v>
      </c>
      <c r="AAU2" s="189" t="s">
        <v>1666</v>
      </c>
      <c r="AAV2" s="189" t="s">
        <v>1666</v>
      </c>
      <c r="AAW2" s="189" t="s">
        <v>1666</v>
      </c>
      <c r="AAX2" s="189" t="s">
        <v>1666</v>
      </c>
      <c r="AAY2" s="189" t="s">
        <v>1666</v>
      </c>
      <c r="AAZ2" s="189" t="s">
        <v>1666</v>
      </c>
      <c r="ABA2" s="189" t="s">
        <v>1666</v>
      </c>
      <c r="ABB2" s="189" t="s">
        <v>1666</v>
      </c>
      <c r="ABC2" s="189" t="s">
        <v>1666</v>
      </c>
      <c r="ABD2" s="189" t="s">
        <v>1666</v>
      </c>
      <c r="ABE2" s="189" t="s">
        <v>1666</v>
      </c>
      <c r="ABF2" s="189" t="s">
        <v>1666</v>
      </c>
      <c r="ABG2" s="189" t="s">
        <v>1666</v>
      </c>
      <c r="ABH2" s="189" t="s">
        <v>1666</v>
      </c>
      <c r="ABI2" s="189" t="s">
        <v>1666</v>
      </c>
      <c r="ABJ2" s="189" t="s">
        <v>1666</v>
      </c>
      <c r="ABK2" s="189" t="s">
        <v>1666</v>
      </c>
      <c r="ABL2" s="189" t="s">
        <v>1666</v>
      </c>
      <c r="ABM2" s="189" t="s">
        <v>1666</v>
      </c>
      <c r="ABN2" s="189" t="s">
        <v>1666</v>
      </c>
      <c r="ABO2" s="189" t="s">
        <v>1666</v>
      </c>
      <c r="ABP2" s="189" t="s">
        <v>1666</v>
      </c>
      <c r="ABQ2" s="189" t="s">
        <v>1666</v>
      </c>
      <c r="ABR2" s="189" t="s">
        <v>1666</v>
      </c>
      <c r="ABS2" s="189" t="s">
        <v>1666</v>
      </c>
      <c r="ABT2" s="189" t="s">
        <v>1666</v>
      </c>
      <c r="ABU2" s="189" t="s">
        <v>1666</v>
      </c>
      <c r="ABV2" s="189" t="s">
        <v>1666</v>
      </c>
      <c r="ABW2" s="189" t="s">
        <v>1666</v>
      </c>
      <c r="ABX2" s="189" t="s">
        <v>1666</v>
      </c>
      <c r="ABY2" s="189" t="s">
        <v>1666</v>
      </c>
      <c r="ABZ2" s="189" t="s">
        <v>1666</v>
      </c>
      <c r="ACA2" s="189" t="s">
        <v>1666</v>
      </c>
      <c r="ACB2" s="189" t="s">
        <v>1666</v>
      </c>
      <c r="ACC2" s="189" t="s">
        <v>1666</v>
      </c>
      <c r="ACD2" s="189" t="s">
        <v>1666</v>
      </c>
      <c r="ACE2" s="189" t="s">
        <v>1666</v>
      </c>
      <c r="ACF2" s="189" t="s">
        <v>1666</v>
      </c>
      <c r="ACG2" s="189" t="s">
        <v>1666</v>
      </c>
      <c r="ACH2" s="189" t="s">
        <v>1666</v>
      </c>
      <c r="ACI2" s="189" t="s">
        <v>1666</v>
      </c>
      <c r="ACJ2" s="189" t="s">
        <v>1666</v>
      </c>
      <c r="ACK2" s="189" t="s">
        <v>1666</v>
      </c>
      <c r="ACL2" s="189" t="s">
        <v>1666</v>
      </c>
      <c r="ACM2" s="189" t="s">
        <v>1666</v>
      </c>
      <c r="ACN2" s="189" t="s">
        <v>1666</v>
      </c>
      <c r="ACO2" s="189" t="s">
        <v>1666</v>
      </c>
      <c r="ACP2" s="189" t="s">
        <v>1666</v>
      </c>
      <c r="ACQ2" s="189" t="s">
        <v>1666</v>
      </c>
      <c r="ACR2" s="189" t="s">
        <v>1666</v>
      </c>
      <c r="ACS2" s="189" t="s">
        <v>1666</v>
      </c>
      <c r="ACT2" s="189" t="s">
        <v>1666</v>
      </c>
      <c r="ACU2" s="189" t="s">
        <v>1666</v>
      </c>
      <c r="ACV2" s="189" t="s">
        <v>1666</v>
      </c>
      <c r="ACW2" s="189" t="s">
        <v>1666</v>
      </c>
      <c r="ACX2" s="189" t="s">
        <v>1666</v>
      </c>
      <c r="ACY2" s="189" t="s">
        <v>1666</v>
      </c>
      <c r="ACZ2" s="189" t="s">
        <v>1666</v>
      </c>
      <c r="ADA2" s="186" t="str">
        <f>届出書!M1</f>
        <v>202501Ⅰ専用</v>
      </c>
      <c r="ADB2" s="186" t="b">
        <f>別添!AG9</f>
        <v>0</v>
      </c>
      <c r="ADC2" s="301">
        <f>別添!Y41</f>
        <v>0</v>
      </c>
      <c r="ADD2" s="301">
        <f>別添!Y56</f>
        <v>0</v>
      </c>
      <c r="ADE2" s="301">
        <f>別添!Y57</f>
        <v>0</v>
      </c>
      <c r="ADF2" s="301">
        <f>別添!Y58</f>
        <v>0</v>
      </c>
      <c r="ADQ2" s="186" t="str">
        <f>別添!F4</f>
        <v>計画書提出</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648" t="s">
        <v>1667</v>
      </c>
      <c r="B2" s="648"/>
      <c r="C2" s="648" t="s">
        <v>1668</v>
      </c>
      <c r="D2" s="648" t="s">
        <v>1669</v>
      </c>
    </row>
    <row r="3" spans="1:11">
      <c r="A3" s="33" t="s">
        <v>1670</v>
      </c>
      <c r="B3" s="33" t="s">
        <v>1671</v>
      </c>
      <c r="C3" s="648"/>
      <c r="D3" s="648"/>
      <c r="I3" s="30" t="s">
        <v>1672</v>
      </c>
      <c r="J3" s="30" t="s">
        <v>1673</v>
      </c>
    </row>
    <row r="4" spans="1:11">
      <c r="B4" s="30">
        <v>1.5</v>
      </c>
      <c r="C4" s="30" t="s">
        <v>1674</v>
      </c>
      <c r="D4" s="30">
        <v>1</v>
      </c>
      <c r="F4" s="30" t="e">
        <f>#REF!-A4</f>
        <v>#REF!</v>
      </c>
      <c r="G4" s="30" t="e">
        <f>#REF!-B4</f>
        <v>#REF!</v>
      </c>
      <c r="H4" s="30" t="e">
        <f>F4*G4</f>
        <v>#REF!</v>
      </c>
      <c r="I4" s="30" t="e">
        <f>IF(#REF!=B4,"",IF(H4&lt;=0,"該当",""))</f>
        <v>#REF!</v>
      </c>
      <c r="J4" s="30" t="e">
        <f>IF(B4&gt;#REF!,"該当","")</f>
        <v>#REF!</v>
      </c>
      <c r="K4" s="30" t="s">
        <v>1674</v>
      </c>
    </row>
    <row r="5" spans="1:11">
      <c r="A5" s="30">
        <v>1.5</v>
      </c>
      <c r="B5" s="30">
        <v>2.5</v>
      </c>
      <c r="C5" s="30" t="s">
        <v>1675</v>
      </c>
      <c r="D5" s="30">
        <v>2</v>
      </c>
      <c r="F5" s="30" t="e">
        <f>#REF!-A5</f>
        <v>#REF!</v>
      </c>
      <c r="G5" s="30" t="e">
        <f>#REF!-B5</f>
        <v>#REF!</v>
      </c>
      <c r="H5" s="30" t="e">
        <f t="shared" ref="H5:H35" si="0">F5*G5</f>
        <v>#REF!</v>
      </c>
      <c r="I5" s="30" t="e">
        <f>IF(#REF!=B5,"",IF(H5&lt;=0,"該当",""))</f>
        <v>#REF!</v>
      </c>
      <c r="J5" s="30" t="e">
        <f>IF(AND(A5&lt;=#REF!,#REF!&lt;'リスト（入院）'!B5),"該当","")</f>
        <v>#REF!</v>
      </c>
      <c r="K5" s="30" t="s">
        <v>1675</v>
      </c>
    </row>
    <row r="6" spans="1:11">
      <c r="A6" s="30">
        <v>2.5</v>
      </c>
      <c r="B6" s="30">
        <v>3.5</v>
      </c>
      <c r="C6" s="30" t="s">
        <v>1676</v>
      </c>
      <c r="D6" s="30">
        <v>3</v>
      </c>
      <c r="F6" s="30" t="e">
        <f>#REF!-A6</f>
        <v>#REF!</v>
      </c>
      <c r="G6" s="30" t="e">
        <f>#REF!-B6</f>
        <v>#REF!</v>
      </c>
      <c r="H6" s="30" t="e">
        <f t="shared" si="0"/>
        <v>#REF!</v>
      </c>
      <c r="I6" s="30" t="e">
        <f>IF(#REF!=B6,"",IF(H6&lt;=0,"該当",""))</f>
        <v>#REF!</v>
      </c>
      <c r="J6" s="30" t="e">
        <f>IF(AND(A6&lt;=#REF!,#REF!&lt;'リスト（入院）'!B6),"該当","")</f>
        <v>#REF!</v>
      </c>
      <c r="K6" s="30" t="s">
        <v>1676</v>
      </c>
    </row>
    <row r="7" spans="1:11">
      <c r="A7" s="30">
        <v>3.5</v>
      </c>
      <c r="B7" s="30">
        <v>4.5</v>
      </c>
      <c r="C7" s="30" t="s">
        <v>1677</v>
      </c>
      <c r="D7" s="30">
        <v>4</v>
      </c>
      <c r="F7" s="30" t="e">
        <f>#REF!-A7</f>
        <v>#REF!</v>
      </c>
      <c r="G7" s="30" t="e">
        <f>#REF!-B7</f>
        <v>#REF!</v>
      </c>
      <c r="H7" s="30" t="e">
        <f t="shared" si="0"/>
        <v>#REF!</v>
      </c>
      <c r="I7" s="30" t="e">
        <f>IF(#REF!=B7,"",IF(H7&lt;=0,"該当",""))</f>
        <v>#REF!</v>
      </c>
      <c r="J7" s="30" t="e">
        <f>IF(AND(A7&lt;=#REF!,#REF!&lt;'リスト（入院）'!B7),"該当","")</f>
        <v>#REF!</v>
      </c>
      <c r="K7" s="30" t="s">
        <v>1677</v>
      </c>
    </row>
    <row r="8" spans="1:11">
      <c r="A8" s="30">
        <v>4.5</v>
      </c>
      <c r="B8" s="30">
        <v>5.5</v>
      </c>
      <c r="C8" s="30" t="s">
        <v>1678</v>
      </c>
      <c r="D8" s="30">
        <v>5</v>
      </c>
      <c r="F8" s="30" t="e">
        <f>#REF!-A8</f>
        <v>#REF!</v>
      </c>
      <c r="G8" s="30" t="e">
        <f>#REF!-B8</f>
        <v>#REF!</v>
      </c>
      <c r="H8" s="30" t="e">
        <f t="shared" si="0"/>
        <v>#REF!</v>
      </c>
      <c r="I8" s="30" t="e">
        <f>IF(#REF!=B8,"",IF(H8&lt;=0,"該当",""))</f>
        <v>#REF!</v>
      </c>
      <c r="J8" s="30" t="e">
        <f>IF(AND(A8&lt;=#REF!,#REF!&lt;'リスト（入院）'!B8),"該当","")</f>
        <v>#REF!</v>
      </c>
      <c r="K8" s="30" t="s">
        <v>1678</v>
      </c>
    </row>
    <row r="9" spans="1:11">
      <c r="A9" s="30">
        <v>5.5</v>
      </c>
      <c r="B9" s="30">
        <v>6.5</v>
      </c>
      <c r="C9" s="30" t="s">
        <v>1679</v>
      </c>
      <c r="D9" s="30">
        <v>6</v>
      </c>
      <c r="F9" s="30" t="e">
        <f>#REF!-A9</f>
        <v>#REF!</v>
      </c>
      <c r="G9" s="30" t="e">
        <f>#REF!-B9</f>
        <v>#REF!</v>
      </c>
      <c r="H9" s="30" t="e">
        <f t="shared" si="0"/>
        <v>#REF!</v>
      </c>
      <c r="I9" s="30" t="e">
        <f>IF(#REF!=B9,"",IF(H9&lt;=0,"該当",""))</f>
        <v>#REF!</v>
      </c>
      <c r="J9" s="30" t="e">
        <f>IF(AND(A9&lt;=#REF!,#REF!&lt;'リスト（入院）'!B9),"該当","")</f>
        <v>#REF!</v>
      </c>
      <c r="K9" s="30" t="s">
        <v>1679</v>
      </c>
    </row>
    <row r="10" spans="1:11">
      <c r="A10" s="30">
        <v>6.5</v>
      </c>
      <c r="B10" s="30">
        <v>7.5</v>
      </c>
      <c r="C10" s="30" t="s">
        <v>1680</v>
      </c>
      <c r="D10" s="30">
        <v>7</v>
      </c>
      <c r="F10" s="30" t="e">
        <f>#REF!-A10</f>
        <v>#REF!</v>
      </c>
      <c r="G10" s="30" t="e">
        <f>#REF!-B10</f>
        <v>#REF!</v>
      </c>
      <c r="H10" s="30" t="e">
        <f t="shared" si="0"/>
        <v>#REF!</v>
      </c>
      <c r="I10" s="30" t="e">
        <f>IF(#REF!=B10,"",IF(H10&lt;=0,"該当",""))</f>
        <v>#REF!</v>
      </c>
      <c r="J10" s="30" t="e">
        <f>IF(AND(A10&lt;=#REF!,#REF!&lt;'リスト（入院）'!B10),"該当","")</f>
        <v>#REF!</v>
      </c>
      <c r="K10" s="30" t="s">
        <v>1680</v>
      </c>
    </row>
    <row r="11" spans="1:11">
      <c r="A11" s="30">
        <v>7.5</v>
      </c>
      <c r="B11" s="30">
        <v>8.5</v>
      </c>
      <c r="C11" s="30" t="s">
        <v>1681</v>
      </c>
      <c r="D11" s="30">
        <v>8</v>
      </c>
      <c r="F11" s="30" t="e">
        <f>#REF!-A11</f>
        <v>#REF!</v>
      </c>
      <c r="G11" s="30" t="e">
        <f>#REF!-B11</f>
        <v>#REF!</v>
      </c>
      <c r="H11" s="30" t="e">
        <f t="shared" si="0"/>
        <v>#REF!</v>
      </c>
      <c r="I11" s="30" t="e">
        <f>IF(#REF!=B11,"",IF(H11&lt;=0,"該当",""))</f>
        <v>#REF!</v>
      </c>
      <c r="J11" s="30" t="e">
        <f>IF(AND(A11&lt;=#REF!,#REF!&lt;'リスト（入院）'!B11),"該当","")</f>
        <v>#REF!</v>
      </c>
      <c r="K11" s="30" t="s">
        <v>1681</v>
      </c>
    </row>
    <row r="12" spans="1:11">
      <c r="A12" s="30">
        <v>8.5</v>
      </c>
      <c r="B12" s="30">
        <v>9.5</v>
      </c>
      <c r="C12" s="30" t="s">
        <v>1682</v>
      </c>
      <c r="D12" s="30">
        <v>9</v>
      </c>
      <c r="F12" s="30" t="e">
        <f>#REF!-A12</f>
        <v>#REF!</v>
      </c>
      <c r="G12" s="30" t="e">
        <f>#REF!-B12</f>
        <v>#REF!</v>
      </c>
      <c r="H12" s="30" t="e">
        <f t="shared" si="0"/>
        <v>#REF!</v>
      </c>
      <c r="I12" s="30" t="e">
        <f>IF(#REF!=B12,"",IF(H12&lt;=0,"該当",""))</f>
        <v>#REF!</v>
      </c>
      <c r="J12" s="30" t="e">
        <f>IF(AND(A12&lt;=#REF!,#REF!&lt;'リスト（入院）'!B12),"該当","")</f>
        <v>#REF!</v>
      </c>
      <c r="K12" s="30" t="s">
        <v>1682</v>
      </c>
    </row>
    <row r="13" spans="1:11">
      <c r="A13" s="30">
        <v>9.5</v>
      </c>
      <c r="B13" s="30">
        <v>10.5</v>
      </c>
      <c r="C13" s="30" t="s">
        <v>1683</v>
      </c>
      <c r="D13" s="30">
        <v>10</v>
      </c>
      <c r="F13" s="30" t="e">
        <f>#REF!-A13</f>
        <v>#REF!</v>
      </c>
      <c r="G13" s="30" t="e">
        <f>#REF!-B13</f>
        <v>#REF!</v>
      </c>
      <c r="H13" s="30" t="e">
        <f t="shared" si="0"/>
        <v>#REF!</v>
      </c>
      <c r="I13" s="30" t="e">
        <f>IF(#REF!=B13,"",IF(H13&lt;=0,"該当",""))</f>
        <v>#REF!</v>
      </c>
      <c r="J13" s="30" t="e">
        <f>IF(AND(A13&lt;=#REF!,#REF!&lt;'リスト（入院）'!B13),"該当","")</f>
        <v>#REF!</v>
      </c>
      <c r="K13" s="30" t="s">
        <v>1683</v>
      </c>
    </row>
    <row r="14" spans="1:11">
      <c r="A14" s="30">
        <v>10.5</v>
      </c>
      <c r="B14" s="30">
        <v>11.5</v>
      </c>
      <c r="C14" s="30" t="s">
        <v>1684</v>
      </c>
      <c r="D14" s="30">
        <v>11</v>
      </c>
      <c r="F14" s="30" t="e">
        <f>#REF!-A14</f>
        <v>#REF!</v>
      </c>
      <c r="G14" s="30" t="e">
        <f>#REF!-B14</f>
        <v>#REF!</v>
      </c>
      <c r="H14" s="30" t="e">
        <f t="shared" si="0"/>
        <v>#REF!</v>
      </c>
      <c r="I14" s="30" t="e">
        <f>IF(#REF!=B14,"",IF(H14&lt;=0,"該当",""))</f>
        <v>#REF!</v>
      </c>
      <c r="J14" s="30" t="e">
        <f>IF(AND(A14&lt;=#REF!,#REF!&lt;'リスト（入院）'!B14),"該当","")</f>
        <v>#REF!</v>
      </c>
      <c r="K14" s="30" t="s">
        <v>1684</v>
      </c>
    </row>
    <row r="15" spans="1:11">
      <c r="A15" s="30">
        <v>11.5</v>
      </c>
      <c r="B15" s="30">
        <v>12.5</v>
      </c>
      <c r="C15" s="30" t="s">
        <v>1685</v>
      </c>
      <c r="D15" s="30">
        <v>12</v>
      </c>
      <c r="F15" s="30" t="e">
        <f>#REF!-A15</f>
        <v>#REF!</v>
      </c>
      <c r="G15" s="30" t="e">
        <f>#REF!-B15</f>
        <v>#REF!</v>
      </c>
      <c r="H15" s="30" t="e">
        <f t="shared" si="0"/>
        <v>#REF!</v>
      </c>
      <c r="I15" s="30" t="e">
        <f>IF(#REF!=B15,"",IF(H15&lt;=0,"該当",""))</f>
        <v>#REF!</v>
      </c>
      <c r="J15" s="30" t="e">
        <f>IF(AND(A15&lt;=#REF!,#REF!&lt;'リスト（入院）'!B15),"該当","")</f>
        <v>#REF!</v>
      </c>
      <c r="K15" s="30" t="s">
        <v>1685</v>
      </c>
    </row>
    <row r="16" spans="1:11">
      <c r="A16" s="30">
        <v>12.5</v>
      </c>
      <c r="B16" s="30">
        <v>13.5</v>
      </c>
      <c r="C16" s="30" t="s">
        <v>1686</v>
      </c>
      <c r="D16" s="30">
        <v>13</v>
      </c>
      <c r="F16" s="30" t="e">
        <f>#REF!-A16</f>
        <v>#REF!</v>
      </c>
      <c r="G16" s="30" t="e">
        <f>#REF!-B16</f>
        <v>#REF!</v>
      </c>
      <c r="H16" s="30" t="e">
        <f t="shared" si="0"/>
        <v>#REF!</v>
      </c>
      <c r="I16" s="30" t="e">
        <f>IF(#REF!=B16,"",IF(H16&lt;=0,"該当",""))</f>
        <v>#REF!</v>
      </c>
      <c r="J16" s="30" t="e">
        <f>IF(AND(A16&lt;=#REF!,#REF!&lt;'リスト（入院）'!B16),"該当","")</f>
        <v>#REF!</v>
      </c>
      <c r="K16" s="30" t="s">
        <v>1686</v>
      </c>
    </row>
    <row r="17" spans="1:11">
      <c r="A17" s="30">
        <v>13.5</v>
      </c>
      <c r="B17" s="30">
        <v>14.5</v>
      </c>
      <c r="C17" s="30" t="s">
        <v>1687</v>
      </c>
      <c r="D17" s="30">
        <v>14</v>
      </c>
      <c r="F17" s="30" t="e">
        <f>#REF!-A17</f>
        <v>#REF!</v>
      </c>
      <c r="G17" s="30" t="e">
        <f>#REF!-B17</f>
        <v>#REF!</v>
      </c>
      <c r="H17" s="30" t="e">
        <f t="shared" si="0"/>
        <v>#REF!</v>
      </c>
      <c r="I17" s="30" t="e">
        <f>IF(#REF!=B17,"",IF(H17&lt;=0,"該当",""))</f>
        <v>#REF!</v>
      </c>
      <c r="J17" s="30" t="e">
        <f>IF(AND(A17&lt;=#REF!,#REF!&lt;'リスト（入院）'!B17),"該当","")</f>
        <v>#REF!</v>
      </c>
      <c r="K17" s="30" t="s">
        <v>1687</v>
      </c>
    </row>
    <row r="18" spans="1:11">
      <c r="A18" s="30">
        <v>14.5</v>
      </c>
      <c r="B18" s="30">
        <v>15.5</v>
      </c>
      <c r="C18" s="30" t="s">
        <v>1688</v>
      </c>
      <c r="D18" s="30">
        <v>15</v>
      </c>
      <c r="F18" s="30" t="e">
        <f>#REF!-A18</f>
        <v>#REF!</v>
      </c>
      <c r="G18" s="30" t="e">
        <f>#REF!-B18</f>
        <v>#REF!</v>
      </c>
      <c r="H18" s="30" t="e">
        <f t="shared" si="0"/>
        <v>#REF!</v>
      </c>
      <c r="I18" s="30" t="e">
        <f>IF(#REF!=B18,"",IF(H18&lt;=0,"該当",""))</f>
        <v>#REF!</v>
      </c>
      <c r="J18" s="30" t="e">
        <f>IF(AND(A18&lt;=#REF!,#REF!&lt;'リスト（入院）'!B18),"該当","")</f>
        <v>#REF!</v>
      </c>
      <c r="K18" s="30" t="s">
        <v>1688</v>
      </c>
    </row>
    <row r="19" spans="1:11">
      <c r="A19" s="30">
        <v>15.5</v>
      </c>
      <c r="B19" s="30">
        <v>16.5</v>
      </c>
      <c r="C19" s="30" t="s">
        <v>1689</v>
      </c>
      <c r="D19" s="30">
        <v>16</v>
      </c>
      <c r="F19" s="30" t="e">
        <f>#REF!-A19</f>
        <v>#REF!</v>
      </c>
      <c r="G19" s="30" t="e">
        <f>#REF!-B19</f>
        <v>#REF!</v>
      </c>
      <c r="H19" s="30" t="e">
        <f t="shared" si="0"/>
        <v>#REF!</v>
      </c>
      <c r="I19" s="30" t="e">
        <f>IF(#REF!=B19,"",IF(H19&lt;=0,"該当",""))</f>
        <v>#REF!</v>
      </c>
      <c r="J19" s="30" t="e">
        <f>IF(AND(A19&lt;=#REF!,#REF!&lt;'リスト（入院）'!B19),"該当","")</f>
        <v>#REF!</v>
      </c>
      <c r="K19" s="30" t="s">
        <v>1689</v>
      </c>
    </row>
    <row r="20" spans="1:11">
      <c r="A20" s="30">
        <v>16.5</v>
      </c>
      <c r="B20" s="30">
        <v>17.5</v>
      </c>
      <c r="C20" s="30" t="s">
        <v>1690</v>
      </c>
      <c r="D20" s="30">
        <v>17</v>
      </c>
      <c r="F20" s="30" t="e">
        <f>#REF!-A20</f>
        <v>#REF!</v>
      </c>
      <c r="G20" s="30" t="e">
        <f>#REF!-B20</f>
        <v>#REF!</v>
      </c>
      <c r="H20" s="30" t="e">
        <f t="shared" si="0"/>
        <v>#REF!</v>
      </c>
      <c r="I20" s="30" t="e">
        <f>IF(#REF!=B20,"",IF(H20&lt;=0,"該当",""))</f>
        <v>#REF!</v>
      </c>
      <c r="J20" s="30" t="e">
        <f>IF(AND(A20&lt;=#REF!,#REF!&lt;'リスト（入院）'!B20),"該当","")</f>
        <v>#REF!</v>
      </c>
      <c r="K20" s="30" t="s">
        <v>1690</v>
      </c>
    </row>
    <row r="21" spans="1:11">
      <c r="A21" s="30">
        <v>17.5</v>
      </c>
      <c r="B21" s="30">
        <v>18.5</v>
      </c>
      <c r="C21" s="30" t="s">
        <v>1691</v>
      </c>
      <c r="D21" s="30">
        <v>18</v>
      </c>
      <c r="F21" s="30" t="e">
        <f>#REF!-A21</f>
        <v>#REF!</v>
      </c>
      <c r="G21" s="30" t="e">
        <f>#REF!-B21</f>
        <v>#REF!</v>
      </c>
      <c r="H21" s="30" t="e">
        <f t="shared" si="0"/>
        <v>#REF!</v>
      </c>
      <c r="I21" s="30" t="e">
        <f>IF(#REF!=B21,"",IF(H21&lt;=0,"該当",""))</f>
        <v>#REF!</v>
      </c>
      <c r="J21" s="30" t="e">
        <f>IF(AND(A21&lt;=#REF!,#REF!&lt;'リスト（入院）'!B21),"該当","")</f>
        <v>#REF!</v>
      </c>
      <c r="K21" s="30" t="s">
        <v>1691</v>
      </c>
    </row>
    <row r="22" spans="1:11">
      <c r="A22" s="30">
        <v>18.5</v>
      </c>
      <c r="B22" s="30">
        <v>19.5</v>
      </c>
      <c r="C22" s="30" t="s">
        <v>1692</v>
      </c>
      <c r="D22" s="30">
        <v>19</v>
      </c>
      <c r="F22" s="30" t="e">
        <f>#REF!-A22</f>
        <v>#REF!</v>
      </c>
      <c r="G22" s="30" t="e">
        <f>#REF!-B22</f>
        <v>#REF!</v>
      </c>
      <c r="H22" s="30" t="e">
        <f t="shared" si="0"/>
        <v>#REF!</v>
      </c>
      <c r="I22" s="30" t="e">
        <f>IF(#REF!=B22,"",IF(H22&lt;=0,"該当",""))</f>
        <v>#REF!</v>
      </c>
      <c r="J22" s="30" t="e">
        <f>IF(AND(A22&lt;=#REF!,#REF!&lt;'リスト（入院）'!B22),"該当","")</f>
        <v>#REF!</v>
      </c>
      <c r="K22" s="30" t="s">
        <v>1692</v>
      </c>
    </row>
    <row r="23" spans="1:11">
      <c r="A23" s="30">
        <v>19.5</v>
      </c>
      <c r="B23" s="30">
        <v>20.5</v>
      </c>
      <c r="C23" s="30" t="s">
        <v>1693</v>
      </c>
      <c r="D23" s="30">
        <v>20</v>
      </c>
      <c r="F23" s="30" t="e">
        <f>#REF!-A23</f>
        <v>#REF!</v>
      </c>
      <c r="G23" s="30" t="e">
        <f>#REF!-B23</f>
        <v>#REF!</v>
      </c>
      <c r="H23" s="30" t="e">
        <f t="shared" si="0"/>
        <v>#REF!</v>
      </c>
      <c r="I23" s="30" t="e">
        <f>IF(#REF!=B23,"",IF(H23&lt;=0,"該当",""))</f>
        <v>#REF!</v>
      </c>
      <c r="J23" s="30" t="e">
        <f>IF(AND(A23&lt;=#REF!,#REF!&lt;'リスト（入院）'!B23),"該当","")</f>
        <v>#REF!</v>
      </c>
      <c r="K23" s="30" t="s">
        <v>1693</v>
      </c>
    </row>
    <row r="24" spans="1:11">
      <c r="A24" s="30">
        <v>20.5</v>
      </c>
      <c r="B24" s="30">
        <v>21.5</v>
      </c>
      <c r="C24" s="30" t="s">
        <v>1694</v>
      </c>
      <c r="D24" s="30">
        <v>21</v>
      </c>
      <c r="F24" s="30" t="e">
        <f>#REF!-A24</f>
        <v>#REF!</v>
      </c>
      <c r="G24" s="30" t="e">
        <f>#REF!-B24</f>
        <v>#REF!</v>
      </c>
      <c r="H24" s="30" t="e">
        <f t="shared" si="0"/>
        <v>#REF!</v>
      </c>
      <c r="I24" s="30" t="e">
        <f>IF(#REF!=B24,"",IF(H24&lt;=0,"該当",""))</f>
        <v>#REF!</v>
      </c>
      <c r="J24" s="30" t="e">
        <f>IF(AND(A24&lt;=#REF!,#REF!&lt;'リスト（入院）'!B24),"該当","")</f>
        <v>#REF!</v>
      </c>
      <c r="K24" s="30" t="s">
        <v>1694</v>
      </c>
    </row>
    <row r="25" spans="1:11">
      <c r="A25" s="30">
        <v>21.5</v>
      </c>
      <c r="B25" s="30">
        <v>22.5</v>
      </c>
      <c r="C25" s="30" t="s">
        <v>1695</v>
      </c>
      <c r="D25" s="30">
        <v>22</v>
      </c>
      <c r="F25" s="30" t="e">
        <f>#REF!-A25</f>
        <v>#REF!</v>
      </c>
      <c r="G25" s="30" t="e">
        <f>#REF!-B25</f>
        <v>#REF!</v>
      </c>
      <c r="H25" s="30" t="e">
        <f t="shared" si="0"/>
        <v>#REF!</v>
      </c>
      <c r="I25" s="30" t="e">
        <f>IF(#REF!=B25,"",IF(H25&lt;=0,"該当",""))</f>
        <v>#REF!</v>
      </c>
      <c r="J25" s="30" t="e">
        <f>IF(AND(A25&lt;=#REF!,#REF!&lt;'リスト（入院）'!B25),"該当","")</f>
        <v>#REF!</v>
      </c>
      <c r="K25" s="30" t="s">
        <v>1695</v>
      </c>
    </row>
    <row r="26" spans="1:11">
      <c r="A26" s="30">
        <v>22.5</v>
      </c>
      <c r="B26" s="30">
        <v>23.5</v>
      </c>
      <c r="C26" s="30" t="s">
        <v>1696</v>
      </c>
      <c r="D26" s="30">
        <v>23</v>
      </c>
      <c r="F26" s="30" t="e">
        <f>#REF!-A26</f>
        <v>#REF!</v>
      </c>
      <c r="G26" s="30" t="e">
        <f>#REF!-B26</f>
        <v>#REF!</v>
      </c>
      <c r="H26" s="30" t="e">
        <f t="shared" si="0"/>
        <v>#REF!</v>
      </c>
      <c r="I26" s="30" t="e">
        <f>IF(#REF!=B26,"",IF(H26&lt;=0,"該当",""))</f>
        <v>#REF!</v>
      </c>
      <c r="J26" s="30" t="e">
        <f>IF(AND(A26&lt;=#REF!,#REF!&lt;'リスト（入院）'!B26),"該当","")</f>
        <v>#REF!</v>
      </c>
      <c r="K26" s="30" t="s">
        <v>1696</v>
      </c>
    </row>
    <row r="27" spans="1:11">
      <c r="A27" s="30">
        <v>23.5</v>
      </c>
      <c r="B27" s="30">
        <v>24.5</v>
      </c>
      <c r="C27" s="30" t="s">
        <v>1697</v>
      </c>
      <c r="D27" s="30">
        <v>24</v>
      </c>
      <c r="F27" s="30" t="e">
        <f>#REF!-A27</f>
        <v>#REF!</v>
      </c>
      <c r="G27" s="30" t="e">
        <f>#REF!-B27</f>
        <v>#REF!</v>
      </c>
      <c r="H27" s="30" t="e">
        <f t="shared" si="0"/>
        <v>#REF!</v>
      </c>
      <c r="I27" s="30" t="e">
        <f>IF(#REF!=B27,"",IF(H27&lt;=0,"該当",""))</f>
        <v>#REF!</v>
      </c>
      <c r="J27" s="30" t="e">
        <f>IF(AND(A27&lt;=#REF!,#REF!&lt;'リスト（入院）'!B27),"該当","")</f>
        <v>#REF!</v>
      </c>
      <c r="K27" s="30" t="s">
        <v>1697</v>
      </c>
    </row>
    <row r="28" spans="1:11">
      <c r="A28" s="30">
        <v>24.5</v>
      </c>
      <c r="B28" s="30">
        <v>25.5</v>
      </c>
      <c r="C28" s="30" t="s">
        <v>1698</v>
      </c>
      <c r="D28" s="30">
        <v>25</v>
      </c>
      <c r="F28" s="30" t="e">
        <f>#REF!-A28</f>
        <v>#REF!</v>
      </c>
      <c r="G28" s="30" t="e">
        <f>#REF!-B28</f>
        <v>#REF!</v>
      </c>
      <c r="H28" s="30" t="e">
        <f t="shared" si="0"/>
        <v>#REF!</v>
      </c>
      <c r="I28" s="30" t="e">
        <f>IF(#REF!=B28,"",IF(H28&lt;=0,"該当",""))</f>
        <v>#REF!</v>
      </c>
      <c r="J28" s="30" t="e">
        <f>IF(AND(A28&lt;=#REF!,#REF!&lt;'リスト（入院）'!B28),"該当","")</f>
        <v>#REF!</v>
      </c>
      <c r="K28" s="30" t="s">
        <v>1698</v>
      </c>
    </row>
    <row r="29" spans="1:11">
      <c r="A29" s="30">
        <v>25.5</v>
      </c>
      <c r="B29" s="30">
        <v>26.5</v>
      </c>
      <c r="C29" s="30" t="s">
        <v>1699</v>
      </c>
      <c r="D29" s="30">
        <v>26</v>
      </c>
      <c r="F29" s="30" t="e">
        <f>#REF!-A29</f>
        <v>#REF!</v>
      </c>
      <c r="G29" s="30" t="e">
        <f>#REF!-B29</f>
        <v>#REF!</v>
      </c>
      <c r="H29" s="30" t="e">
        <f t="shared" si="0"/>
        <v>#REF!</v>
      </c>
      <c r="I29" s="30" t="e">
        <f>IF(#REF!=B29,"",IF(H29&lt;=0,"該当",""))</f>
        <v>#REF!</v>
      </c>
      <c r="J29" s="30" t="e">
        <f>IF(AND(A29&lt;=#REF!,#REF!&lt;'リスト（入院）'!B29),"該当","")</f>
        <v>#REF!</v>
      </c>
      <c r="K29" s="30" t="s">
        <v>1699</v>
      </c>
    </row>
    <row r="30" spans="1:11">
      <c r="A30" s="30">
        <v>26.5</v>
      </c>
      <c r="B30" s="30">
        <v>27.5</v>
      </c>
      <c r="C30" s="30" t="s">
        <v>1700</v>
      </c>
      <c r="D30" s="30">
        <v>27</v>
      </c>
      <c r="F30" s="30" t="e">
        <f>#REF!-A30</f>
        <v>#REF!</v>
      </c>
      <c r="G30" s="30" t="e">
        <f>#REF!-B30</f>
        <v>#REF!</v>
      </c>
      <c r="H30" s="30" t="e">
        <f t="shared" si="0"/>
        <v>#REF!</v>
      </c>
      <c r="I30" s="30" t="e">
        <f>IF(#REF!=B30,"",IF(H30&lt;=0,"該当",""))</f>
        <v>#REF!</v>
      </c>
      <c r="J30" s="30" t="e">
        <f>IF(AND(A30&lt;=#REF!,#REF!&lt;'リスト（入院）'!B30),"該当","")</f>
        <v>#REF!</v>
      </c>
      <c r="K30" s="30" t="s">
        <v>1700</v>
      </c>
    </row>
    <row r="31" spans="1:11">
      <c r="A31" s="30">
        <v>27.5</v>
      </c>
      <c r="B31" s="30">
        <v>28.5</v>
      </c>
      <c r="C31" s="30" t="s">
        <v>1701</v>
      </c>
      <c r="D31" s="30">
        <v>28</v>
      </c>
      <c r="F31" s="30" t="e">
        <f>#REF!-A31</f>
        <v>#REF!</v>
      </c>
      <c r="G31" s="30" t="e">
        <f>#REF!-B31</f>
        <v>#REF!</v>
      </c>
      <c r="H31" s="30" t="e">
        <f t="shared" si="0"/>
        <v>#REF!</v>
      </c>
      <c r="I31" s="30" t="e">
        <f>IF(#REF!=B31,"",IF(H31&lt;=0,"該当",""))</f>
        <v>#REF!</v>
      </c>
      <c r="J31" s="30" t="e">
        <f>IF(AND(A31&lt;=#REF!,#REF!&lt;'リスト（入院）'!B31),"該当","")</f>
        <v>#REF!</v>
      </c>
      <c r="K31" s="30" t="s">
        <v>1701</v>
      </c>
    </row>
    <row r="32" spans="1:11">
      <c r="A32" s="30">
        <v>28.5</v>
      </c>
      <c r="B32" s="30">
        <v>29.5</v>
      </c>
      <c r="C32" s="30" t="s">
        <v>1702</v>
      </c>
      <c r="D32" s="30">
        <v>29</v>
      </c>
      <c r="F32" s="30" t="e">
        <f>#REF!-A32</f>
        <v>#REF!</v>
      </c>
      <c r="G32" s="30" t="e">
        <f>#REF!-B32</f>
        <v>#REF!</v>
      </c>
      <c r="H32" s="30" t="e">
        <f t="shared" si="0"/>
        <v>#REF!</v>
      </c>
      <c r="I32" s="30" t="e">
        <f>IF(#REF!=B32,"",IF(H32&lt;=0,"該当",""))</f>
        <v>#REF!</v>
      </c>
      <c r="J32" s="30" t="e">
        <f>IF(AND(A32&lt;=#REF!,#REF!&lt;'リスト（入院）'!B32),"該当","")</f>
        <v>#REF!</v>
      </c>
      <c r="K32" s="30" t="s">
        <v>1702</v>
      </c>
    </row>
    <row r="33" spans="1:11">
      <c r="A33" s="30">
        <v>29.5</v>
      </c>
      <c r="B33" s="30">
        <v>30.5</v>
      </c>
      <c r="C33" s="30" t="s">
        <v>1703</v>
      </c>
      <c r="D33" s="30">
        <v>30</v>
      </c>
      <c r="F33" s="30" t="e">
        <f>#REF!-A33</f>
        <v>#REF!</v>
      </c>
      <c r="G33" s="30" t="e">
        <f>#REF!-B33</f>
        <v>#REF!</v>
      </c>
      <c r="H33" s="30" t="e">
        <f t="shared" si="0"/>
        <v>#REF!</v>
      </c>
      <c r="I33" s="30" t="e">
        <f>IF(#REF!=B33,"",IF(H33&lt;=0,"該当",""))</f>
        <v>#REF!</v>
      </c>
      <c r="J33" s="30" t="e">
        <f>IF(AND(A33&lt;=#REF!,#REF!&lt;'リスト（入院）'!B33),"該当","")</f>
        <v>#REF!</v>
      </c>
      <c r="K33" s="30" t="s">
        <v>1703</v>
      </c>
    </row>
    <row r="34" spans="1:11">
      <c r="A34" s="30">
        <v>30.5</v>
      </c>
      <c r="B34" s="30">
        <v>31.5</v>
      </c>
      <c r="C34" s="30" t="s">
        <v>1704</v>
      </c>
      <c r="D34" s="30">
        <v>31</v>
      </c>
      <c r="F34" s="30" t="e">
        <f>#REF!-A34</f>
        <v>#REF!</v>
      </c>
      <c r="G34" s="30" t="e">
        <f>#REF!-B34</f>
        <v>#REF!</v>
      </c>
      <c r="H34" s="30" t="e">
        <f t="shared" si="0"/>
        <v>#REF!</v>
      </c>
      <c r="I34" s="30" t="e">
        <f>IF(#REF!=B34,"",IF(H34&lt;=0,"該当",""))</f>
        <v>#REF!</v>
      </c>
      <c r="J34" s="30" t="e">
        <f>IF(AND(A34&lt;=#REF!,#REF!&lt;'リスト（入院）'!B34),"該当","")</f>
        <v>#REF!</v>
      </c>
      <c r="K34" s="30" t="s">
        <v>1704</v>
      </c>
    </row>
    <row r="35" spans="1:11">
      <c r="A35" s="30">
        <v>31.5</v>
      </c>
      <c r="B35" s="30">
        <v>32.5</v>
      </c>
      <c r="C35" s="30" t="s">
        <v>1705</v>
      </c>
      <c r="D35" s="30">
        <v>32</v>
      </c>
      <c r="F35" s="30" t="e">
        <f>#REF!-A35</f>
        <v>#REF!</v>
      </c>
      <c r="G35" s="30" t="e">
        <f>#REF!-B35</f>
        <v>#REF!</v>
      </c>
      <c r="H35" s="30" t="e">
        <f t="shared" si="0"/>
        <v>#REF!</v>
      </c>
      <c r="I35" s="30" t="e">
        <f>IF(#REF!=B35,"",IF(H35&lt;=0,"該当",""))</f>
        <v>#REF!</v>
      </c>
      <c r="J35" s="30" t="e">
        <f>IF(AND(A35&lt;=#REF!,#REF!&lt;'リスト（入院）'!B35),"該当","")</f>
        <v>#REF!</v>
      </c>
      <c r="K35" s="30" t="s">
        <v>1705</v>
      </c>
    </row>
    <row r="36" spans="1:11">
      <c r="A36" s="30">
        <v>32.5</v>
      </c>
      <c r="B36" s="30">
        <v>33.5</v>
      </c>
      <c r="C36" s="30" t="s">
        <v>1706</v>
      </c>
      <c r="D36" s="30">
        <v>33</v>
      </c>
      <c r="F36" s="30" t="e">
        <f>#REF!-A36</f>
        <v>#REF!</v>
      </c>
      <c r="G36" s="30" t="e">
        <f>#REF!-B36</f>
        <v>#REF!</v>
      </c>
      <c r="H36" s="30" t="e">
        <f t="shared" ref="H36:H67" si="1">F36*G36</f>
        <v>#REF!</v>
      </c>
      <c r="I36" s="30" t="e">
        <f>IF(#REF!=B36,"",IF(H36&lt;=0,"該当",""))</f>
        <v>#REF!</v>
      </c>
      <c r="J36" s="30" t="e">
        <f>IF(AND(A36&lt;=#REF!,#REF!&lt;'リスト（入院）'!B36),"該当","")</f>
        <v>#REF!</v>
      </c>
      <c r="K36" s="30" t="s">
        <v>1706</v>
      </c>
    </row>
    <row r="37" spans="1:11">
      <c r="A37" s="30">
        <v>33.5</v>
      </c>
      <c r="B37" s="30">
        <v>34.5</v>
      </c>
      <c r="C37" s="30" t="s">
        <v>1707</v>
      </c>
      <c r="D37" s="30">
        <v>34</v>
      </c>
      <c r="F37" s="30" t="e">
        <f>#REF!-A37</f>
        <v>#REF!</v>
      </c>
      <c r="G37" s="30" t="e">
        <f>#REF!-B37</f>
        <v>#REF!</v>
      </c>
      <c r="H37" s="30" t="e">
        <f t="shared" si="1"/>
        <v>#REF!</v>
      </c>
      <c r="I37" s="30" t="e">
        <f>IF(#REF!=B37,"",IF(H37&lt;=0,"該当",""))</f>
        <v>#REF!</v>
      </c>
      <c r="J37" s="30" t="e">
        <f>IF(AND(A37&lt;=#REF!,#REF!&lt;'リスト（入院）'!B37),"該当","")</f>
        <v>#REF!</v>
      </c>
      <c r="K37" s="30" t="s">
        <v>1707</v>
      </c>
    </row>
    <row r="38" spans="1:11">
      <c r="A38" s="30">
        <v>34.5</v>
      </c>
      <c r="B38" s="30">
        <v>35.5</v>
      </c>
      <c r="C38" s="30" t="s">
        <v>1708</v>
      </c>
      <c r="D38" s="30">
        <v>35</v>
      </c>
      <c r="F38" s="30" t="e">
        <f>#REF!-A38</f>
        <v>#REF!</v>
      </c>
      <c r="G38" s="30" t="e">
        <f>#REF!-B38</f>
        <v>#REF!</v>
      </c>
      <c r="H38" s="30" t="e">
        <f t="shared" si="1"/>
        <v>#REF!</v>
      </c>
      <c r="I38" s="30" t="e">
        <f>IF(#REF!=B38,"",IF(H38&lt;=0,"該当",""))</f>
        <v>#REF!</v>
      </c>
      <c r="J38" s="30" t="e">
        <f>IF(AND(A38&lt;=#REF!,#REF!&lt;'リスト（入院）'!B38),"該当","")</f>
        <v>#REF!</v>
      </c>
      <c r="K38" s="30" t="s">
        <v>1708</v>
      </c>
    </row>
    <row r="39" spans="1:11">
      <c r="A39" s="30">
        <v>35.5</v>
      </c>
      <c r="B39" s="30">
        <v>36.5</v>
      </c>
      <c r="C39" s="30" t="s">
        <v>1709</v>
      </c>
      <c r="D39" s="30">
        <v>36</v>
      </c>
      <c r="F39" s="30" t="e">
        <f>#REF!-A39</f>
        <v>#REF!</v>
      </c>
      <c r="G39" s="30" t="e">
        <f>#REF!-B39</f>
        <v>#REF!</v>
      </c>
      <c r="H39" s="30" t="e">
        <f t="shared" si="1"/>
        <v>#REF!</v>
      </c>
      <c r="I39" s="30" t="e">
        <f>IF(#REF!=B39,"",IF(H39&lt;=0,"該当",""))</f>
        <v>#REF!</v>
      </c>
      <c r="J39" s="30" t="e">
        <f>IF(AND(A39&lt;=#REF!,#REF!&lt;'リスト（入院）'!B39),"該当","")</f>
        <v>#REF!</v>
      </c>
      <c r="K39" s="30" t="s">
        <v>1709</v>
      </c>
    </row>
    <row r="40" spans="1:11">
      <c r="A40" s="30">
        <v>36.5</v>
      </c>
      <c r="B40" s="30">
        <v>37.5</v>
      </c>
      <c r="C40" s="30" t="s">
        <v>1710</v>
      </c>
      <c r="D40" s="30">
        <v>37</v>
      </c>
      <c r="F40" s="30" t="e">
        <f>#REF!-A40</f>
        <v>#REF!</v>
      </c>
      <c r="G40" s="30" t="e">
        <f>#REF!-B40</f>
        <v>#REF!</v>
      </c>
      <c r="H40" s="30" t="e">
        <f t="shared" si="1"/>
        <v>#REF!</v>
      </c>
      <c r="I40" s="30" t="e">
        <f>IF(#REF!=B40,"",IF(H40&lt;=0,"該当",""))</f>
        <v>#REF!</v>
      </c>
      <c r="J40" s="30" t="e">
        <f>IF(AND(A40&lt;=#REF!,#REF!&lt;'リスト（入院）'!B40),"該当","")</f>
        <v>#REF!</v>
      </c>
      <c r="K40" s="30" t="s">
        <v>1710</v>
      </c>
    </row>
    <row r="41" spans="1:11">
      <c r="A41" s="30">
        <v>37.5</v>
      </c>
      <c r="B41" s="30">
        <v>38.5</v>
      </c>
      <c r="C41" s="30" t="s">
        <v>1711</v>
      </c>
      <c r="D41" s="30">
        <v>38</v>
      </c>
      <c r="F41" s="30" t="e">
        <f>#REF!-A41</f>
        <v>#REF!</v>
      </c>
      <c r="G41" s="30" t="e">
        <f>#REF!-B41</f>
        <v>#REF!</v>
      </c>
      <c r="H41" s="30" t="e">
        <f t="shared" si="1"/>
        <v>#REF!</v>
      </c>
      <c r="I41" s="30" t="e">
        <f>IF(#REF!=B41,"",IF(H41&lt;=0,"該当",""))</f>
        <v>#REF!</v>
      </c>
      <c r="J41" s="30" t="e">
        <f>IF(AND(A41&lt;=#REF!,#REF!&lt;'リスト（入院）'!B41),"該当","")</f>
        <v>#REF!</v>
      </c>
      <c r="K41" s="30" t="s">
        <v>1711</v>
      </c>
    </row>
    <row r="42" spans="1:11">
      <c r="A42" s="30">
        <v>38.5</v>
      </c>
      <c r="B42" s="30">
        <v>39.5</v>
      </c>
      <c r="C42" s="30" t="s">
        <v>1712</v>
      </c>
      <c r="D42" s="30">
        <v>39</v>
      </c>
      <c r="F42" s="30" t="e">
        <f>#REF!-A42</f>
        <v>#REF!</v>
      </c>
      <c r="G42" s="30" t="e">
        <f>#REF!-B42</f>
        <v>#REF!</v>
      </c>
      <c r="H42" s="30" t="e">
        <f t="shared" si="1"/>
        <v>#REF!</v>
      </c>
      <c r="I42" s="30" t="e">
        <f>IF(#REF!=B42,"",IF(H42&lt;=0,"該当",""))</f>
        <v>#REF!</v>
      </c>
      <c r="J42" s="30" t="e">
        <f>IF(AND(A42&lt;=#REF!,#REF!&lt;'リスト（入院）'!B42),"該当","")</f>
        <v>#REF!</v>
      </c>
      <c r="K42" s="30" t="s">
        <v>1712</v>
      </c>
    </row>
    <row r="43" spans="1:11">
      <c r="A43" s="30">
        <v>39.5</v>
      </c>
      <c r="B43" s="30">
        <v>40.5</v>
      </c>
      <c r="C43" s="30" t="s">
        <v>1713</v>
      </c>
      <c r="D43" s="30">
        <v>40</v>
      </c>
      <c r="F43" s="30" t="e">
        <f>#REF!-A43</f>
        <v>#REF!</v>
      </c>
      <c r="G43" s="30" t="e">
        <f>#REF!-B43</f>
        <v>#REF!</v>
      </c>
      <c r="H43" s="30" t="e">
        <f t="shared" si="1"/>
        <v>#REF!</v>
      </c>
      <c r="I43" s="30" t="e">
        <f>IF(#REF!=B43,"",IF(H43&lt;=0,"該当",""))</f>
        <v>#REF!</v>
      </c>
      <c r="J43" s="30" t="e">
        <f>IF(AND(A43&lt;=#REF!,#REF!&lt;'リスト（入院）'!B43),"該当","")</f>
        <v>#REF!</v>
      </c>
      <c r="K43" s="30" t="s">
        <v>1713</v>
      </c>
    </row>
    <row r="44" spans="1:11">
      <c r="A44" s="30">
        <v>40.5</v>
      </c>
      <c r="B44" s="30">
        <v>41.5</v>
      </c>
      <c r="C44" s="30" t="s">
        <v>1714</v>
      </c>
      <c r="D44" s="30">
        <v>41</v>
      </c>
      <c r="F44" s="30" t="e">
        <f>#REF!-A44</f>
        <v>#REF!</v>
      </c>
      <c r="G44" s="30" t="e">
        <f>#REF!-B44</f>
        <v>#REF!</v>
      </c>
      <c r="H44" s="30" t="e">
        <f t="shared" si="1"/>
        <v>#REF!</v>
      </c>
      <c r="I44" s="30" t="e">
        <f>IF(#REF!=B44,"",IF(H44&lt;=0,"該当",""))</f>
        <v>#REF!</v>
      </c>
      <c r="J44" s="30" t="e">
        <f>IF(AND(A44&lt;=#REF!,#REF!&lt;'リスト（入院）'!B44),"該当","")</f>
        <v>#REF!</v>
      </c>
      <c r="K44" s="30" t="s">
        <v>1714</v>
      </c>
    </row>
    <row r="45" spans="1:11">
      <c r="A45" s="30">
        <v>41.5</v>
      </c>
      <c r="B45" s="30">
        <v>42.5</v>
      </c>
      <c r="C45" s="30" t="s">
        <v>1715</v>
      </c>
      <c r="D45" s="30">
        <v>42</v>
      </c>
      <c r="F45" s="30" t="e">
        <f>#REF!-A45</f>
        <v>#REF!</v>
      </c>
      <c r="G45" s="30" t="e">
        <f>#REF!-B45</f>
        <v>#REF!</v>
      </c>
      <c r="H45" s="30" t="e">
        <f t="shared" si="1"/>
        <v>#REF!</v>
      </c>
      <c r="I45" s="30" t="e">
        <f>IF(#REF!=B45,"",IF(H45&lt;=0,"該当",""))</f>
        <v>#REF!</v>
      </c>
      <c r="J45" s="30" t="e">
        <f>IF(AND(A45&lt;=#REF!,#REF!&lt;'リスト（入院）'!B45),"該当","")</f>
        <v>#REF!</v>
      </c>
      <c r="K45" s="30" t="s">
        <v>1715</v>
      </c>
    </row>
    <row r="46" spans="1:11">
      <c r="A46" s="30">
        <v>42.5</v>
      </c>
      <c r="B46" s="30">
        <v>43.5</v>
      </c>
      <c r="C46" s="30" t="s">
        <v>1716</v>
      </c>
      <c r="D46" s="30">
        <v>43</v>
      </c>
      <c r="F46" s="30" t="e">
        <f>#REF!-A46</f>
        <v>#REF!</v>
      </c>
      <c r="G46" s="30" t="e">
        <f>#REF!-B46</f>
        <v>#REF!</v>
      </c>
      <c r="H46" s="30" t="e">
        <f t="shared" si="1"/>
        <v>#REF!</v>
      </c>
      <c r="I46" s="30" t="e">
        <f>IF(#REF!=B46,"",IF(H46&lt;=0,"該当",""))</f>
        <v>#REF!</v>
      </c>
      <c r="J46" s="30" t="e">
        <f>IF(AND(A46&lt;=#REF!,#REF!&lt;'リスト（入院）'!B46),"該当","")</f>
        <v>#REF!</v>
      </c>
      <c r="K46" s="30" t="s">
        <v>1716</v>
      </c>
    </row>
    <row r="47" spans="1:11">
      <c r="A47" s="30">
        <v>43.5</v>
      </c>
      <c r="B47" s="30">
        <v>44.5</v>
      </c>
      <c r="C47" s="30" t="s">
        <v>1717</v>
      </c>
      <c r="D47" s="30">
        <v>44</v>
      </c>
      <c r="F47" s="30" t="e">
        <f>#REF!-A47</f>
        <v>#REF!</v>
      </c>
      <c r="G47" s="30" t="e">
        <f>#REF!-B47</f>
        <v>#REF!</v>
      </c>
      <c r="H47" s="30" t="e">
        <f t="shared" si="1"/>
        <v>#REF!</v>
      </c>
      <c r="I47" s="30" t="e">
        <f>IF(#REF!=B47,"",IF(H47&lt;=0,"該当",""))</f>
        <v>#REF!</v>
      </c>
      <c r="J47" s="30" t="e">
        <f>IF(AND(A47&lt;=#REF!,#REF!&lt;'リスト（入院）'!B47),"該当","")</f>
        <v>#REF!</v>
      </c>
      <c r="K47" s="30" t="s">
        <v>1717</v>
      </c>
    </row>
    <row r="48" spans="1:11">
      <c r="A48" s="30">
        <v>44.5</v>
      </c>
      <c r="B48" s="30">
        <v>45.5</v>
      </c>
      <c r="C48" s="30" t="s">
        <v>1718</v>
      </c>
      <c r="D48" s="30">
        <v>45</v>
      </c>
      <c r="F48" s="30" t="e">
        <f>#REF!-A48</f>
        <v>#REF!</v>
      </c>
      <c r="G48" s="30" t="e">
        <f>#REF!-B48</f>
        <v>#REF!</v>
      </c>
      <c r="H48" s="30" t="e">
        <f t="shared" si="1"/>
        <v>#REF!</v>
      </c>
      <c r="I48" s="30" t="e">
        <f>IF(#REF!=B48,"",IF(H48&lt;=0,"該当",""))</f>
        <v>#REF!</v>
      </c>
      <c r="J48" s="30" t="e">
        <f>IF(AND(A48&lt;=#REF!,#REF!&lt;'リスト（入院）'!B48),"該当","")</f>
        <v>#REF!</v>
      </c>
      <c r="K48" s="30" t="s">
        <v>1718</v>
      </c>
    </row>
    <row r="49" spans="1:11">
      <c r="A49" s="30">
        <v>45.5</v>
      </c>
      <c r="B49" s="30">
        <v>46.5</v>
      </c>
      <c r="C49" s="30" t="s">
        <v>1719</v>
      </c>
      <c r="D49" s="30">
        <v>46</v>
      </c>
      <c r="F49" s="30" t="e">
        <f>#REF!-A49</f>
        <v>#REF!</v>
      </c>
      <c r="G49" s="30" t="e">
        <f>#REF!-B49</f>
        <v>#REF!</v>
      </c>
      <c r="H49" s="30" t="e">
        <f t="shared" si="1"/>
        <v>#REF!</v>
      </c>
      <c r="I49" s="30" t="e">
        <f>IF(#REF!=B49,"",IF(H49&lt;=0,"該当",""))</f>
        <v>#REF!</v>
      </c>
      <c r="J49" s="30" t="e">
        <f>IF(AND(A49&lt;=#REF!,#REF!&lt;'リスト（入院）'!B49),"該当","")</f>
        <v>#REF!</v>
      </c>
      <c r="K49" s="30" t="s">
        <v>1719</v>
      </c>
    </row>
    <row r="50" spans="1:11">
      <c r="A50" s="30">
        <v>46.5</v>
      </c>
      <c r="B50" s="30">
        <v>47.5</v>
      </c>
      <c r="C50" s="30" t="s">
        <v>1720</v>
      </c>
      <c r="D50" s="30">
        <v>47</v>
      </c>
      <c r="F50" s="30" t="e">
        <f>#REF!-A50</f>
        <v>#REF!</v>
      </c>
      <c r="G50" s="30" t="e">
        <f>#REF!-B50</f>
        <v>#REF!</v>
      </c>
      <c r="H50" s="30" t="e">
        <f t="shared" si="1"/>
        <v>#REF!</v>
      </c>
      <c r="I50" s="30" t="e">
        <f>IF(#REF!=B50,"",IF(H50&lt;=0,"該当",""))</f>
        <v>#REF!</v>
      </c>
      <c r="J50" s="30" t="e">
        <f>IF(AND(A50&lt;=#REF!,#REF!&lt;'リスト（入院）'!B50),"該当","")</f>
        <v>#REF!</v>
      </c>
      <c r="K50" s="30" t="s">
        <v>1720</v>
      </c>
    </row>
    <row r="51" spans="1:11">
      <c r="A51" s="30">
        <v>47.5</v>
      </c>
      <c r="B51" s="30">
        <v>48.5</v>
      </c>
      <c r="C51" s="30" t="s">
        <v>1721</v>
      </c>
      <c r="D51" s="30">
        <v>48</v>
      </c>
      <c r="F51" s="30" t="e">
        <f>#REF!-A51</f>
        <v>#REF!</v>
      </c>
      <c r="G51" s="30" t="e">
        <f>#REF!-B51</f>
        <v>#REF!</v>
      </c>
      <c r="H51" s="30" t="e">
        <f t="shared" si="1"/>
        <v>#REF!</v>
      </c>
      <c r="I51" s="30" t="e">
        <f>IF(#REF!=B51,"",IF(H51&lt;=0,"該当",""))</f>
        <v>#REF!</v>
      </c>
      <c r="J51" s="30" t="e">
        <f>IF(AND(A51&lt;=#REF!,#REF!&lt;'リスト（入院）'!B51),"該当","")</f>
        <v>#REF!</v>
      </c>
      <c r="K51" s="30" t="s">
        <v>1721</v>
      </c>
    </row>
    <row r="52" spans="1:11">
      <c r="A52" s="30">
        <v>48.5</v>
      </c>
      <c r="B52" s="30">
        <v>49.5</v>
      </c>
      <c r="C52" s="30" t="s">
        <v>1722</v>
      </c>
      <c r="D52" s="30">
        <v>49</v>
      </c>
      <c r="F52" s="30" t="e">
        <f>#REF!-A52</f>
        <v>#REF!</v>
      </c>
      <c r="G52" s="30" t="e">
        <f>#REF!-B52</f>
        <v>#REF!</v>
      </c>
      <c r="H52" s="30" t="e">
        <f t="shared" si="1"/>
        <v>#REF!</v>
      </c>
      <c r="I52" s="30" t="e">
        <f>IF(#REF!=B52,"",IF(H52&lt;=0,"該当",""))</f>
        <v>#REF!</v>
      </c>
      <c r="J52" s="30" t="e">
        <f>IF(AND(A52&lt;=#REF!,#REF!&lt;'リスト（入院）'!B52),"該当","")</f>
        <v>#REF!</v>
      </c>
      <c r="K52" s="30" t="s">
        <v>1722</v>
      </c>
    </row>
    <row r="53" spans="1:11">
      <c r="A53" s="30">
        <v>49.5</v>
      </c>
      <c r="B53" s="30">
        <v>50.5</v>
      </c>
      <c r="C53" s="30" t="s">
        <v>1723</v>
      </c>
      <c r="D53" s="30">
        <v>50</v>
      </c>
      <c r="F53" s="30" t="e">
        <f>#REF!-A53</f>
        <v>#REF!</v>
      </c>
      <c r="G53" s="30" t="e">
        <f>#REF!-B53</f>
        <v>#REF!</v>
      </c>
      <c r="H53" s="30" t="e">
        <f t="shared" si="1"/>
        <v>#REF!</v>
      </c>
      <c r="I53" s="30" t="e">
        <f>IF(#REF!=B53,"",IF(H53&lt;=0,"該当",""))</f>
        <v>#REF!</v>
      </c>
      <c r="J53" s="30" t="e">
        <f>IF(AND(A53&lt;=#REF!,#REF!&lt;'リスト（入院）'!B53),"該当","")</f>
        <v>#REF!</v>
      </c>
      <c r="K53" s="30" t="s">
        <v>1723</v>
      </c>
    </row>
    <row r="54" spans="1:11">
      <c r="A54" s="30">
        <v>50.5</v>
      </c>
      <c r="B54" s="30">
        <v>51.5</v>
      </c>
      <c r="C54" s="30" t="s">
        <v>1724</v>
      </c>
      <c r="D54" s="30">
        <v>51</v>
      </c>
      <c r="F54" s="30" t="e">
        <f>#REF!-A54</f>
        <v>#REF!</v>
      </c>
      <c r="G54" s="30" t="e">
        <f>#REF!-B54</f>
        <v>#REF!</v>
      </c>
      <c r="H54" s="30" t="e">
        <f t="shared" si="1"/>
        <v>#REF!</v>
      </c>
      <c r="I54" s="30" t="e">
        <f>IF(#REF!=B54,"",IF(H54&lt;=0,"該当",""))</f>
        <v>#REF!</v>
      </c>
      <c r="J54" s="30" t="e">
        <f>IF(AND(A54&lt;=#REF!,#REF!&lt;'リスト（入院）'!B54),"該当","")</f>
        <v>#REF!</v>
      </c>
      <c r="K54" s="30" t="s">
        <v>1724</v>
      </c>
    </row>
    <row r="55" spans="1:11">
      <c r="A55" s="30">
        <v>51.5</v>
      </c>
      <c r="B55" s="30">
        <v>52.5</v>
      </c>
      <c r="C55" s="30" t="s">
        <v>1725</v>
      </c>
      <c r="D55" s="30">
        <v>52</v>
      </c>
      <c r="F55" s="30" t="e">
        <f>#REF!-A55</f>
        <v>#REF!</v>
      </c>
      <c r="G55" s="30" t="e">
        <f>#REF!-B55</f>
        <v>#REF!</v>
      </c>
      <c r="H55" s="30" t="e">
        <f t="shared" si="1"/>
        <v>#REF!</v>
      </c>
      <c r="I55" s="30" t="e">
        <f>IF(#REF!=B55,"",IF(H55&lt;=0,"該当",""))</f>
        <v>#REF!</v>
      </c>
      <c r="J55" s="30" t="e">
        <f>IF(AND(A55&lt;=#REF!,#REF!&lt;'リスト（入院）'!B55),"該当","")</f>
        <v>#REF!</v>
      </c>
      <c r="K55" s="30" t="s">
        <v>1725</v>
      </c>
    </row>
    <row r="56" spans="1:11">
      <c r="A56" s="30">
        <v>52.5</v>
      </c>
      <c r="B56" s="30">
        <v>53.5</v>
      </c>
      <c r="C56" s="30" t="s">
        <v>1726</v>
      </c>
      <c r="D56" s="30">
        <v>53</v>
      </c>
      <c r="F56" s="30" t="e">
        <f>#REF!-A56</f>
        <v>#REF!</v>
      </c>
      <c r="G56" s="30" t="e">
        <f>#REF!-B56</f>
        <v>#REF!</v>
      </c>
      <c r="H56" s="30" t="e">
        <f t="shared" si="1"/>
        <v>#REF!</v>
      </c>
      <c r="I56" s="30" t="e">
        <f>IF(#REF!=B56,"",IF(H56&lt;=0,"該当",""))</f>
        <v>#REF!</v>
      </c>
      <c r="J56" s="30" t="e">
        <f>IF(AND(A56&lt;=#REF!,#REF!&lt;'リスト（入院）'!B56),"該当","")</f>
        <v>#REF!</v>
      </c>
      <c r="K56" s="30" t="s">
        <v>1726</v>
      </c>
    </row>
    <row r="57" spans="1:11">
      <c r="A57" s="30">
        <v>53.5</v>
      </c>
      <c r="B57" s="30">
        <v>54.5</v>
      </c>
      <c r="C57" s="30" t="s">
        <v>1727</v>
      </c>
      <c r="D57" s="30">
        <v>54</v>
      </c>
      <c r="F57" s="30" t="e">
        <f>#REF!-A57</f>
        <v>#REF!</v>
      </c>
      <c r="G57" s="30" t="e">
        <f>#REF!-B57</f>
        <v>#REF!</v>
      </c>
      <c r="H57" s="30" t="e">
        <f t="shared" si="1"/>
        <v>#REF!</v>
      </c>
      <c r="I57" s="30" t="e">
        <f>IF(#REF!=B57,"",IF(H57&lt;=0,"該当",""))</f>
        <v>#REF!</v>
      </c>
      <c r="J57" s="30" t="e">
        <f>IF(AND(A57&lt;=#REF!,#REF!&lt;'リスト（入院）'!B57),"該当","")</f>
        <v>#REF!</v>
      </c>
      <c r="K57" s="30" t="s">
        <v>1727</v>
      </c>
    </row>
    <row r="58" spans="1:11">
      <c r="A58" s="30">
        <v>54.5</v>
      </c>
      <c r="B58" s="30">
        <v>55.5</v>
      </c>
      <c r="C58" s="30" t="s">
        <v>1728</v>
      </c>
      <c r="D58" s="30">
        <v>55</v>
      </c>
      <c r="F58" s="30" t="e">
        <f>#REF!-A58</f>
        <v>#REF!</v>
      </c>
      <c r="G58" s="30" t="e">
        <f>#REF!-B58</f>
        <v>#REF!</v>
      </c>
      <c r="H58" s="30" t="e">
        <f t="shared" si="1"/>
        <v>#REF!</v>
      </c>
      <c r="I58" s="30" t="e">
        <f>IF(#REF!=B58,"",IF(H58&lt;=0,"該当",""))</f>
        <v>#REF!</v>
      </c>
      <c r="J58" s="30" t="e">
        <f>IF(AND(A58&lt;=#REF!,#REF!&lt;'リスト（入院）'!B58),"該当","")</f>
        <v>#REF!</v>
      </c>
      <c r="K58" s="30" t="s">
        <v>1728</v>
      </c>
    </row>
    <row r="59" spans="1:11">
      <c r="A59" s="30">
        <v>55.5</v>
      </c>
      <c r="B59" s="30">
        <v>56.5</v>
      </c>
      <c r="C59" s="30" t="s">
        <v>1729</v>
      </c>
      <c r="D59" s="30">
        <v>56</v>
      </c>
      <c r="F59" s="30" t="e">
        <f>#REF!-A59</f>
        <v>#REF!</v>
      </c>
      <c r="G59" s="30" t="e">
        <f>#REF!-B59</f>
        <v>#REF!</v>
      </c>
      <c r="H59" s="30" t="e">
        <f t="shared" si="1"/>
        <v>#REF!</v>
      </c>
      <c r="I59" s="30" t="e">
        <f>IF(#REF!=B59,"",IF(H59&lt;=0,"該当",""))</f>
        <v>#REF!</v>
      </c>
      <c r="J59" s="30" t="e">
        <f>IF(AND(A59&lt;=#REF!,#REF!&lt;'リスト（入院）'!B59),"該当","")</f>
        <v>#REF!</v>
      </c>
      <c r="K59" s="30" t="s">
        <v>1729</v>
      </c>
    </row>
    <row r="60" spans="1:11">
      <c r="A60" s="30">
        <v>56.5</v>
      </c>
      <c r="B60" s="30">
        <v>57.5</v>
      </c>
      <c r="C60" s="30" t="s">
        <v>1730</v>
      </c>
      <c r="D60" s="30">
        <v>57</v>
      </c>
      <c r="F60" s="30" t="e">
        <f>#REF!-A60</f>
        <v>#REF!</v>
      </c>
      <c r="G60" s="30" t="e">
        <f>#REF!-B60</f>
        <v>#REF!</v>
      </c>
      <c r="H60" s="30" t="e">
        <f t="shared" si="1"/>
        <v>#REF!</v>
      </c>
      <c r="I60" s="30" t="e">
        <f>IF(#REF!=B60,"",IF(H60&lt;=0,"該当",""))</f>
        <v>#REF!</v>
      </c>
      <c r="J60" s="30" t="e">
        <f>IF(AND(A60&lt;=#REF!,#REF!&lt;'リスト（入院）'!B60),"該当","")</f>
        <v>#REF!</v>
      </c>
      <c r="K60" s="30" t="s">
        <v>1730</v>
      </c>
    </row>
    <row r="61" spans="1:11">
      <c r="A61" s="30">
        <v>57.5</v>
      </c>
      <c r="B61" s="30">
        <v>58.5</v>
      </c>
      <c r="C61" s="30" t="s">
        <v>1731</v>
      </c>
      <c r="D61" s="30">
        <v>58</v>
      </c>
      <c r="F61" s="30" t="e">
        <f>#REF!-A61</f>
        <v>#REF!</v>
      </c>
      <c r="G61" s="30" t="e">
        <f>#REF!-B61</f>
        <v>#REF!</v>
      </c>
      <c r="H61" s="30" t="e">
        <f t="shared" si="1"/>
        <v>#REF!</v>
      </c>
      <c r="I61" s="30" t="e">
        <f>IF(#REF!=B61,"",IF(H61&lt;=0,"該当",""))</f>
        <v>#REF!</v>
      </c>
      <c r="J61" s="30" t="e">
        <f>IF(AND(A61&lt;=#REF!,#REF!&lt;'リスト（入院）'!B61),"該当","")</f>
        <v>#REF!</v>
      </c>
      <c r="K61" s="30" t="s">
        <v>1731</v>
      </c>
    </row>
    <row r="62" spans="1:11">
      <c r="A62" s="30">
        <v>58.5</v>
      </c>
      <c r="B62" s="30">
        <v>59.5</v>
      </c>
      <c r="C62" s="30" t="s">
        <v>1732</v>
      </c>
      <c r="D62" s="30">
        <v>59</v>
      </c>
      <c r="F62" s="30" t="e">
        <f>#REF!-A62</f>
        <v>#REF!</v>
      </c>
      <c r="G62" s="30" t="e">
        <f>#REF!-B62</f>
        <v>#REF!</v>
      </c>
      <c r="H62" s="30" t="e">
        <f t="shared" si="1"/>
        <v>#REF!</v>
      </c>
      <c r="I62" s="30" t="e">
        <f>IF(#REF!=B62,"",IF(H62&lt;=0,"該当",""))</f>
        <v>#REF!</v>
      </c>
      <c r="J62" s="30" t="e">
        <f>IF(AND(A62&lt;=#REF!,#REF!&lt;'リスト（入院）'!B62),"該当","")</f>
        <v>#REF!</v>
      </c>
      <c r="K62" s="30" t="s">
        <v>1732</v>
      </c>
    </row>
    <row r="63" spans="1:11">
      <c r="A63" s="30">
        <v>59.5</v>
      </c>
      <c r="B63" s="30">
        <v>60.5</v>
      </c>
      <c r="C63" s="30" t="s">
        <v>1733</v>
      </c>
      <c r="D63" s="30">
        <v>60</v>
      </c>
      <c r="F63" s="30" t="e">
        <f>#REF!-A63</f>
        <v>#REF!</v>
      </c>
      <c r="G63" s="30" t="e">
        <f>#REF!-B63</f>
        <v>#REF!</v>
      </c>
      <c r="H63" s="30" t="e">
        <f t="shared" si="1"/>
        <v>#REF!</v>
      </c>
      <c r="I63" s="30" t="e">
        <f>IF(#REF!=B63,"",IF(H63&lt;=0,"該当",""))</f>
        <v>#REF!</v>
      </c>
      <c r="J63" s="30" t="e">
        <f>IF(AND(A63&lt;=#REF!,#REF!&lt;'リスト（入院）'!B63),"該当","")</f>
        <v>#REF!</v>
      </c>
      <c r="K63" s="30" t="s">
        <v>1733</v>
      </c>
    </row>
    <row r="64" spans="1:11">
      <c r="A64" s="30">
        <v>60.5</v>
      </c>
      <c r="B64" s="30">
        <v>61.5</v>
      </c>
      <c r="C64" s="30" t="s">
        <v>1734</v>
      </c>
      <c r="D64" s="30">
        <v>61</v>
      </c>
      <c r="F64" s="30" t="e">
        <f>#REF!-A64</f>
        <v>#REF!</v>
      </c>
      <c r="G64" s="30" t="e">
        <f>#REF!-B64</f>
        <v>#REF!</v>
      </c>
      <c r="H64" s="30" t="e">
        <f t="shared" si="1"/>
        <v>#REF!</v>
      </c>
      <c r="I64" s="30" t="e">
        <f>IF(#REF!=B64,"",IF(H64&lt;=0,"該当",""))</f>
        <v>#REF!</v>
      </c>
      <c r="J64" s="30" t="e">
        <f>IF(AND(A64&lt;=#REF!,#REF!&lt;'リスト（入院）'!B64),"該当","")</f>
        <v>#REF!</v>
      </c>
      <c r="K64" s="30" t="s">
        <v>1734</v>
      </c>
    </row>
    <row r="65" spans="1:11">
      <c r="A65" s="30">
        <v>61.5</v>
      </c>
      <c r="B65" s="30">
        <v>62.5</v>
      </c>
      <c r="C65" s="30" t="s">
        <v>1735</v>
      </c>
      <c r="D65" s="30">
        <v>62</v>
      </c>
      <c r="F65" s="30" t="e">
        <f>#REF!-A65</f>
        <v>#REF!</v>
      </c>
      <c r="G65" s="30" t="e">
        <f>#REF!-B65</f>
        <v>#REF!</v>
      </c>
      <c r="H65" s="30" t="e">
        <f t="shared" si="1"/>
        <v>#REF!</v>
      </c>
      <c r="I65" s="30" t="e">
        <f>IF(#REF!=B65,"",IF(H65&lt;=0,"該当",""))</f>
        <v>#REF!</v>
      </c>
      <c r="J65" s="30" t="e">
        <f>IF(AND(A65&lt;=#REF!,#REF!&lt;'リスト（入院）'!B65),"該当","")</f>
        <v>#REF!</v>
      </c>
      <c r="K65" s="30" t="s">
        <v>1735</v>
      </c>
    </row>
    <row r="66" spans="1:11">
      <c r="A66" s="30">
        <v>62.5</v>
      </c>
      <c r="B66" s="30">
        <v>63.5</v>
      </c>
      <c r="C66" s="30" t="s">
        <v>1736</v>
      </c>
      <c r="D66" s="30">
        <v>63</v>
      </c>
      <c r="F66" s="30" t="e">
        <f>#REF!-A66</f>
        <v>#REF!</v>
      </c>
      <c r="G66" s="30" t="e">
        <f>#REF!-B66</f>
        <v>#REF!</v>
      </c>
      <c r="H66" s="30" t="e">
        <f t="shared" si="1"/>
        <v>#REF!</v>
      </c>
      <c r="I66" s="30" t="e">
        <f>IF(#REF!=B66,"",IF(H66&lt;=0,"該当",""))</f>
        <v>#REF!</v>
      </c>
      <c r="J66" s="30" t="e">
        <f>IF(AND(A66&lt;=#REF!,#REF!&lt;'リスト（入院）'!B66),"該当","")</f>
        <v>#REF!</v>
      </c>
      <c r="K66" s="30" t="s">
        <v>1736</v>
      </c>
    </row>
    <row r="67" spans="1:11">
      <c r="A67" s="30">
        <v>63.5</v>
      </c>
      <c r="B67" s="30">
        <v>64.5</v>
      </c>
      <c r="C67" s="30" t="s">
        <v>1737</v>
      </c>
      <c r="D67" s="30">
        <v>64</v>
      </c>
      <c r="F67" s="30" t="e">
        <f>#REF!-A67</f>
        <v>#REF!</v>
      </c>
      <c r="G67" s="30" t="e">
        <f>#REF!-B67</f>
        <v>#REF!</v>
      </c>
      <c r="H67" s="30" t="e">
        <f t="shared" si="1"/>
        <v>#REF!</v>
      </c>
      <c r="I67" s="30" t="e">
        <f>IF(#REF!=B67,"",IF(H67&lt;=0,"該当",""))</f>
        <v>#REF!</v>
      </c>
      <c r="J67" s="30" t="e">
        <f>IF(AND(A67&lt;=#REF!,#REF!&lt;'リスト（入院）'!B67),"該当","")</f>
        <v>#REF!</v>
      </c>
      <c r="K67" s="30" t="s">
        <v>1737</v>
      </c>
    </row>
    <row r="68" spans="1:11">
      <c r="A68" s="30">
        <v>64.5</v>
      </c>
      <c r="B68" s="30">
        <v>65.5</v>
      </c>
      <c r="C68" s="30" t="s">
        <v>1738</v>
      </c>
      <c r="D68" s="30">
        <v>65</v>
      </c>
      <c r="F68" s="30" t="e">
        <f>#REF!-A68</f>
        <v>#REF!</v>
      </c>
      <c r="G68" s="30" t="e">
        <f>#REF!-B68</f>
        <v>#REF!</v>
      </c>
      <c r="H68" s="30" t="e">
        <f t="shared" ref="H68:H99" si="2">F68*G68</f>
        <v>#REF!</v>
      </c>
      <c r="I68" s="30" t="e">
        <f>IF(#REF!=B68,"",IF(H68&lt;=0,"該当",""))</f>
        <v>#REF!</v>
      </c>
      <c r="J68" s="30" t="e">
        <f>IF(AND(A68&lt;=#REF!,#REF!&lt;'リスト（入院）'!B68),"該当","")</f>
        <v>#REF!</v>
      </c>
      <c r="K68" s="30" t="s">
        <v>1738</v>
      </c>
    </row>
    <row r="69" spans="1:11">
      <c r="A69" s="30">
        <v>65.5</v>
      </c>
      <c r="B69" s="30">
        <v>66.5</v>
      </c>
      <c r="C69" s="30" t="s">
        <v>1739</v>
      </c>
      <c r="D69" s="30">
        <v>66</v>
      </c>
      <c r="F69" s="30" t="e">
        <f>#REF!-A69</f>
        <v>#REF!</v>
      </c>
      <c r="G69" s="30" t="e">
        <f>#REF!-B69</f>
        <v>#REF!</v>
      </c>
      <c r="H69" s="30" t="e">
        <f t="shared" si="2"/>
        <v>#REF!</v>
      </c>
      <c r="I69" s="30" t="e">
        <f>IF(#REF!=B69,"",IF(H69&lt;=0,"該当",""))</f>
        <v>#REF!</v>
      </c>
      <c r="J69" s="30" t="e">
        <f>IF(AND(A69&lt;=#REF!,#REF!&lt;'リスト（入院）'!B69),"該当","")</f>
        <v>#REF!</v>
      </c>
      <c r="K69" s="30" t="s">
        <v>1739</v>
      </c>
    </row>
    <row r="70" spans="1:11">
      <c r="A70" s="30">
        <v>66.5</v>
      </c>
      <c r="B70" s="30">
        <v>67.5</v>
      </c>
      <c r="C70" s="30" t="s">
        <v>1740</v>
      </c>
      <c r="D70" s="30">
        <v>67</v>
      </c>
      <c r="F70" s="30" t="e">
        <f>#REF!-A70</f>
        <v>#REF!</v>
      </c>
      <c r="G70" s="30" t="e">
        <f>#REF!-B70</f>
        <v>#REF!</v>
      </c>
      <c r="H70" s="30" t="e">
        <f t="shared" si="2"/>
        <v>#REF!</v>
      </c>
      <c r="I70" s="30" t="e">
        <f>IF(#REF!=B70,"",IF(H70&lt;=0,"該当",""))</f>
        <v>#REF!</v>
      </c>
      <c r="J70" s="30" t="e">
        <f>IF(AND(A70&lt;=#REF!,#REF!&lt;'リスト（入院）'!B70),"該当","")</f>
        <v>#REF!</v>
      </c>
      <c r="K70" s="30" t="s">
        <v>1740</v>
      </c>
    </row>
    <row r="71" spans="1:11">
      <c r="A71" s="30">
        <v>67.5</v>
      </c>
      <c r="B71" s="30">
        <v>68.5</v>
      </c>
      <c r="C71" s="30" t="s">
        <v>1741</v>
      </c>
      <c r="D71" s="30">
        <v>68</v>
      </c>
      <c r="F71" s="30" t="e">
        <f>#REF!-A71</f>
        <v>#REF!</v>
      </c>
      <c r="G71" s="30" t="e">
        <f>#REF!-B71</f>
        <v>#REF!</v>
      </c>
      <c r="H71" s="30" t="e">
        <f t="shared" si="2"/>
        <v>#REF!</v>
      </c>
      <c r="I71" s="30" t="e">
        <f>IF(#REF!=B71,"",IF(H71&lt;=0,"該当",""))</f>
        <v>#REF!</v>
      </c>
      <c r="J71" s="30" t="e">
        <f>IF(AND(A71&lt;=#REF!,#REF!&lt;'リスト（入院）'!B71),"該当","")</f>
        <v>#REF!</v>
      </c>
      <c r="K71" s="30" t="s">
        <v>1741</v>
      </c>
    </row>
    <row r="72" spans="1:11">
      <c r="A72" s="30">
        <v>68.5</v>
      </c>
      <c r="B72" s="30">
        <v>69.5</v>
      </c>
      <c r="C72" s="30" t="s">
        <v>1742</v>
      </c>
      <c r="D72" s="30">
        <v>69</v>
      </c>
      <c r="F72" s="30" t="e">
        <f>#REF!-A72</f>
        <v>#REF!</v>
      </c>
      <c r="G72" s="30" t="e">
        <f>#REF!-B72</f>
        <v>#REF!</v>
      </c>
      <c r="H72" s="30" t="e">
        <f t="shared" si="2"/>
        <v>#REF!</v>
      </c>
      <c r="I72" s="30" t="e">
        <f>IF(#REF!=B72,"",IF(H72&lt;=0,"該当",""))</f>
        <v>#REF!</v>
      </c>
      <c r="J72" s="30" t="e">
        <f>IF(AND(A72&lt;=#REF!,#REF!&lt;'リスト（入院）'!B72),"該当","")</f>
        <v>#REF!</v>
      </c>
      <c r="K72" s="30" t="s">
        <v>1742</v>
      </c>
    </row>
    <row r="73" spans="1:11">
      <c r="A73" s="30">
        <v>69.5</v>
      </c>
      <c r="B73" s="30">
        <v>70.5</v>
      </c>
      <c r="C73" s="30" t="s">
        <v>1743</v>
      </c>
      <c r="D73" s="30">
        <v>70</v>
      </c>
      <c r="F73" s="30" t="e">
        <f>#REF!-A73</f>
        <v>#REF!</v>
      </c>
      <c r="G73" s="30" t="e">
        <f>#REF!-B73</f>
        <v>#REF!</v>
      </c>
      <c r="H73" s="30" t="e">
        <f t="shared" si="2"/>
        <v>#REF!</v>
      </c>
      <c r="I73" s="30" t="e">
        <f>IF(#REF!=B73,"",IF(H73&lt;=0,"該当",""))</f>
        <v>#REF!</v>
      </c>
      <c r="J73" s="30" t="e">
        <f>IF(AND(A73&lt;=#REF!,#REF!&lt;'リスト（入院）'!B73),"該当","")</f>
        <v>#REF!</v>
      </c>
      <c r="K73" s="30" t="s">
        <v>1743</v>
      </c>
    </row>
    <row r="74" spans="1:11">
      <c r="A74" s="30">
        <v>70.5</v>
      </c>
      <c r="B74" s="30">
        <v>71.5</v>
      </c>
      <c r="C74" s="30" t="s">
        <v>1744</v>
      </c>
      <c r="D74" s="30">
        <v>71</v>
      </c>
      <c r="F74" s="30" t="e">
        <f>#REF!-A74</f>
        <v>#REF!</v>
      </c>
      <c r="G74" s="30" t="e">
        <f>#REF!-B74</f>
        <v>#REF!</v>
      </c>
      <c r="H74" s="30" t="e">
        <f t="shared" si="2"/>
        <v>#REF!</v>
      </c>
      <c r="I74" s="30" t="e">
        <f>IF(#REF!=B74,"",IF(H74&lt;=0,"該当",""))</f>
        <v>#REF!</v>
      </c>
      <c r="J74" s="30" t="e">
        <f>IF(AND(A74&lt;=#REF!,#REF!&lt;'リスト（入院）'!B74),"該当","")</f>
        <v>#REF!</v>
      </c>
      <c r="K74" s="30" t="s">
        <v>1744</v>
      </c>
    </row>
    <row r="75" spans="1:11">
      <c r="A75" s="30">
        <v>71.5</v>
      </c>
      <c r="B75" s="30">
        <v>72.5</v>
      </c>
      <c r="C75" s="30" t="s">
        <v>1745</v>
      </c>
      <c r="D75" s="30">
        <v>72</v>
      </c>
      <c r="F75" s="30" t="e">
        <f>#REF!-A75</f>
        <v>#REF!</v>
      </c>
      <c r="G75" s="30" t="e">
        <f>#REF!-B75</f>
        <v>#REF!</v>
      </c>
      <c r="H75" s="30" t="e">
        <f t="shared" si="2"/>
        <v>#REF!</v>
      </c>
      <c r="I75" s="30" t="e">
        <f>IF(#REF!=B75,"",IF(H75&lt;=0,"該当",""))</f>
        <v>#REF!</v>
      </c>
      <c r="J75" s="30" t="e">
        <f>IF(AND(A75&lt;=#REF!,#REF!&lt;'リスト（入院）'!B75),"該当","")</f>
        <v>#REF!</v>
      </c>
      <c r="K75" s="30" t="s">
        <v>1745</v>
      </c>
    </row>
    <row r="76" spans="1:11">
      <c r="A76" s="30">
        <v>72.5</v>
      </c>
      <c r="B76" s="30">
        <v>73.5</v>
      </c>
      <c r="C76" s="30" t="s">
        <v>1746</v>
      </c>
      <c r="D76" s="30">
        <v>73</v>
      </c>
      <c r="F76" s="30" t="e">
        <f>#REF!-A76</f>
        <v>#REF!</v>
      </c>
      <c r="G76" s="30" t="e">
        <f>#REF!-B76</f>
        <v>#REF!</v>
      </c>
      <c r="H76" s="30" t="e">
        <f t="shared" si="2"/>
        <v>#REF!</v>
      </c>
      <c r="I76" s="30" t="e">
        <f>IF(#REF!=B76,"",IF(H76&lt;=0,"該当",""))</f>
        <v>#REF!</v>
      </c>
      <c r="J76" s="30" t="e">
        <f>IF(AND(A76&lt;=#REF!,#REF!&lt;'リスト（入院）'!B76),"該当","")</f>
        <v>#REF!</v>
      </c>
      <c r="K76" s="30" t="s">
        <v>1746</v>
      </c>
    </row>
    <row r="77" spans="1:11">
      <c r="A77" s="30">
        <v>73.5</v>
      </c>
      <c r="B77" s="30">
        <v>74.5</v>
      </c>
      <c r="C77" s="30" t="s">
        <v>1747</v>
      </c>
      <c r="D77" s="30">
        <v>74</v>
      </c>
      <c r="F77" s="30" t="e">
        <f>#REF!-A77</f>
        <v>#REF!</v>
      </c>
      <c r="G77" s="30" t="e">
        <f>#REF!-B77</f>
        <v>#REF!</v>
      </c>
      <c r="H77" s="30" t="e">
        <f t="shared" si="2"/>
        <v>#REF!</v>
      </c>
      <c r="I77" s="30" t="e">
        <f>IF(#REF!=B77,"",IF(H77&lt;=0,"該当",""))</f>
        <v>#REF!</v>
      </c>
      <c r="J77" s="30" t="e">
        <f>IF(AND(A77&lt;=#REF!,#REF!&lt;'リスト（入院）'!B77),"該当","")</f>
        <v>#REF!</v>
      </c>
      <c r="K77" s="30" t="s">
        <v>1747</v>
      </c>
    </row>
    <row r="78" spans="1:11">
      <c r="A78" s="30">
        <v>74.5</v>
      </c>
      <c r="B78" s="30">
        <v>75.5</v>
      </c>
      <c r="C78" s="30" t="s">
        <v>1748</v>
      </c>
      <c r="D78" s="30">
        <v>75</v>
      </c>
      <c r="F78" s="30" t="e">
        <f>#REF!-A78</f>
        <v>#REF!</v>
      </c>
      <c r="G78" s="30" t="e">
        <f>#REF!-B78</f>
        <v>#REF!</v>
      </c>
      <c r="H78" s="30" t="e">
        <f t="shared" si="2"/>
        <v>#REF!</v>
      </c>
      <c r="I78" s="30" t="e">
        <f>IF(#REF!=B78,"",IF(H78&lt;=0,"該当",""))</f>
        <v>#REF!</v>
      </c>
      <c r="J78" s="30" t="e">
        <f>IF(AND(A78&lt;=#REF!,#REF!&lt;'リスト（入院）'!B78),"該当","")</f>
        <v>#REF!</v>
      </c>
      <c r="K78" s="30" t="s">
        <v>1748</v>
      </c>
    </row>
    <row r="79" spans="1:11">
      <c r="A79" s="30">
        <v>75.5</v>
      </c>
      <c r="B79" s="30">
        <v>76.5</v>
      </c>
      <c r="C79" s="30" t="s">
        <v>1749</v>
      </c>
      <c r="D79" s="30">
        <v>76</v>
      </c>
      <c r="F79" s="30" t="e">
        <f>#REF!-A79</f>
        <v>#REF!</v>
      </c>
      <c r="G79" s="30" t="e">
        <f>#REF!-B79</f>
        <v>#REF!</v>
      </c>
      <c r="H79" s="30" t="e">
        <f t="shared" si="2"/>
        <v>#REF!</v>
      </c>
      <c r="I79" s="30" t="e">
        <f>IF(#REF!=B79,"",IF(H79&lt;=0,"該当",""))</f>
        <v>#REF!</v>
      </c>
      <c r="J79" s="30" t="e">
        <f>IF(AND(A79&lt;=#REF!,#REF!&lt;'リスト（入院）'!B79),"該当","")</f>
        <v>#REF!</v>
      </c>
      <c r="K79" s="30" t="s">
        <v>1749</v>
      </c>
    </row>
    <row r="80" spans="1:11">
      <c r="A80" s="30">
        <v>76.5</v>
      </c>
      <c r="B80" s="30">
        <v>77.5</v>
      </c>
      <c r="C80" s="30" t="s">
        <v>1750</v>
      </c>
      <c r="D80" s="30">
        <v>77</v>
      </c>
      <c r="F80" s="30" t="e">
        <f>#REF!-A80</f>
        <v>#REF!</v>
      </c>
      <c r="G80" s="30" t="e">
        <f>#REF!-B80</f>
        <v>#REF!</v>
      </c>
      <c r="H80" s="30" t="e">
        <f t="shared" si="2"/>
        <v>#REF!</v>
      </c>
      <c r="I80" s="30" t="e">
        <f>IF(#REF!=B80,"",IF(H80&lt;=0,"該当",""))</f>
        <v>#REF!</v>
      </c>
      <c r="J80" s="30" t="e">
        <f>IF(AND(A80&lt;=#REF!,#REF!&lt;'リスト（入院）'!B80),"該当","")</f>
        <v>#REF!</v>
      </c>
      <c r="K80" s="30" t="s">
        <v>1750</v>
      </c>
    </row>
    <row r="81" spans="1:11">
      <c r="A81" s="30">
        <v>77.5</v>
      </c>
      <c r="B81" s="30">
        <v>78.5</v>
      </c>
      <c r="C81" s="30" t="s">
        <v>1751</v>
      </c>
      <c r="D81" s="30">
        <v>78</v>
      </c>
      <c r="F81" s="30" t="e">
        <f>#REF!-A81</f>
        <v>#REF!</v>
      </c>
      <c r="G81" s="30" t="e">
        <f>#REF!-B81</f>
        <v>#REF!</v>
      </c>
      <c r="H81" s="30" t="e">
        <f t="shared" si="2"/>
        <v>#REF!</v>
      </c>
      <c r="I81" s="30" t="e">
        <f>IF(#REF!=B81,"",IF(H81&lt;=0,"該当",""))</f>
        <v>#REF!</v>
      </c>
      <c r="J81" s="30" t="e">
        <f>IF(AND(A81&lt;=#REF!,#REF!&lt;'リスト（入院）'!B81),"該当","")</f>
        <v>#REF!</v>
      </c>
      <c r="K81" s="30" t="s">
        <v>1751</v>
      </c>
    </row>
    <row r="82" spans="1:11">
      <c r="A82" s="30">
        <v>78.5</v>
      </c>
      <c r="B82" s="30">
        <v>79.5</v>
      </c>
      <c r="C82" s="30" t="s">
        <v>1752</v>
      </c>
      <c r="D82" s="30">
        <v>79</v>
      </c>
      <c r="F82" s="30" t="e">
        <f>#REF!-A82</f>
        <v>#REF!</v>
      </c>
      <c r="G82" s="30" t="e">
        <f>#REF!-B82</f>
        <v>#REF!</v>
      </c>
      <c r="H82" s="30" t="e">
        <f t="shared" si="2"/>
        <v>#REF!</v>
      </c>
      <c r="I82" s="30" t="e">
        <f>IF(#REF!=B82,"",IF(H82&lt;=0,"該当",""))</f>
        <v>#REF!</v>
      </c>
      <c r="J82" s="30" t="e">
        <f>IF(AND(A82&lt;=#REF!,#REF!&lt;'リスト（入院）'!B82),"該当","")</f>
        <v>#REF!</v>
      </c>
      <c r="K82" s="30" t="s">
        <v>1752</v>
      </c>
    </row>
    <row r="83" spans="1:11">
      <c r="A83" s="30">
        <v>79.5</v>
      </c>
      <c r="B83" s="30">
        <v>80.5</v>
      </c>
      <c r="C83" s="30" t="s">
        <v>1753</v>
      </c>
      <c r="D83" s="30">
        <v>80</v>
      </c>
      <c r="F83" s="30" t="e">
        <f>#REF!-A83</f>
        <v>#REF!</v>
      </c>
      <c r="G83" s="30" t="e">
        <f>#REF!-B83</f>
        <v>#REF!</v>
      </c>
      <c r="H83" s="30" t="e">
        <f t="shared" si="2"/>
        <v>#REF!</v>
      </c>
      <c r="I83" s="30" t="e">
        <f>IF(#REF!=B83,"",IF(H83&lt;=0,"該当",""))</f>
        <v>#REF!</v>
      </c>
      <c r="J83" s="30" t="e">
        <f>IF(AND(A83&lt;=#REF!,#REF!&lt;'リスト（入院）'!B83),"該当","")</f>
        <v>#REF!</v>
      </c>
      <c r="K83" s="30" t="s">
        <v>1753</v>
      </c>
    </row>
    <row r="84" spans="1:11">
      <c r="A84" s="30">
        <v>80.5</v>
      </c>
      <c r="B84" s="30">
        <v>81.5</v>
      </c>
      <c r="C84" s="30" t="s">
        <v>1754</v>
      </c>
      <c r="D84" s="30">
        <v>81</v>
      </c>
      <c r="F84" s="30" t="e">
        <f>#REF!-A84</f>
        <v>#REF!</v>
      </c>
      <c r="G84" s="30" t="e">
        <f>#REF!-B84</f>
        <v>#REF!</v>
      </c>
      <c r="H84" s="30" t="e">
        <f t="shared" si="2"/>
        <v>#REF!</v>
      </c>
      <c r="I84" s="30" t="e">
        <f>IF(#REF!=B84,"",IF(H84&lt;=0,"該当",""))</f>
        <v>#REF!</v>
      </c>
      <c r="J84" s="30" t="e">
        <f>IF(AND(A84&lt;=#REF!,#REF!&lt;'リスト（入院）'!B84),"該当","")</f>
        <v>#REF!</v>
      </c>
      <c r="K84" s="30" t="s">
        <v>1754</v>
      </c>
    </row>
    <row r="85" spans="1:11">
      <c r="A85" s="30">
        <v>81.5</v>
      </c>
      <c r="B85" s="30">
        <v>82.5</v>
      </c>
      <c r="C85" s="30" t="s">
        <v>1755</v>
      </c>
      <c r="D85" s="30">
        <v>82</v>
      </c>
      <c r="F85" s="30" t="e">
        <f>#REF!-A85</f>
        <v>#REF!</v>
      </c>
      <c r="G85" s="30" t="e">
        <f>#REF!-B85</f>
        <v>#REF!</v>
      </c>
      <c r="H85" s="30" t="e">
        <f t="shared" si="2"/>
        <v>#REF!</v>
      </c>
      <c r="I85" s="30" t="e">
        <f>IF(#REF!=B85,"",IF(H85&lt;=0,"該当",""))</f>
        <v>#REF!</v>
      </c>
      <c r="J85" s="30" t="e">
        <f>IF(AND(A85&lt;=#REF!,#REF!&lt;'リスト（入院）'!B85),"該当","")</f>
        <v>#REF!</v>
      </c>
      <c r="K85" s="30" t="s">
        <v>1755</v>
      </c>
    </row>
    <row r="86" spans="1:11">
      <c r="A86" s="30">
        <v>82.5</v>
      </c>
      <c r="B86" s="30">
        <v>83.5</v>
      </c>
      <c r="C86" s="30" t="s">
        <v>1756</v>
      </c>
      <c r="D86" s="30">
        <v>83</v>
      </c>
      <c r="F86" s="30" t="e">
        <f>#REF!-A86</f>
        <v>#REF!</v>
      </c>
      <c r="G86" s="30" t="e">
        <f>#REF!-B86</f>
        <v>#REF!</v>
      </c>
      <c r="H86" s="30" t="e">
        <f t="shared" si="2"/>
        <v>#REF!</v>
      </c>
      <c r="I86" s="30" t="e">
        <f>IF(#REF!=B86,"",IF(H86&lt;=0,"該当",""))</f>
        <v>#REF!</v>
      </c>
      <c r="J86" s="30" t="e">
        <f>IF(AND(A86&lt;=#REF!,#REF!&lt;'リスト（入院）'!B86),"該当","")</f>
        <v>#REF!</v>
      </c>
      <c r="K86" s="30" t="s">
        <v>1756</v>
      </c>
    </row>
    <row r="87" spans="1:11">
      <c r="A87" s="30">
        <v>83.5</v>
      </c>
      <c r="B87" s="30">
        <v>84.5</v>
      </c>
      <c r="C87" s="30" t="s">
        <v>1757</v>
      </c>
      <c r="D87" s="30">
        <v>84</v>
      </c>
      <c r="F87" s="30" t="e">
        <f>#REF!-A87</f>
        <v>#REF!</v>
      </c>
      <c r="G87" s="30" t="e">
        <f>#REF!-B87</f>
        <v>#REF!</v>
      </c>
      <c r="H87" s="30" t="e">
        <f t="shared" si="2"/>
        <v>#REF!</v>
      </c>
      <c r="I87" s="30" t="e">
        <f>IF(#REF!=B87,"",IF(H87&lt;=0,"該当",""))</f>
        <v>#REF!</v>
      </c>
      <c r="J87" s="30" t="e">
        <f>IF(AND(A87&lt;=#REF!,#REF!&lt;'リスト（入院）'!B87),"該当","")</f>
        <v>#REF!</v>
      </c>
      <c r="K87" s="30" t="s">
        <v>1757</v>
      </c>
    </row>
    <row r="88" spans="1:11">
      <c r="A88" s="30">
        <v>84.5</v>
      </c>
      <c r="B88" s="30">
        <v>85.5</v>
      </c>
      <c r="C88" s="30" t="s">
        <v>1758</v>
      </c>
      <c r="D88" s="30">
        <v>85</v>
      </c>
      <c r="F88" s="30" t="e">
        <f>#REF!-A88</f>
        <v>#REF!</v>
      </c>
      <c r="G88" s="30" t="e">
        <f>#REF!-B88</f>
        <v>#REF!</v>
      </c>
      <c r="H88" s="30" t="e">
        <f t="shared" si="2"/>
        <v>#REF!</v>
      </c>
      <c r="I88" s="30" t="e">
        <f>IF(#REF!=B88,"",IF(H88&lt;=0,"該当",""))</f>
        <v>#REF!</v>
      </c>
      <c r="J88" s="30" t="e">
        <f>IF(AND(A88&lt;=#REF!,#REF!&lt;'リスト（入院）'!B88),"該当","")</f>
        <v>#REF!</v>
      </c>
      <c r="K88" s="30" t="s">
        <v>1758</v>
      </c>
    </row>
    <row r="89" spans="1:11">
      <c r="A89" s="30">
        <v>85.5</v>
      </c>
      <c r="B89" s="30">
        <v>86.5</v>
      </c>
      <c r="C89" s="30" t="s">
        <v>1759</v>
      </c>
      <c r="D89" s="30">
        <v>86</v>
      </c>
      <c r="F89" s="30" t="e">
        <f>#REF!-A89</f>
        <v>#REF!</v>
      </c>
      <c r="G89" s="30" t="e">
        <f>#REF!-B89</f>
        <v>#REF!</v>
      </c>
      <c r="H89" s="30" t="e">
        <f t="shared" si="2"/>
        <v>#REF!</v>
      </c>
      <c r="I89" s="30" t="e">
        <f>IF(#REF!=B89,"",IF(H89&lt;=0,"該当",""))</f>
        <v>#REF!</v>
      </c>
      <c r="J89" s="30" t="e">
        <f>IF(AND(A89&lt;=#REF!,#REF!&lt;'リスト（入院）'!B89),"該当","")</f>
        <v>#REF!</v>
      </c>
      <c r="K89" s="30" t="s">
        <v>1759</v>
      </c>
    </row>
    <row r="90" spans="1:11">
      <c r="A90" s="30">
        <v>86.5</v>
      </c>
      <c r="B90" s="30">
        <v>87.5</v>
      </c>
      <c r="C90" s="30" t="s">
        <v>1760</v>
      </c>
      <c r="D90" s="30">
        <v>87</v>
      </c>
      <c r="F90" s="30" t="e">
        <f>#REF!-A90</f>
        <v>#REF!</v>
      </c>
      <c r="G90" s="30" t="e">
        <f>#REF!-B90</f>
        <v>#REF!</v>
      </c>
      <c r="H90" s="30" t="e">
        <f t="shared" si="2"/>
        <v>#REF!</v>
      </c>
      <c r="I90" s="30" t="e">
        <f>IF(#REF!=B90,"",IF(H90&lt;=0,"該当",""))</f>
        <v>#REF!</v>
      </c>
      <c r="J90" s="30" t="e">
        <f>IF(AND(A90&lt;=#REF!,#REF!&lt;'リスト（入院）'!B90),"該当","")</f>
        <v>#REF!</v>
      </c>
      <c r="K90" s="30" t="s">
        <v>1760</v>
      </c>
    </row>
    <row r="91" spans="1:11">
      <c r="A91" s="30">
        <v>87.5</v>
      </c>
      <c r="B91" s="30">
        <v>88.5</v>
      </c>
      <c r="C91" s="30" t="s">
        <v>1761</v>
      </c>
      <c r="D91" s="30">
        <v>88</v>
      </c>
      <c r="F91" s="30" t="e">
        <f>#REF!-A91</f>
        <v>#REF!</v>
      </c>
      <c r="G91" s="30" t="e">
        <f>#REF!-B91</f>
        <v>#REF!</v>
      </c>
      <c r="H91" s="30" t="e">
        <f t="shared" si="2"/>
        <v>#REF!</v>
      </c>
      <c r="I91" s="30" t="e">
        <f>IF(#REF!=B91,"",IF(H91&lt;=0,"該当",""))</f>
        <v>#REF!</v>
      </c>
      <c r="J91" s="30" t="e">
        <f>IF(AND(A91&lt;=#REF!,#REF!&lt;'リスト（入院）'!B91),"該当","")</f>
        <v>#REF!</v>
      </c>
      <c r="K91" s="30" t="s">
        <v>1761</v>
      </c>
    </row>
    <row r="92" spans="1:11">
      <c r="A92" s="30">
        <v>88.5</v>
      </c>
      <c r="B92" s="30">
        <v>89.5</v>
      </c>
      <c r="C92" s="30" t="s">
        <v>1762</v>
      </c>
      <c r="D92" s="30">
        <v>89</v>
      </c>
      <c r="F92" s="30" t="e">
        <f>#REF!-A92</f>
        <v>#REF!</v>
      </c>
      <c r="G92" s="30" t="e">
        <f>#REF!-B92</f>
        <v>#REF!</v>
      </c>
      <c r="H92" s="30" t="e">
        <f t="shared" si="2"/>
        <v>#REF!</v>
      </c>
      <c r="I92" s="30" t="e">
        <f>IF(#REF!=B92,"",IF(H92&lt;=0,"該当",""))</f>
        <v>#REF!</v>
      </c>
      <c r="J92" s="30" t="e">
        <f>IF(AND(A92&lt;=#REF!,#REF!&lt;'リスト（入院）'!B92),"該当","")</f>
        <v>#REF!</v>
      </c>
      <c r="K92" s="30" t="s">
        <v>1762</v>
      </c>
    </row>
    <row r="93" spans="1:11">
      <c r="A93" s="30">
        <v>89.5</v>
      </c>
      <c r="B93" s="30">
        <v>90.5</v>
      </c>
      <c r="C93" s="30" t="s">
        <v>1763</v>
      </c>
      <c r="D93" s="30">
        <v>90</v>
      </c>
      <c r="F93" s="30" t="e">
        <f>#REF!-A93</f>
        <v>#REF!</v>
      </c>
      <c r="G93" s="30" t="e">
        <f>#REF!-B93</f>
        <v>#REF!</v>
      </c>
      <c r="H93" s="30" t="e">
        <f t="shared" si="2"/>
        <v>#REF!</v>
      </c>
      <c r="I93" s="30" t="e">
        <f>IF(#REF!=B93,"",IF(H93&lt;=0,"該当",""))</f>
        <v>#REF!</v>
      </c>
      <c r="J93" s="30" t="e">
        <f>IF(AND(A93&lt;=#REF!,#REF!&lt;'リスト（入院）'!B93),"該当","")</f>
        <v>#REF!</v>
      </c>
      <c r="K93" s="30" t="s">
        <v>1763</v>
      </c>
    </row>
    <row r="94" spans="1:11">
      <c r="A94" s="30">
        <v>90.5</v>
      </c>
      <c r="B94" s="30">
        <v>91.5</v>
      </c>
      <c r="C94" s="30" t="s">
        <v>1764</v>
      </c>
      <c r="D94" s="30">
        <v>91</v>
      </c>
      <c r="F94" s="30" t="e">
        <f>#REF!-A94</f>
        <v>#REF!</v>
      </c>
      <c r="G94" s="30" t="e">
        <f>#REF!-B94</f>
        <v>#REF!</v>
      </c>
      <c r="H94" s="30" t="e">
        <f t="shared" si="2"/>
        <v>#REF!</v>
      </c>
      <c r="I94" s="30" t="e">
        <f>IF(#REF!=B94,"",IF(H94&lt;=0,"該当",""))</f>
        <v>#REF!</v>
      </c>
      <c r="J94" s="30" t="e">
        <f>IF(AND(A94&lt;=#REF!,#REF!&lt;'リスト（入院）'!B94),"該当","")</f>
        <v>#REF!</v>
      </c>
      <c r="K94" s="30" t="s">
        <v>1764</v>
      </c>
    </row>
    <row r="95" spans="1:11">
      <c r="A95" s="30">
        <v>91.5</v>
      </c>
      <c r="B95" s="30">
        <v>92.5</v>
      </c>
      <c r="C95" s="30" t="s">
        <v>1765</v>
      </c>
      <c r="D95" s="30">
        <v>92</v>
      </c>
      <c r="F95" s="30" t="e">
        <f>#REF!-A95</f>
        <v>#REF!</v>
      </c>
      <c r="G95" s="30" t="e">
        <f>#REF!-B95</f>
        <v>#REF!</v>
      </c>
      <c r="H95" s="30" t="e">
        <f t="shared" si="2"/>
        <v>#REF!</v>
      </c>
      <c r="I95" s="30" t="e">
        <f>IF(#REF!=B95,"",IF(H95&lt;=0,"該当",""))</f>
        <v>#REF!</v>
      </c>
      <c r="J95" s="30" t="e">
        <f>IF(AND(A95&lt;=#REF!,#REF!&lt;'リスト（入院）'!B95),"該当","")</f>
        <v>#REF!</v>
      </c>
      <c r="K95" s="30" t="s">
        <v>1765</v>
      </c>
    </row>
    <row r="96" spans="1:11">
      <c r="A96" s="30">
        <v>92.5</v>
      </c>
      <c r="B96" s="30">
        <v>93.5</v>
      </c>
      <c r="C96" s="30" t="s">
        <v>1766</v>
      </c>
      <c r="D96" s="30">
        <v>93</v>
      </c>
      <c r="F96" s="30" t="e">
        <f>#REF!-A96</f>
        <v>#REF!</v>
      </c>
      <c r="G96" s="30" t="e">
        <f>#REF!-B96</f>
        <v>#REF!</v>
      </c>
      <c r="H96" s="30" t="e">
        <f t="shared" si="2"/>
        <v>#REF!</v>
      </c>
      <c r="I96" s="30" t="e">
        <f>IF(#REF!=B96,"",IF(H96&lt;=0,"該当",""))</f>
        <v>#REF!</v>
      </c>
      <c r="J96" s="30" t="e">
        <f>IF(AND(A96&lt;=#REF!,#REF!&lt;'リスト（入院）'!B96),"該当","")</f>
        <v>#REF!</v>
      </c>
      <c r="K96" s="30" t="s">
        <v>1766</v>
      </c>
    </row>
    <row r="97" spans="1:11">
      <c r="A97" s="30">
        <v>93.5</v>
      </c>
      <c r="B97" s="30">
        <v>94.5</v>
      </c>
      <c r="C97" s="30" t="s">
        <v>1767</v>
      </c>
      <c r="D97" s="30">
        <v>94</v>
      </c>
      <c r="F97" s="30" t="e">
        <f>#REF!-A97</f>
        <v>#REF!</v>
      </c>
      <c r="G97" s="30" t="e">
        <f>#REF!-B97</f>
        <v>#REF!</v>
      </c>
      <c r="H97" s="30" t="e">
        <f t="shared" si="2"/>
        <v>#REF!</v>
      </c>
      <c r="I97" s="30" t="e">
        <f>IF(#REF!=B97,"",IF(H97&lt;=0,"該当",""))</f>
        <v>#REF!</v>
      </c>
      <c r="J97" s="30" t="e">
        <f>IF(AND(A97&lt;=#REF!,#REF!&lt;'リスト（入院）'!B97),"該当","")</f>
        <v>#REF!</v>
      </c>
      <c r="K97" s="30" t="s">
        <v>1767</v>
      </c>
    </row>
    <row r="98" spans="1:11">
      <c r="A98" s="30">
        <v>94.5</v>
      </c>
      <c r="B98" s="30">
        <v>95.5</v>
      </c>
      <c r="C98" s="30" t="s">
        <v>1768</v>
      </c>
      <c r="D98" s="30">
        <v>95</v>
      </c>
      <c r="F98" s="30" t="e">
        <f>#REF!-A98</f>
        <v>#REF!</v>
      </c>
      <c r="G98" s="30" t="e">
        <f>#REF!-B98</f>
        <v>#REF!</v>
      </c>
      <c r="H98" s="30" t="e">
        <f t="shared" si="2"/>
        <v>#REF!</v>
      </c>
      <c r="I98" s="30" t="e">
        <f>IF(#REF!=B98,"",IF(H98&lt;=0,"該当",""))</f>
        <v>#REF!</v>
      </c>
      <c r="J98" s="30" t="e">
        <f>IF(AND(A98&lt;=#REF!,#REF!&lt;'リスト（入院）'!B98),"該当","")</f>
        <v>#REF!</v>
      </c>
      <c r="K98" s="30" t="s">
        <v>1768</v>
      </c>
    </row>
    <row r="99" spans="1:11">
      <c r="A99" s="30">
        <v>95.5</v>
      </c>
      <c r="B99" s="30">
        <v>96.5</v>
      </c>
      <c r="C99" s="30" t="s">
        <v>1769</v>
      </c>
      <c r="D99" s="30">
        <v>96</v>
      </c>
      <c r="F99" s="30" t="e">
        <f>#REF!-A99</f>
        <v>#REF!</v>
      </c>
      <c r="G99" s="30" t="e">
        <f>#REF!-B99</f>
        <v>#REF!</v>
      </c>
      <c r="H99" s="30" t="e">
        <f t="shared" si="2"/>
        <v>#REF!</v>
      </c>
      <c r="I99" s="30" t="e">
        <f>IF(#REF!=B99,"",IF(H99&lt;=0,"該当",""))</f>
        <v>#REF!</v>
      </c>
      <c r="J99" s="30" t="e">
        <f>IF(AND(A99&lt;=#REF!,#REF!&lt;'リスト（入院）'!B99),"該当","")</f>
        <v>#REF!</v>
      </c>
      <c r="K99" s="30" t="s">
        <v>1769</v>
      </c>
    </row>
    <row r="100" spans="1:11">
      <c r="A100" s="30">
        <v>96.5</v>
      </c>
      <c r="B100" s="30">
        <v>97.5</v>
      </c>
      <c r="C100" s="30" t="s">
        <v>1770</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1770</v>
      </c>
    </row>
    <row r="101" spans="1:11">
      <c r="A101" s="30">
        <v>97.5</v>
      </c>
      <c r="B101" s="30">
        <v>98.5</v>
      </c>
      <c r="C101" s="30" t="s">
        <v>1771</v>
      </c>
      <c r="D101" s="30">
        <v>98</v>
      </c>
      <c r="F101" s="30" t="e">
        <f>#REF!-A101</f>
        <v>#REF!</v>
      </c>
      <c r="G101" s="30" t="e">
        <f>#REF!-B101</f>
        <v>#REF!</v>
      </c>
      <c r="H101" s="30" t="e">
        <f t="shared" si="3"/>
        <v>#REF!</v>
      </c>
      <c r="I101" s="30" t="e">
        <f>IF(#REF!=B101,"",IF(H101&lt;=0,"該当",""))</f>
        <v>#REF!</v>
      </c>
      <c r="J101" s="30" t="e">
        <f>IF(AND(A101&lt;=#REF!,#REF!&lt;'リスト（入院）'!B101),"該当","")</f>
        <v>#REF!</v>
      </c>
      <c r="K101" s="30" t="s">
        <v>1771</v>
      </c>
    </row>
    <row r="102" spans="1:11">
      <c r="A102" s="30">
        <v>98.5</v>
      </c>
      <c r="B102" s="30">
        <v>99.5</v>
      </c>
      <c r="C102" s="30" t="s">
        <v>1772</v>
      </c>
      <c r="D102" s="30">
        <v>99</v>
      </c>
      <c r="F102" s="30" t="e">
        <f>#REF!-A102</f>
        <v>#REF!</v>
      </c>
      <c r="G102" s="30" t="e">
        <f>#REF!-B102</f>
        <v>#REF!</v>
      </c>
      <c r="H102" s="30" t="e">
        <f t="shared" si="3"/>
        <v>#REF!</v>
      </c>
      <c r="I102" s="30" t="e">
        <f>IF(#REF!=B102,"",IF(H102&lt;=0,"該当",""))</f>
        <v>#REF!</v>
      </c>
      <c r="J102" s="30" t="e">
        <f>IF(AND(A102&lt;=#REF!,#REF!&lt;'リスト（入院）'!B102),"該当","")</f>
        <v>#REF!</v>
      </c>
      <c r="K102" s="30" t="s">
        <v>1772</v>
      </c>
    </row>
    <row r="103" spans="1:11">
      <c r="A103" s="30">
        <v>99.5</v>
      </c>
      <c r="B103" s="30">
        <v>100.5</v>
      </c>
      <c r="C103" s="30" t="s">
        <v>1773</v>
      </c>
      <c r="D103" s="30">
        <v>100</v>
      </c>
      <c r="F103" s="30" t="e">
        <f>#REF!-A103</f>
        <v>#REF!</v>
      </c>
      <c r="G103" s="30" t="e">
        <f>#REF!-B103</f>
        <v>#REF!</v>
      </c>
      <c r="H103" s="30" t="e">
        <f t="shared" si="3"/>
        <v>#REF!</v>
      </c>
      <c r="I103" s="30" t="e">
        <f>IF(#REF!=B103,"",IF(H103&lt;=0,"該当",""))</f>
        <v>#REF!</v>
      </c>
      <c r="J103" s="30" t="e">
        <f>IF(AND(A103&lt;=#REF!,#REF!&lt;'リスト（入院）'!B103),"該当","")</f>
        <v>#REF!</v>
      </c>
      <c r="K103" s="30" t="s">
        <v>1773</v>
      </c>
    </row>
    <row r="104" spans="1:11">
      <c r="A104" s="30">
        <v>100.5</v>
      </c>
      <c r="B104" s="30">
        <v>101.5</v>
      </c>
      <c r="C104" s="30" t="s">
        <v>1774</v>
      </c>
      <c r="D104" s="30">
        <v>101</v>
      </c>
      <c r="F104" s="30" t="e">
        <f>#REF!-A104</f>
        <v>#REF!</v>
      </c>
      <c r="G104" s="30" t="e">
        <f>#REF!-B104</f>
        <v>#REF!</v>
      </c>
      <c r="H104" s="30" t="e">
        <f t="shared" si="3"/>
        <v>#REF!</v>
      </c>
      <c r="I104" s="30" t="e">
        <f>IF(#REF!=B104,"",IF(H104&lt;=0,"該当",""))</f>
        <v>#REF!</v>
      </c>
      <c r="J104" s="30" t="e">
        <f>IF(AND(A104&lt;=#REF!,#REF!&lt;'リスト（入院）'!B104),"該当","")</f>
        <v>#REF!</v>
      </c>
      <c r="K104" s="30" t="s">
        <v>1774</v>
      </c>
    </row>
    <row r="105" spans="1:11">
      <c r="A105" s="30">
        <v>101.5</v>
      </c>
      <c r="B105" s="30">
        <v>102.5</v>
      </c>
      <c r="C105" s="30" t="s">
        <v>1775</v>
      </c>
      <c r="D105" s="30">
        <v>102</v>
      </c>
      <c r="F105" s="30" t="e">
        <f>#REF!-A105</f>
        <v>#REF!</v>
      </c>
      <c r="G105" s="30" t="e">
        <f>#REF!-B105</f>
        <v>#REF!</v>
      </c>
      <c r="H105" s="30" t="e">
        <f t="shared" si="3"/>
        <v>#REF!</v>
      </c>
      <c r="I105" s="30" t="e">
        <f>IF(#REF!=B105,"",IF(H105&lt;=0,"該当",""))</f>
        <v>#REF!</v>
      </c>
      <c r="J105" s="30" t="e">
        <f>IF(AND(A105&lt;=#REF!,#REF!&lt;'リスト（入院）'!B105),"該当","")</f>
        <v>#REF!</v>
      </c>
      <c r="K105" s="30" t="s">
        <v>1775</v>
      </c>
    </row>
    <row r="106" spans="1:11">
      <c r="A106" s="30">
        <v>102.5</v>
      </c>
      <c r="B106" s="30">
        <v>103.5</v>
      </c>
      <c r="C106" s="30" t="s">
        <v>1776</v>
      </c>
      <c r="D106" s="30">
        <v>103</v>
      </c>
      <c r="F106" s="30" t="e">
        <f>#REF!-A106</f>
        <v>#REF!</v>
      </c>
      <c r="G106" s="30" t="e">
        <f>#REF!-B106</f>
        <v>#REF!</v>
      </c>
      <c r="H106" s="30" t="e">
        <f t="shared" si="3"/>
        <v>#REF!</v>
      </c>
      <c r="I106" s="30" t="e">
        <f>IF(#REF!=B106,"",IF(H106&lt;=0,"該当",""))</f>
        <v>#REF!</v>
      </c>
      <c r="J106" s="30" t="e">
        <f>IF(AND(A106&lt;=#REF!,#REF!&lt;'リスト（入院）'!B106),"該当","")</f>
        <v>#REF!</v>
      </c>
      <c r="K106" s="30" t="s">
        <v>1776</v>
      </c>
    </row>
    <row r="107" spans="1:11">
      <c r="A107" s="30">
        <v>103.5</v>
      </c>
      <c r="B107" s="30">
        <v>104.5</v>
      </c>
      <c r="C107" s="30" t="s">
        <v>1777</v>
      </c>
      <c r="D107" s="30">
        <v>104</v>
      </c>
      <c r="F107" s="30" t="e">
        <f>#REF!-A107</f>
        <v>#REF!</v>
      </c>
      <c r="G107" s="30" t="e">
        <f>#REF!-B107</f>
        <v>#REF!</v>
      </c>
      <c r="H107" s="30" t="e">
        <f t="shared" si="3"/>
        <v>#REF!</v>
      </c>
      <c r="I107" s="30" t="e">
        <f>IF(#REF!=B107,"",IF(H107&lt;=0,"該当",""))</f>
        <v>#REF!</v>
      </c>
      <c r="J107" s="30" t="e">
        <f>IF(AND(A107&lt;=#REF!,#REF!&lt;'リスト（入院）'!B107),"該当","")</f>
        <v>#REF!</v>
      </c>
      <c r="K107" s="30" t="s">
        <v>1777</v>
      </c>
    </row>
    <row r="108" spans="1:11">
      <c r="A108" s="30">
        <v>104.5</v>
      </c>
      <c r="B108" s="30">
        <v>105.5</v>
      </c>
      <c r="C108" s="30" t="s">
        <v>1778</v>
      </c>
      <c r="D108" s="30">
        <v>105</v>
      </c>
      <c r="F108" s="30" t="e">
        <f>#REF!-A108</f>
        <v>#REF!</v>
      </c>
      <c r="G108" s="30" t="e">
        <f>#REF!-B108</f>
        <v>#REF!</v>
      </c>
      <c r="H108" s="30" t="e">
        <f t="shared" si="3"/>
        <v>#REF!</v>
      </c>
      <c r="I108" s="30" t="e">
        <f>IF(#REF!=B108,"",IF(H108&lt;=0,"該当",""))</f>
        <v>#REF!</v>
      </c>
      <c r="J108" s="30" t="e">
        <f>IF(AND(A108&lt;=#REF!,#REF!&lt;'リスト（入院）'!B108),"該当","")</f>
        <v>#REF!</v>
      </c>
      <c r="K108" s="30" t="s">
        <v>1778</v>
      </c>
    </row>
    <row r="109" spans="1:11">
      <c r="A109" s="30">
        <v>105.5</v>
      </c>
      <c r="B109" s="30">
        <v>106.5</v>
      </c>
      <c r="C109" s="30" t="s">
        <v>1779</v>
      </c>
      <c r="D109" s="30">
        <v>106</v>
      </c>
      <c r="F109" s="30" t="e">
        <f>#REF!-A109</f>
        <v>#REF!</v>
      </c>
      <c r="G109" s="30" t="e">
        <f>#REF!-B109</f>
        <v>#REF!</v>
      </c>
      <c r="H109" s="30" t="e">
        <f t="shared" si="3"/>
        <v>#REF!</v>
      </c>
      <c r="I109" s="30" t="e">
        <f>IF(#REF!=B109,"",IF(H109&lt;=0,"該当",""))</f>
        <v>#REF!</v>
      </c>
      <c r="J109" s="30" t="e">
        <f>IF(AND(A109&lt;=#REF!,#REF!&lt;'リスト（入院）'!B109),"該当","")</f>
        <v>#REF!</v>
      </c>
      <c r="K109" s="30" t="s">
        <v>1779</v>
      </c>
    </row>
    <row r="110" spans="1:11">
      <c r="A110" s="30">
        <v>106.5</v>
      </c>
      <c r="B110" s="30">
        <v>107.5</v>
      </c>
      <c r="C110" s="30" t="s">
        <v>1780</v>
      </c>
      <c r="D110" s="30">
        <v>107</v>
      </c>
      <c r="F110" s="30" t="e">
        <f>#REF!-A110</f>
        <v>#REF!</v>
      </c>
      <c r="G110" s="30" t="e">
        <f>#REF!-B110</f>
        <v>#REF!</v>
      </c>
      <c r="H110" s="30" t="e">
        <f t="shared" si="3"/>
        <v>#REF!</v>
      </c>
      <c r="I110" s="30" t="e">
        <f>IF(#REF!=B110,"",IF(H110&lt;=0,"該当",""))</f>
        <v>#REF!</v>
      </c>
      <c r="J110" s="30" t="e">
        <f>IF(AND(A110&lt;=#REF!,#REF!&lt;'リスト（入院）'!B110),"該当","")</f>
        <v>#REF!</v>
      </c>
      <c r="K110" s="30" t="s">
        <v>1780</v>
      </c>
    </row>
    <row r="111" spans="1:11">
      <c r="A111" s="30">
        <v>107.5</v>
      </c>
      <c r="B111" s="30">
        <v>108.5</v>
      </c>
      <c r="C111" s="30" t="s">
        <v>1781</v>
      </c>
      <c r="D111" s="30">
        <v>108</v>
      </c>
      <c r="F111" s="30" t="e">
        <f>#REF!-A111</f>
        <v>#REF!</v>
      </c>
      <c r="G111" s="30" t="e">
        <f>#REF!-B111</f>
        <v>#REF!</v>
      </c>
      <c r="H111" s="30" t="e">
        <f t="shared" si="3"/>
        <v>#REF!</v>
      </c>
      <c r="I111" s="30" t="e">
        <f>IF(#REF!=B111,"",IF(H111&lt;=0,"該当",""))</f>
        <v>#REF!</v>
      </c>
      <c r="J111" s="30" t="e">
        <f>IF(AND(A111&lt;=#REF!,#REF!&lt;'リスト（入院）'!B111),"該当","")</f>
        <v>#REF!</v>
      </c>
      <c r="K111" s="30" t="s">
        <v>1781</v>
      </c>
    </row>
    <row r="112" spans="1:11">
      <c r="A112" s="30">
        <v>108.5</v>
      </c>
      <c r="B112" s="30">
        <v>109.5</v>
      </c>
      <c r="C112" s="30" t="s">
        <v>1782</v>
      </c>
      <c r="D112" s="30">
        <v>109</v>
      </c>
      <c r="F112" s="30" t="e">
        <f>#REF!-A112</f>
        <v>#REF!</v>
      </c>
      <c r="G112" s="30" t="e">
        <f>#REF!-B112</f>
        <v>#REF!</v>
      </c>
      <c r="H112" s="30" t="e">
        <f t="shared" si="3"/>
        <v>#REF!</v>
      </c>
      <c r="I112" s="30" t="e">
        <f>IF(#REF!=B112,"",IF(H112&lt;=0,"該当",""))</f>
        <v>#REF!</v>
      </c>
      <c r="J112" s="30" t="e">
        <f>IF(AND(A112&lt;=#REF!,#REF!&lt;'リスト（入院）'!B112),"該当","")</f>
        <v>#REF!</v>
      </c>
      <c r="K112" s="30" t="s">
        <v>1782</v>
      </c>
    </row>
    <row r="113" spans="1:11">
      <c r="A113" s="30">
        <v>109.5</v>
      </c>
      <c r="B113" s="30">
        <v>110.5</v>
      </c>
      <c r="C113" s="30" t="s">
        <v>1783</v>
      </c>
      <c r="D113" s="30">
        <v>110</v>
      </c>
      <c r="F113" s="30" t="e">
        <f>#REF!-A113</f>
        <v>#REF!</v>
      </c>
      <c r="G113" s="30" t="e">
        <f>#REF!-B113</f>
        <v>#REF!</v>
      </c>
      <c r="H113" s="30" t="e">
        <f t="shared" si="3"/>
        <v>#REF!</v>
      </c>
      <c r="I113" s="30" t="e">
        <f>IF(#REF!=B113,"",IF(H113&lt;=0,"該当",""))</f>
        <v>#REF!</v>
      </c>
      <c r="J113" s="30" t="e">
        <f>IF(AND(A113&lt;=#REF!,#REF!&lt;'リスト（入院）'!B113),"該当","")</f>
        <v>#REF!</v>
      </c>
      <c r="K113" s="30" t="s">
        <v>1783</v>
      </c>
    </row>
    <row r="114" spans="1:11">
      <c r="A114" s="30">
        <v>110.5</v>
      </c>
      <c r="B114" s="30">
        <v>111.5</v>
      </c>
      <c r="C114" s="30" t="s">
        <v>1784</v>
      </c>
      <c r="D114" s="30">
        <v>111</v>
      </c>
      <c r="F114" s="30" t="e">
        <f>#REF!-A114</f>
        <v>#REF!</v>
      </c>
      <c r="G114" s="30" t="e">
        <f>#REF!-B114</f>
        <v>#REF!</v>
      </c>
      <c r="H114" s="30" t="e">
        <f t="shared" si="3"/>
        <v>#REF!</v>
      </c>
      <c r="I114" s="30" t="e">
        <f>IF(#REF!=B114,"",IF(H114&lt;=0,"該当",""))</f>
        <v>#REF!</v>
      </c>
      <c r="J114" s="30" t="e">
        <f>IF(AND(A114&lt;=#REF!,#REF!&lt;'リスト（入院）'!B114),"該当","")</f>
        <v>#REF!</v>
      </c>
      <c r="K114" s="30" t="s">
        <v>1784</v>
      </c>
    </row>
    <row r="115" spans="1:11">
      <c r="A115" s="30">
        <v>111.5</v>
      </c>
      <c r="B115" s="30">
        <v>112.5</v>
      </c>
      <c r="C115" s="30" t="s">
        <v>1785</v>
      </c>
      <c r="D115" s="30">
        <v>112</v>
      </c>
      <c r="F115" s="30" t="e">
        <f>#REF!-A115</f>
        <v>#REF!</v>
      </c>
      <c r="G115" s="30" t="e">
        <f>#REF!-B115</f>
        <v>#REF!</v>
      </c>
      <c r="H115" s="30" t="e">
        <f t="shared" si="3"/>
        <v>#REF!</v>
      </c>
      <c r="I115" s="30" t="e">
        <f>IF(#REF!=B115,"",IF(H115&lt;=0,"該当",""))</f>
        <v>#REF!</v>
      </c>
      <c r="J115" s="30" t="e">
        <f>IF(AND(A115&lt;=#REF!,#REF!&lt;'リスト（入院）'!B115),"該当","")</f>
        <v>#REF!</v>
      </c>
      <c r="K115" s="30" t="s">
        <v>1785</v>
      </c>
    </row>
    <row r="116" spans="1:11">
      <c r="A116" s="30">
        <v>112.5</v>
      </c>
      <c r="B116" s="30">
        <v>113.5</v>
      </c>
      <c r="C116" s="30" t="s">
        <v>1786</v>
      </c>
      <c r="D116" s="30">
        <v>113</v>
      </c>
      <c r="F116" s="30" t="e">
        <f>#REF!-A116</f>
        <v>#REF!</v>
      </c>
      <c r="G116" s="30" t="e">
        <f>#REF!-B116</f>
        <v>#REF!</v>
      </c>
      <c r="H116" s="30" t="e">
        <f t="shared" si="3"/>
        <v>#REF!</v>
      </c>
      <c r="I116" s="30" t="e">
        <f>IF(#REF!=B116,"",IF(H116&lt;=0,"該当",""))</f>
        <v>#REF!</v>
      </c>
      <c r="J116" s="30" t="e">
        <f>IF(AND(A116&lt;=#REF!,#REF!&lt;'リスト（入院）'!B116),"該当","")</f>
        <v>#REF!</v>
      </c>
      <c r="K116" s="30" t="s">
        <v>1786</v>
      </c>
    </row>
    <row r="117" spans="1:11">
      <c r="A117" s="30">
        <v>113.5</v>
      </c>
      <c r="B117" s="30">
        <v>114.5</v>
      </c>
      <c r="C117" s="30" t="s">
        <v>1787</v>
      </c>
      <c r="D117" s="30">
        <v>114</v>
      </c>
      <c r="F117" s="30" t="e">
        <f>#REF!-A117</f>
        <v>#REF!</v>
      </c>
      <c r="G117" s="30" t="e">
        <f>#REF!-B117</f>
        <v>#REF!</v>
      </c>
      <c r="H117" s="30" t="e">
        <f t="shared" si="3"/>
        <v>#REF!</v>
      </c>
      <c r="I117" s="30" t="e">
        <f>IF(#REF!=B117,"",IF(H117&lt;=0,"該当",""))</f>
        <v>#REF!</v>
      </c>
      <c r="J117" s="30" t="e">
        <f>IF(AND(A117&lt;=#REF!,#REF!&lt;'リスト（入院）'!B117),"該当","")</f>
        <v>#REF!</v>
      </c>
      <c r="K117" s="30" t="s">
        <v>1787</v>
      </c>
    </row>
    <row r="118" spans="1:11">
      <c r="A118" s="30">
        <v>114.5</v>
      </c>
      <c r="B118" s="30">
        <v>115.5</v>
      </c>
      <c r="C118" s="30" t="s">
        <v>1788</v>
      </c>
      <c r="D118" s="30">
        <v>115</v>
      </c>
      <c r="F118" s="30" t="e">
        <f>#REF!-A118</f>
        <v>#REF!</v>
      </c>
      <c r="G118" s="30" t="e">
        <f>#REF!-B118</f>
        <v>#REF!</v>
      </c>
      <c r="H118" s="30" t="e">
        <f t="shared" si="3"/>
        <v>#REF!</v>
      </c>
      <c r="I118" s="30" t="e">
        <f>IF(#REF!=B118,"",IF(H118&lt;=0,"該当",""))</f>
        <v>#REF!</v>
      </c>
      <c r="J118" s="30" t="e">
        <f>IF(AND(A118&lt;=#REF!,#REF!&lt;'リスト（入院）'!B118),"該当","")</f>
        <v>#REF!</v>
      </c>
      <c r="K118" s="30" t="s">
        <v>1788</v>
      </c>
    </row>
    <row r="119" spans="1:11">
      <c r="A119" s="30">
        <v>115.5</v>
      </c>
      <c r="B119" s="30">
        <v>116.5</v>
      </c>
      <c r="C119" s="30" t="s">
        <v>1789</v>
      </c>
      <c r="D119" s="30">
        <v>116</v>
      </c>
      <c r="F119" s="30" t="e">
        <f>#REF!-A119</f>
        <v>#REF!</v>
      </c>
      <c r="G119" s="30" t="e">
        <f>#REF!-B119</f>
        <v>#REF!</v>
      </c>
      <c r="H119" s="30" t="e">
        <f t="shared" si="3"/>
        <v>#REF!</v>
      </c>
      <c r="I119" s="30" t="e">
        <f>IF(#REF!=B119,"",IF(H119&lt;=0,"該当",""))</f>
        <v>#REF!</v>
      </c>
      <c r="J119" s="30" t="e">
        <f>IF(AND(A119&lt;=#REF!,#REF!&lt;'リスト（入院）'!B119),"該当","")</f>
        <v>#REF!</v>
      </c>
      <c r="K119" s="30" t="s">
        <v>1789</v>
      </c>
    </row>
    <row r="120" spans="1:11">
      <c r="A120" s="30">
        <v>116.5</v>
      </c>
      <c r="B120" s="30">
        <v>117.5</v>
      </c>
      <c r="C120" s="30" t="s">
        <v>1790</v>
      </c>
      <c r="D120" s="30">
        <v>117</v>
      </c>
      <c r="F120" s="30" t="e">
        <f>#REF!-A120</f>
        <v>#REF!</v>
      </c>
      <c r="G120" s="30" t="e">
        <f>#REF!-B120</f>
        <v>#REF!</v>
      </c>
      <c r="H120" s="30" t="e">
        <f t="shared" si="3"/>
        <v>#REF!</v>
      </c>
      <c r="I120" s="30" t="e">
        <f>IF(#REF!=B120,"",IF(H120&lt;=0,"該当",""))</f>
        <v>#REF!</v>
      </c>
      <c r="J120" s="30" t="e">
        <f>IF(AND(A120&lt;=#REF!,#REF!&lt;'リスト（入院）'!B120),"該当","")</f>
        <v>#REF!</v>
      </c>
      <c r="K120" s="30" t="s">
        <v>1790</v>
      </c>
    </row>
    <row r="121" spans="1:11">
      <c r="A121" s="30">
        <v>117.5</v>
      </c>
      <c r="B121" s="30">
        <v>118.5</v>
      </c>
      <c r="C121" s="30" t="s">
        <v>1791</v>
      </c>
      <c r="D121" s="30">
        <v>118</v>
      </c>
      <c r="F121" s="30" t="e">
        <f>#REF!-A121</f>
        <v>#REF!</v>
      </c>
      <c r="G121" s="30" t="e">
        <f>#REF!-B121</f>
        <v>#REF!</v>
      </c>
      <c r="H121" s="30" t="e">
        <f t="shared" si="3"/>
        <v>#REF!</v>
      </c>
      <c r="I121" s="30" t="e">
        <f>IF(#REF!=B121,"",IF(H121&lt;=0,"該当",""))</f>
        <v>#REF!</v>
      </c>
      <c r="J121" s="30" t="e">
        <f>IF(AND(A121&lt;=#REF!,#REF!&lt;'リスト（入院）'!B121),"該当","")</f>
        <v>#REF!</v>
      </c>
      <c r="K121" s="30" t="s">
        <v>1791</v>
      </c>
    </row>
    <row r="122" spans="1:11">
      <c r="A122" s="30">
        <v>118.5</v>
      </c>
      <c r="B122" s="30">
        <v>119.5</v>
      </c>
      <c r="C122" s="30" t="s">
        <v>1792</v>
      </c>
      <c r="D122" s="30">
        <v>119</v>
      </c>
      <c r="F122" s="30" t="e">
        <f>#REF!-A122</f>
        <v>#REF!</v>
      </c>
      <c r="G122" s="30" t="e">
        <f>#REF!-B122</f>
        <v>#REF!</v>
      </c>
      <c r="H122" s="30" t="e">
        <f t="shared" si="3"/>
        <v>#REF!</v>
      </c>
      <c r="I122" s="30" t="e">
        <f>IF(#REF!=B122,"",IF(H122&lt;=0,"該当",""))</f>
        <v>#REF!</v>
      </c>
      <c r="J122" s="30" t="e">
        <f>IF(AND(A122&lt;=#REF!,#REF!&lt;'リスト（入院）'!B122),"該当","")</f>
        <v>#REF!</v>
      </c>
      <c r="K122" s="30" t="s">
        <v>1792</v>
      </c>
    </row>
    <row r="123" spans="1:11">
      <c r="A123" s="30">
        <v>119.5</v>
      </c>
      <c r="B123" s="30">
        <v>120.5</v>
      </c>
      <c r="C123" s="30" t="s">
        <v>1793</v>
      </c>
      <c r="D123" s="30">
        <v>120</v>
      </c>
      <c r="F123" s="30" t="e">
        <f>#REF!-A123</f>
        <v>#REF!</v>
      </c>
      <c r="G123" s="30" t="e">
        <f>#REF!-B123</f>
        <v>#REF!</v>
      </c>
      <c r="H123" s="30" t="e">
        <f t="shared" si="3"/>
        <v>#REF!</v>
      </c>
      <c r="I123" s="30" t="e">
        <f>IF(#REF!=B123,"",IF(H123&lt;=0,"該当",""))</f>
        <v>#REF!</v>
      </c>
      <c r="J123" s="30" t="e">
        <f>IF(AND(A123&lt;=#REF!,#REF!&lt;'リスト（入院）'!B123),"該当","")</f>
        <v>#REF!</v>
      </c>
      <c r="K123" s="30" t="s">
        <v>1793</v>
      </c>
    </row>
    <row r="124" spans="1:11">
      <c r="A124" s="30">
        <v>120.5</v>
      </c>
      <c r="B124" s="30">
        <v>121.5</v>
      </c>
      <c r="C124" s="30" t="s">
        <v>1794</v>
      </c>
      <c r="D124" s="30">
        <v>121</v>
      </c>
      <c r="F124" s="30" t="e">
        <f>#REF!-A124</f>
        <v>#REF!</v>
      </c>
      <c r="G124" s="30" t="e">
        <f>#REF!-B124</f>
        <v>#REF!</v>
      </c>
      <c r="H124" s="30" t="e">
        <f t="shared" si="3"/>
        <v>#REF!</v>
      </c>
      <c r="I124" s="30" t="e">
        <f>IF(#REF!=B124,"",IF(H124&lt;=0,"該当",""))</f>
        <v>#REF!</v>
      </c>
      <c r="J124" s="30" t="e">
        <f>IF(AND(A124&lt;=#REF!,#REF!&lt;'リスト（入院）'!B124),"該当","")</f>
        <v>#REF!</v>
      </c>
      <c r="K124" s="30" t="s">
        <v>1794</v>
      </c>
    </row>
    <row r="125" spans="1:11">
      <c r="A125" s="30">
        <v>121.5</v>
      </c>
      <c r="B125" s="30">
        <v>122.5</v>
      </c>
      <c r="C125" s="30" t="s">
        <v>1795</v>
      </c>
      <c r="D125" s="30">
        <v>122</v>
      </c>
      <c r="F125" s="30" t="e">
        <f>#REF!-A125</f>
        <v>#REF!</v>
      </c>
      <c r="G125" s="30" t="e">
        <f>#REF!-B125</f>
        <v>#REF!</v>
      </c>
      <c r="H125" s="30" t="e">
        <f t="shared" si="3"/>
        <v>#REF!</v>
      </c>
      <c r="I125" s="30" t="e">
        <f>IF(#REF!=B125,"",IF(H125&lt;=0,"該当",""))</f>
        <v>#REF!</v>
      </c>
      <c r="J125" s="30" t="e">
        <f>IF(AND(A125&lt;=#REF!,#REF!&lt;'リスト（入院）'!B125),"該当","")</f>
        <v>#REF!</v>
      </c>
      <c r="K125" s="30" t="s">
        <v>1795</v>
      </c>
    </row>
    <row r="126" spans="1:11">
      <c r="A126" s="30">
        <v>122.5</v>
      </c>
      <c r="B126" s="30">
        <v>123.5</v>
      </c>
      <c r="C126" s="30" t="s">
        <v>1796</v>
      </c>
      <c r="D126" s="30">
        <v>123</v>
      </c>
      <c r="F126" s="30" t="e">
        <f>#REF!-A126</f>
        <v>#REF!</v>
      </c>
      <c r="G126" s="30" t="e">
        <f>#REF!-B126</f>
        <v>#REF!</v>
      </c>
      <c r="H126" s="30" t="e">
        <f t="shared" si="3"/>
        <v>#REF!</v>
      </c>
      <c r="I126" s="30" t="e">
        <f>IF(#REF!=B126,"",IF(H126&lt;=0,"該当",""))</f>
        <v>#REF!</v>
      </c>
      <c r="J126" s="30" t="e">
        <f>IF(AND(A126&lt;=#REF!,#REF!&lt;'リスト（入院）'!B126),"該当","")</f>
        <v>#REF!</v>
      </c>
      <c r="K126" s="30" t="s">
        <v>1796</v>
      </c>
    </row>
    <row r="127" spans="1:11">
      <c r="A127" s="30">
        <v>123.5</v>
      </c>
      <c r="B127" s="30">
        <v>124.5</v>
      </c>
      <c r="C127" s="30" t="s">
        <v>1797</v>
      </c>
      <c r="D127" s="30">
        <v>124</v>
      </c>
      <c r="F127" s="30" t="e">
        <f>#REF!-A127</f>
        <v>#REF!</v>
      </c>
      <c r="G127" s="30" t="e">
        <f>#REF!-B127</f>
        <v>#REF!</v>
      </c>
      <c r="H127" s="30" t="e">
        <f t="shared" si="3"/>
        <v>#REF!</v>
      </c>
      <c r="I127" s="30" t="e">
        <f>IF(#REF!=B127,"",IF(H127&lt;=0,"該当",""))</f>
        <v>#REF!</v>
      </c>
      <c r="J127" s="30" t="e">
        <f>IF(AND(A127&lt;=#REF!,#REF!&lt;'リスト（入院）'!B127),"該当","")</f>
        <v>#REF!</v>
      </c>
      <c r="K127" s="30" t="s">
        <v>1797</v>
      </c>
    </row>
    <row r="128" spans="1:11">
      <c r="A128" s="30">
        <v>124.5</v>
      </c>
      <c r="B128" s="30">
        <v>125.5</v>
      </c>
      <c r="C128" s="30" t="s">
        <v>1798</v>
      </c>
      <c r="D128" s="30">
        <v>125</v>
      </c>
      <c r="F128" s="30" t="e">
        <f>#REF!-A128</f>
        <v>#REF!</v>
      </c>
      <c r="G128" s="30" t="e">
        <f>#REF!-B128</f>
        <v>#REF!</v>
      </c>
      <c r="H128" s="30" t="e">
        <f t="shared" si="3"/>
        <v>#REF!</v>
      </c>
      <c r="I128" s="30" t="e">
        <f>IF(#REF!=B128,"",IF(H128&lt;=0,"該当",""))</f>
        <v>#REF!</v>
      </c>
      <c r="J128" s="30" t="e">
        <f>IF(AND(A128&lt;=#REF!,#REF!&lt;'リスト（入院）'!B128),"該当","")</f>
        <v>#REF!</v>
      </c>
      <c r="K128" s="30" t="s">
        <v>1798</v>
      </c>
    </row>
    <row r="129" spans="1:11">
      <c r="A129" s="30">
        <v>125.5</v>
      </c>
      <c r="B129" s="30">
        <v>126.5</v>
      </c>
      <c r="C129" s="30" t="s">
        <v>1799</v>
      </c>
      <c r="D129" s="30">
        <v>126</v>
      </c>
      <c r="F129" s="30" t="e">
        <f>#REF!-A129</f>
        <v>#REF!</v>
      </c>
      <c r="G129" s="30" t="e">
        <f>#REF!-B129</f>
        <v>#REF!</v>
      </c>
      <c r="H129" s="30" t="e">
        <f t="shared" si="3"/>
        <v>#REF!</v>
      </c>
      <c r="I129" s="30" t="e">
        <f>IF(#REF!=B129,"",IF(H129&lt;=0,"該当",""))</f>
        <v>#REF!</v>
      </c>
      <c r="J129" s="30" t="e">
        <f>IF(AND(A129&lt;=#REF!,#REF!&lt;'リスト（入院）'!B129),"該当","")</f>
        <v>#REF!</v>
      </c>
      <c r="K129" s="30" t="s">
        <v>1799</v>
      </c>
    </row>
    <row r="130" spans="1:11">
      <c r="A130" s="30">
        <v>126.5</v>
      </c>
      <c r="B130" s="30">
        <v>127.5</v>
      </c>
      <c r="C130" s="30" t="s">
        <v>1800</v>
      </c>
      <c r="D130" s="30">
        <v>127</v>
      </c>
      <c r="F130" s="30" t="e">
        <f>#REF!-A130</f>
        <v>#REF!</v>
      </c>
      <c r="G130" s="30" t="e">
        <f>#REF!-B130</f>
        <v>#REF!</v>
      </c>
      <c r="H130" s="30" t="e">
        <f t="shared" si="3"/>
        <v>#REF!</v>
      </c>
      <c r="I130" s="30" t="e">
        <f>IF(#REF!=B130,"",IF(H130&lt;=0,"該当",""))</f>
        <v>#REF!</v>
      </c>
      <c r="J130" s="30" t="e">
        <f>IF(AND(A130&lt;=#REF!,#REF!&lt;'リスト（入院）'!B130),"該当","")</f>
        <v>#REF!</v>
      </c>
      <c r="K130" s="30" t="s">
        <v>1800</v>
      </c>
    </row>
    <row r="131" spans="1:11">
      <c r="A131" s="30">
        <v>127.5</v>
      </c>
      <c r="B131" s="30">
        <v>128.5</v>
      </c>
      <c r="C131" s="30" t="s">
        <v>1801</v>
      </c>
      <c r="D131" s="30">
        <v>128</v>
      </c>
      <c r="F131" s="30" t="e">
        <f>#REF!-A131</f>
        <v>#REF!</v>
      </c>
      <c r="G131" s="30" t="e">
        <f>#REF!-B131</f>
        <v>#REF!</v>
      </c>
      <c r="H131" s="30" t="e">
        <f t="shared" si="3"/>
        <v>#REF!</v>
      </c>
      <c r="I131" s="30" t="e">
        <f>IF(#REF!=B131,"",IF(H131&lt;=0,"該当",""))</f>
        <v>#REF!</v>
      </c>
      <c r="J131" s="30" t="e">
        <f>IF(AND(A131&lt;=#REF!,#REF!&lt;'リスト（入院）'!B131),"該当","")</f>
        <v>#REF!</v>
      </c>
      <c r="K131" s="30" t="s">
        <v>1801</v>
      </c>
    </row>
    <row r="132" spans="1:11">
      <c r="A132" s="30">
        <v>128.5</v>
      </c>
      <c r="B132" s="30">
        <v>129.5</v>
      </c>
      <c r="C132" s="30" t="s">
        <v>1802</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1802</v>
      </c>
    </row>
    <row r="133" spans="1:11">
      <c r="A133" s="30">
        <v>129.5</v>
      </c>
      <c r="B133" s="30">
        <v>130.5</v>
      </c>
      <c r="C133" s="30" t="s">
        <v>1803</v>
      </c>
      <c r="D133" s="30">
        <v>130</v>
      </c>
      <c r="F133" s="30" t="e">
        <f>#REF!-A133</f>
        <v>#REF!</v>
      </c>
      <c r="G133" s="30" t="e">
        <f>#REF!-B133</f>
        <v>#REF!</v>
      </c>
      <c r="H133" s="30" t="e">
        <f t="shared" si="4"/>
        <v>#REF!</v>
      </c>
      <c r="I133" s="30" t="e">
        <f>IF(#REF!=B133,"",IF(H133&lt;=0,"該当",""))</f>
        <v>#REF!</v>
      </c>
      <c r="J133" s="30" t="e">
        <f>IF(AND(A133&lt;=#REF!,#REF!&lt;'リスト（入院）'!B133),"該当","")</f>
        <v>#REF!</v>
      </c>
      <c r="K133" s="30" t="s">
        <v>1803</v>
      </c>
    </row>
    <row r="134" spans="1:11">
      <c r="A134" s="30">
        <v>130.5</v>
      </c>
      <c r="B134" s="30">
        <v>131.5</v>
      </c>
      <c r="C134" s="30" t="s">
        <v>1804</v>
      </c>
      <c r="D134" s="30">
        <v>131</v>
      </c>
      <c r="F134" s="30" t="e">
        <f>#REF!-A134</f>
        <v>#REF!</v>
      </c>
      <c r="G134" s="30" t="e">
        <f>#REF!-B134</f>
        <v>#REF!</v>
      </c>
      <c r="H134" s="30" t="e">
        <f t="shared" si="4"/>
        <v>#REF!</v>
      </c>
      <c r="I134" s="30" t="e">
        <f>IF(#REF!=B134,"",IF(H134&lt;=0,"該当",""))</f>
        <v>#REF!</v>
      </c>
      <c r="J134" s="30" t="e">
        <f>IF(AND(A134&lt;=#REF!,#REF!&lt;'リスト（入院）'!B134),"該当","")</f>
        <v>#REF!</v>
      </c>
      <c r="K134" s="30" t="s">
        <v>1804</v>
      </c>
    </row>
    <row r="135" spans="1:11">
      <c r="A135" s="30">
        <v>131.5</v>
      </c>
      <c r="B135" s="30">
        <v>132.5</v>
      </c>
      <c r="C135" s="30" t="s">
        <v>1805</v>
      </c>
      <c r="D135" s="30">
        <v>132</v>
      </c>
      <c r="F135" s="30" t="e">
        <f>#REF!-A135</f>
        <v>#REF!</v>
      </c>
      <c r="G135" s="30" t="e">
        <f>#REF!-B135</f>
        <v>#REF!</v>
      </c>
      <c r="H135" s="30" t="e">
        <f t="shared" si="4"/>
        <v>#REF!</v>
      </c>
      <c r="I135" s="30" t="e">
        <f>IF(#REF!=B135,"",IF(H135&lt;=0,"該当",""))</f>
        <v>#REF!</v>
      </c>
      <c r="J135" s="30" t="e">
        <f>IF(AND(A135&lt;=#REF!,#REF!&lt;'リスト（入院）'!B135),"該当","")</f>
        <v>#REF!</v>
      </c>
      <c r="K135" s="30" t="s">
        <v>1805</v>
      </c>
    </row>
    <row r="136" spans="1:11">
      <c r="A136" s="30">
        <v>132.5</v>
      </c>
      <c r="B136" s="30">
        <v>133.5</v>
      </c>
      <c r="C136" s="30" t="s">
        <v>1806</v>
      </c>
      <c r="D136" s="30">
        <v>133</v>
      </c>
      <c r="F136" s="30" t="e">
        <f>#REF!-A136</f>
        <v>#REF!</v>
      </c>
      <c r="G136" s="30" t="e">
        <f>#REF!-B136</f>
        <v>#REF!</v>
      </c>
      <c r="H136" s="30" t="e">
        <f t="shared" si="4"/>
        <v>#REF!</v>
      </c>
      <c r="I136" s="30" t="e">
        <f>IF(#REF!=B136,"",IF(H136&lt;=0,"該当",""))</f>
        <v>#REF!</v>
      </c>
      <c r="J136" s="30" t="e">
        <f>IF(AND(A136&lt;=#REF!,#REF!&lt;'リスト（入院）'!B136),"該当","")</f>
        <v>#REF!</v>
      </c>
      <c r="K136" s="30" t="s">
        <v>1806</v>
      </c>
    </row>
    <row r="137" spans="1:11">
      <c r="A137" s="30">
        <v>133.5</v>
      </c>
      <c r="B137" s="30">
        <v>134.5</v>
      </c>
      <c r="C137" s="30" t="s">
        <v>1807</v>
      </c>
      <c r="D137" s="30">
        <v>134</v>
      </c>
      <c r="F137" s="30" t="e">
        <f>#REF!-A137</f>
        <v>#REF!</v>
      </c>
      <c r="G137" s="30" t="e">
        <f>#REF!-B137</f>
        <v>#REF!</v>
      </c>
      <c r="H137" s="30" t="e">
        <f t="shared" si="4"/>
        <v>#REF!</v>
      </c>
      <c r="I137" s="30" t="e">
        <f>IF(#REF!=B137,"",IF(H137&lt;=0,"該当",""))</f>
        <v>#REF!</v>
      </c>
      <c r="J137" s="30" t="e">
        <f>IF(AND(A137&lt;=#REF!,#REF!&lt;'リスト（入院）'!B137),"該当","")</f>
        <v>#REF!</v>
      </c>
      <c r="K137" s="30" t="s">
        <v>1807</v>
      </c>
    </row>
    <row r="138" spans="1:11">
      <c r="A138" s="30">
        <v>134.5</v>
      </c>
      <c r="B138" s="30">
        <v>135.5</v>
      </c>
      <c r="C138" s="30" t="s">
        <v>1808</v>
      </c>
      <c r="D138" s="30">
        <v>135</v>
      </c>
      <c r="F138" s="30" t="e">
        <f>#REF!-A138</f>
        <v>#REF!</v>
      </c>
      <c r="G138" s="30" t="e">
        <f>#REF!-B138</f>
        <v>#REF!</v>
      </c>
      <c r="H138" s="30" t="e">
        <f t="shared" si="4"/>
        <v>#REF!</v>
      </c>
      <c r="I138" s="30" t="e">
        <f>IF(#REF!=B138,"",IF(H138&lt;=0,"該当",""))</f>
        <v>#REF!</v>
      </c>
      <c r="J138" s="30" t="e">
        <f>IF(AND(A138&lt;=#REF!,#REF!&lt;'リスト（入院）'!B138),"該当","")</f>
        <v>#REF!</v>
      </c>
      <c r="K138" s="30" t="s">
        <v>1808</v>
      </c>
    </row>
    <row r="139" spans="1:11">
      <c r="A139" s="30">
        <v>135.5</v>
      </c>
      <c r="B139" s="30">
        <v>136.5</v>
      </c>
      <c r="C139" s="30" t="s">
        <v>1809</v>
      </c>
      <c r="D139" s="30">
        <v>136</v>
      </c>
      <c r="F139" s="30" t="e">
        <f>#REF!-A139</f>
        <v>#REF!</v>
      </c>
      <c r="G139" s="30" t="e">
        <f>#REF!-B139</f>
        <v>#REF!</v>
      </c>
      <c r="H139" s="30" t="e">
        <f t="shared" si="4"/>
        <v>#REF!</v>
      </c>
      <c r="I139" s="30" t="e">
        <f>IF(#REF!=B139,"",IF(H139&lt;=0,"該当",""))</f>
        <v>#REF!</v>
      </c>
      <c r="J139" s="30" t="e">
        <f>IF(AND(A139&lt;=#REF!,#REF!&lt;'リスト（入院）'!B139),"該当","")</f>
        <v>#REF!</v>
      </c>
      <c r="K139" s="30" t="s">
        <v>1809</v>
      </c>
    </row>
    <row r="140" spans="1:11">
      <c r="A140" s="30">
        <v>136.5</v>
      </c>
      <c r="B140" s="30">
        <v>137.5</v>
      </c>
      <c r="C140" s="30" t="s">
        <v>1810</v>
      </c>
      <c r="D140" s="30">
        <v>137</v>
      </c>
      <c r="F140" s="30" t="e">
        <f>#REF!-A140</f>
        <v>#REF!</v>
      </c>
      <c r="G140" s="30" t="e">
        <f>#REF!-B140</f>
        <v>#REF!</v>
      </c>
      <c r="H140" s="30" t="e">
        <f t="shared" si="4"/>
        <v>#REF!</v>
      </c>
      <c r="I140" s="30" t="e">
        <f>IF(#REF!=B140,"",IF(H140&lt;=0,"該当",""))</f>
        <v>#REF!</v>
      </c>
      <c r="J140" s="30" t="e">
        <f>IF(AND(A140&lt;=#REF!,#REF!&lt;'リスト（入院）'!B140),"該当","")</f>
        <v>#REF!</v>
      </c>
      <c r="K140" s="30" t="s">
        <v>1810</v>
      </c>
    </row>
    <row r="141" spans="1:11">
      <c r="A141" s="30">
        <v>137.5</v>
      </c>
      <c r="B141" s="30">
        <v>138.5</v>
      </c>
      <c r="C141" s="30" t="s">
        <v>1811</v>
      </c>
      <c r="D141" s="30">
        <v>138</v>
      </c>
      <c r="F141" s="30" t="e">
        <f>#REF!-A141</f>
        <v>#REF!</v>
      </c>
      <c r="G141" s="30" t="e">
        <f>#REF!-B141</f>
        <v>#REF!</v>
      </c>
      <c r="H141" s="30" t="e">
        <f t="shared" si="4"/>
        <v>#REF!</v>
      </c>
      <c r="I141" s="30" t="e">
        <f>IF(#REF!=B141,"",IF(H141&lt;=0,"該当",""))</f>
        <v>#REF!</v>
      </c>
      <c r="J141" s="30" t="e">
        <f>IF(AND(A141&lt;=#REF!,#REF!&lt;'リスト（入院）'!B141),"該当","")</f>
        <v>#REF!</v>
      </c>
      <c r="K141" s="30" t="s">
        <v>1811</v>
      </c>
    </row>
    <row r="142" spans="1:11">
      <c r="A142" s="30">
        <v>138.5</v>
      </c>
      <c r="B142" s="30">
        <v>139.5</v>
      </c>
      <c r="C142" s="30" t="s">
        <v>1812</v>
      </c>
      <c r="D142" s="30">
        <v>139</v>
      </c>
      <c r="F142" s="30" t="e">
        <f>#REF!-A142</f>
        <v>#REF!</v>
      </c>
      <c r="G142" s="30" t="e">
        <f>#REF!-B142</f>
        <v>#REF!</v>
      </c>
      <c r="H142" s="30" t="e">
        <f t="shared" si="4"/>
        <v>#REF!</v>
      </c>
      <c r="I142" s="30" t="e">
        <f>IF(#REF!=B142,"",IF(H142&lt;=0,"該当",""))</f>
        <v>#REF!</v>
      </c>
      <c r="J142" s="30" t="e">
        <f>IF(AND(A142&lt;=#REF!,#REF!&lt;'リスト（入院）'!B142),"該当","")</f>
        <v>#REF!</v>
      </c>
      <c r="K142" s="30" t="s">
        <v>1812</v>
      </c>
    </row>
    <row r="143" spans="1:11">
      <c r="A143" s="30">
        <v>139.5</v>
      </c>
      <c r="B143" s="30">
        <v>140.5</v>
      </c>
      <c r="C143" s="30" t="s">
        <v>1813</v>
      </c>
      <c r="D143" s="30">
        <v>140</v>
      </c>
      <c r="F143" s="30" t="e">
        <f>#REF!-A143</f>
        <v>#REF!</v>
      </c>
      <c r="G143" s="30" t="e">
        <f>#REF!-B143</f>
        <v>#REF!</v>
      </c>
      <c r="H143" s="30" t="e">
        <f t="shared" si="4"/>
        <v>#REF!</v>
      </c>
      <c r="I143" s="30" t="e">
        <f>IF(#REF!=B143,"",IF(H143&lt;=0,"該当",""))</f>
        <v>#REF!</v>
      </c>
      <c r="J143" s="30" t="e">
        <f>IF(AND(A143&lt;=#REF!,#REF!&lt;'リスト（入院）'!B143),"該当","")</f>
        <v>#REF!</v>
      </c>
      <c r="K143" s="30" t="s">
        <v>1813</v>
      </c>
    </row>
    <row r="144" spans="1:11">
      <c r="A144" s="30">
        <v>140.5</v>
      </c>
      <c r="B144" s="30">
        <v>141.5</v>
      </c>
      <c r="C144" s="30" t="s">
        <v>1814</v>
      </c>
      <c r="D144" s="30">
        <v>141</v>
      </c>
      <c r="F144" s="30" t="e">
        <f>#REF!-A144</f>
        <v>#REF!</v>
      </c>
      <c r="G144" s="30" t="e">
        <f>#REF!-B144</f>
        <v>#REF!</v>
      </c>
      <c r="H144" s="30" t="e">
        <f t="shared" si="4"/>
        <v>#REF!</v>
      </c>
      <c r="I144" s="30" t="e">
        <f>IF(#REF!=B144,"",IF(H144&lt;=0,"該当",""))</f>
        <v>#REF!</v>
      </c>
      <c r="J144" s="30" t="e">
        <f>IF(AND(A144&lt;=#REF!,#REF!&lt;'リスト（入院）'!B144),"該当","")</f>
        <v>#REF!</v>
      </c>
      <c r="K144" s="30" t="s">
        <v>1814</v>
      </c>
    </row>
    <row r="145" spans="1:11">
      <c r="A145" s="30">
        <v>141.5</v>
      </c>
      <c r="B145" s="30">
        <v>142.5</v>
      </c>
      <c r="C145" s="30" t="s">
        <v>1815</v>
      </c>
      <c r="D145" s="30">
        <v>142</v>
      </c>
      <c r="F145" s="30" t="e">
        <f>#REF!-A145</f>
        <v>#REF!</v>
      </c>
      <c r="G145" s="30" t="e">
        <f>#REF!-B145</f>
        <v>#REF!</v>
      </c>
      <c r="H145" s="30" t="e">
        <f t="shared" si="4"/>
        <v>#REF!</v>
      </c>
      <c r="I145" s="30" t="e">
        <f>IF(#REF!=B145,"",IF(H145&lt;=0,"該当",""))</f>
        <v>#REF!</v>
      </c>
      <c r="J145" s="30" t="e">
        <f>IF(AND(A145&lt;=#REF!,#REF!&lt;'リスト（入院）'!B145),"該当","")</f>
        <v>#REF!</v>
      </c>
      <c r="K145" s="30" t="s">
        <v>1815</v>
      </c>
    </row>
    <row r="146" spans="1:11">
      <c r="A146" s="30">
        <v>142.5</v>
      </c>
      <c r="B146" s="30">
        <v>143.5</v>
      </c>
      <c r="C146" s="30" t="s">
        <v>1816</v>
      </c>
      <c r="D146" s="30">
        <v>143</v>
      </c>
      <c r="F146" s="30" t="e">
        <f>#REF!-A146</f>
        <v>#REF!</v>
      </c>
      <c r="G146" s="30" t="e">
        <f>#REF!-B146</f>
        <v>#REF!</v>
      </c>
      <c r="H146" s="30" t="e">
        <f t="shared" si="4"/>
        <v>#REF!</v>
      </c>
      <c r="I146" s="30" t="e">
        <f>IF(#REF!=B146,"",IF(H146&lt;=0,"該当",""))</f>
        <v>#REF!</v>
      </c>
      <c r="J146" s="30" t="e">
        <f>IF(AND(A146&lt;=#REF!,#REF!&lt;'リスト（入院）'!B146),"該当","")</f>
        <v>#REF!</v>
      </c>
      <c r="K146" s="30" t="s">
        <v>1816</v>
      </c>
    </row>
    <row r="147" spans="1:11">
      <c r="A147" s="30">
        <v>143.5</v>
      </c>
      <c r="B147" s="30">
        <v>144.5</v>
      </c>
      <c r="C147" s="30" t="s">
        <v>1817</v>
      </c>
      <c r="D147" s="30">
        <v>144</v>
      </c>
      <c r="F147" s="30" t="e">
        <f>#REF!-A147</f>
        <v>#REF!</v>
      </c>
      <c r="G147" s="30" t="e">
        <f>#REF!-B147</f>
        <v>#REF!</v>
      </c>
      <c r="H147" s="30" t="e">
        <f t="shared" si="4"/>
        <v>#REF!</v>
      </c>
      <c r="I147" s="30" t="e">
        <f>IF(#REF!=B147,"",IF(H147&lt;=0,"該当",""))</f>
        <v>#REF!</v>
      </c>
      <c r="J147" s="30" t="e">
        <f>IF(AND(A147&lt;=#REF!,#REF!&lt;'リスト（入院）'!B147),"該当","")</f>
        <v>#REF!</v>
      </c>
      <c r="K147" s="30" t="s">
        <v>1817</v>
      </c>
    </row>
    <row r="148" spans="1:11">
      <c r="A148" s="30">
        <v>144.5</v>
      </c>
      <c r="B148" s="30">
        <v>145.5</v>
      </c>
      <c r="C148" s="30" t="s">
        <v>1818</v>
      </c>
      <c r="D148" s="30">
        <v>145</v>
      </c>
      <c r="F148" s="30" t="e">
        <f>#REF!-A148</f>
        <v>#REF!</v>
      </c>
      <c r="G148" s="30" t="e">
        <f>#REF!-B148</f>
        <v>#REF!</v>
      </c>
      <c r="H148" s="30" t="e">
        <f t="shared" si="4"/>
        <v>#REF!</v>
      </c>
      <c r="I148" s="30" t="e">
        <f>IF(#REF!=B148,"",IF(H148&lt;=0,"該当",""))</f>
        <v>#REF!</v>
      </c>
      <c r="J148" s="30" t="e">
        <f>IF(AND(A148&lt;=#REF!,#REF!&lt;'リスト（入院）'!B148),"該当","")</f>
        <v>#REF!</v>
      </c>
      <c r="K148" s="30" t="s">
        <v>1818</v>
      </c>
    </row>
    <row r="149" spans="1:11">
      <c r="A149" s="30">
        <v>145.5</v>
      </c>
      <c r="B149" s="30">
        <v>146.5</v>
      </c>
      <c r="C149" s="30" t="s">
        <v>1819</v>
      </c>
      <c r="D149" s="30">
        <v>146</v>
      </c>
      <c r="F149" s="30" t="e">
        <f>#REF!-A149</f>
        <v>#REF!</v>
      </c>
      <c r="G149" s="30" t="e">
        <f>#REF!-B149</f>
        <v>#REF!</v>
      </c>
      <c r="H149" s="30" t="e">
        <f t="shared" si="4"/>
        <v>#REF!</v>
      </c>
      <c r="I149" s="30" t="e">
        <f>IF(#REF!=B149,"",IF(H149&lt;=0,"該当",""))</f>
        <v>#REF!</v>
      </c>
      <c r="J149" s="30" t="e">
        <f>IF(AND(A149&lt;=#REF!,#REF!&lt;'リスト（入院）'!B149),"該当","")</f>
        <v>#REF!</v>
      </c>
      <c r="K149" s="30" t="s">
        <v>1819</v>
      </c>
    </row>
    <row r="150" spans="1:11">
      <c r="A150" s="30">
        <v>146.5</v>
      </c>
      <c r="B150" s="30">
        <v>147.5</v>
      </c>
      <c r="C150" s="30" t="s">
        <v>1820</v>
      </c>
      <c r="D150" s="30">
        <v>147</v>
      </c>
      <c r="F150" s="30" t="e">
        <f>#REF!-A150</f>
        <v>#REF!</v>
      </c>
      <c r="G150" s="30" t="e">
        <f>#REF!-B150</f>
        <v>#REF!</v>
      </c>
      <c r="H150" s="30" t="e">
        <f t="shared" si="4"/>
        <v>#REF!</v>
      </c>
      <c r="I150" s="30" t="e">
        <f>IF(#REF!=B150,"",IF(H150&lt;=0,"該当",""))</f>
        <v>#REF!</v>
      </c>
      <c r="J150" s="30" t="e">
        <f>IF(AND(A150&lt;=#REF!,#REF!&lt;'リスト（入院）'!B150),"該当","")</f>
        <v>#REF!</v>
      </c>
      <c r="K150" s="30" t="s">
        <v>1820</v>
      </c>
    </row>
    <row r="151" spans="1:11">
      <c r="A151" s="30">
        <v>147.5</v>
      </c>
      <c r="B151" s="30">
        <v>148.5</v>
      </c>
      <c r="C151" s="30" t="s">
        <v>1821</v>
      </c>
      <c r="D151" s="30">
        <v>148</v>
      </c>
      <c r="F151" s="30" t="e">
        <f>#REF!-A151</f>
        <v>#REF!</v>
      </c>
      <c r="G151" s="30" t="e">
        <f>#REF!-B151</f>
        <v>#REF!</v>
      </c>
      <c r="H151" s="30" t="e">
        <f t="shared" si="4"/>
        <v>#REF!</v>
      </c>
      <c r="I151" s="30" t="e">
        <f>IF(#REF!=B151,"",IF(H151&lt;=0,"該当",""))</f>
        <v>#REF!</v>
      </c>
      <c r="J151" s="30" t="e">
        <f>IF(AND(A151&lt;=#REF!,#REF!&lt;'リスト（入院）'!B151),"該当","")</f>
        <v>#REF!</v>
      </c>
      <c r="K151" s="30" t="s">
        <v>1821</v>
      </c>
    </row>
    <row r="152" spans="1:11">
      <c r="A152" s="30">
        <v>148.5</v>
      </c>
      <c r="B152" s="30">
        <v>149.5</v>
      </c>
      <c r="C152" s="30" t="s">
        <v>1822</v>
      </c>
      <c r="D152" s="30">
        <v>149</v>
      </c>
      <c r="F152" s="30" t="e">
        <f>#REF!-A152</f>
        <v>#REF!</v>
      </c>
      <c r="G152" s="30" t="e">
        <f>#REF!-B152</f>
        <v>#REF!</v>
      </c>
      <c r="H152" s="30" t="e">
        <f t="shared" si="4"/>
        <v>#REF!</v>
      </c>
      <c r="I152" s="30" t="e">
        <f>IF(#REF!=B152,"",IF(H152&lt;=0,"該当",""))</f>
        <v>#REF!</v>
      </c>
      <c r="J152" s="30" t="e">
        <f>IF(AND(A152&lt;=#REF!,#REF!&lt;'リスト（入院）'!B152),"該当","")</f>
        <v>#REF!</v>
      </c>
      <c r="K152" s="30" t="s">
        <v>1822</v>
      </c>
    </row>
    <row r="153" spans="1:11">
      <c r="A153" s="30">
        <v>149.5</v>
      </c>
      <c r="B153" s="30">
        <v>150.5</v>
      </c>
      <c r="C153" s="30" t="s">
        <v>1823</v>
      </c>
      <c r="D153" s="30">
        <v>150</v>
      </c>
      <c r="F153" s="30" t="e">
        <f>#REF!-A153</f>
        <v>#REF!</v>
      </c>
      <c r="G153" s="30" t="e">
        <f>#REF!-B153</f>
        <v>#REF!</v>
      </c>
      <c r="H153" s="30" t="e">
        <f t="shared" si="4"/>
        <v>#REF!</v>
      </c>
      <c r="I153" s="30" t="e">
        <f>IF(#REF!=B153,"",IF(H153&lt;=0,"該当",""))</f>
        <v>#REF!</v>
      </c>
      <c r="J153" s="30" t="e">
        <f>IF(AND(A153&lt;=#REF!,#REF!&lt;'リスト（入院）'!B153),"該当","")</f>
        <v>#REF!</v>
      </c>
      <c r="K153" s="30" t="s">
        <v>1823</v>
      </c>
    </row>
    <row r="154" spans="1:11">
      <c r="A154" s="30">
        <v>150.5</v>
      </c>
      <c r="B154" s="30">
        <v>151.5</v>
      </c>
      <c r="C154" s="30" t="s">
        <v>1824</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1824</v>
      </c>
    </row>
    <row r="155" spans="1:11">
      <c r="A155" s="30">
        <v>151.5</v>
      </c>
      <c r="B155" s="30">
        <v>152.5</v>
      </c>
      <c r="C155" s="30" t="s">
        <v>1825</v>
      </c>
      <c r="D155" s="30">
        <v>152</v>
      </c>
      <c r="F155" s="30" t="e">
        <f>#REF!-A155</f>
        <v>#REF!</v>
      </c>
      <c r="G155" s="30" t="e">
        <f>#REF!-B155</f>
        <v>#REF!</v>
      </c>
      <c r="H155" s="30" t="e">
        <f t="shared" si="5"/>
        <v>#REF!</v>
      </c>
      <c r="I155" s="30" t="e">
        <f>IF(#REF!=B155,"",IF(H155&lt;=0,"該当",""))</f>
        <v>#REF!</v>
      </c>
      <c r="J155" s="30" t="e">
        <f>IF(AND(A155&lt;=#REF!,#REF!&lt;'リスト（入院）'!B155),"該当","")</f>
        <v>#REF!</v>
      </c>
      <c r="K155" s="30" t="s">
        <v>1825</v>
      </c>
    </row>
    <row r="156" spans="1:11">
      <c r="A156" s="30">
        <v>152.5</v>
      </c>
      <c r="B156" s="30">
        <v>153.5</v>
      </c>
      <c r="C156" s="30" t="s">
        <v>1826</v>
      </c>
      <c r="D156" s="30">
        <v>153</v>
      </c>
      <c r="F156" s="30" t="e">
        <f>#REF!-A156</f>
        <v>#REF!</v>
      </c>
      <c r="G156" s="30" t="e">
        <f>#REF!-B156</f>
        <v>#REF!</v>
      </c>
      <c r="H156" s="30" t="e">
        <f t="shared" si="5"/>
        <v>#REF!</v>
      </c>
      <c r="I156" s="30" t="e">
        <f>IF(#REF!=B156,"",IF(H156&lt;=0,"該当",""))</f>
        <v>#REF!</v>
      </c>
      <c r="J156" s="30" t="e">
        <f>IF(AND(A156&lt;=#REF!,#REF!&lt;'リスト（入院）'!B156),"該当","")</f>
        <v>#REF!</v>
      </c>
      <c r="K156" s="30" t="s">
        <v>1826</v>
      </c>
    </row>
    <row r="157" spans="1:11">
      <c r="A157" s="30">
        <v>153.5</v>
      </c>
      <c r="B157" s="30">
        <v>154.5</v>
      </c>
      <c r="C157" s="30" t="s">
        <v>1827</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1827</v>
      </c>
    </row>
    <row r="158" spans="1:11">
      <c r="A158" s="30">
        <v>154.5</v>
      </c>
      <c r="B158" s="30">
        <v>155.5</v>
      </c>
      <c r="C158" s="30" t="s">
        <v>1828</v>
      </c>
      <c r="D158" s="30">
        <v>155</v>
      </c>
      <c r="F158" s="30" t="e">
        <f>#REF!-A158</f>
        <v>#REF!</v>
      </c>
      <c r="G158" s="30" t="e">
        <f>#REF!-B158</f>
        <v>#REF!</v>
      </c>
      <c r="H158" s="30" t="e">
        <f t="shared" si="6"/>
        <v>#REF!</v>
      </c>
      <c r="I158" s="30" t="e">
        <f>IF(#REF!=B158,"",IF(H158&lt;=0,"該当",""))</f>
        <v>#REF!</v>
      </c>
      <c r="J158" s="30" t="e">
        <f>IF(AND(A158&lt;=#REF!,#REF!&lt;'リスト（入院）'!B158),"該当","")</f>
        <v>#REF!</v>
      </c>
      <c r="K158" s="30" t="s">
        <v>1828</v>
      </c>
    </row>
    <row r="159" spans="1:11">
      <c r="A159" s="30">
        <v>155.5</v>
      </c>
      <c r="B159" s="30">
        <v>156.5</v>
      </c>
      <c r="C159" s="30" t="s">
        <v>1829</v>
      </c>
      <c r="D159" s="30">
        <v>156</v>
      </c>
      <c r="F159" s="30" t="e">
        <f>#REF!-A159</f>
        <v>#REF!</v>
      </c>
      <c r="G159" s="30" t="e">
        <f>#REF!-B159</f>
        <v>#REF!</v>
      </c>
      <c r="H159" s="30" t="e">
        <f t="shared" si="6"/>
        <v>#REF!</v>
      </c>
      <c r="I159" s="30" t="e">
        <f>IF(#REF!=B159,"",IF(H159&lt;=0,"該当",""))</f>
        <v>#REF!</v>
      </c>
      <c r="J159" s="30" t="e">
        <f>IF(AND(A159&lt;=#REF!,#REF!&lt;'リスト（入院）'!B159),"該当","")</f>
        <v>#REF!</v>
      </c>
      <c r="K159" s="30" t="s">
        <v>1829</v>
      </c>
    </row>
    <row r="160" spans="1:11">
      <c r="A160" s="30">
        <v>156.5</v>
      </c>
      <c r="B160" s="30">
        <v>157.5</v>
      </c>
      <c r="C160" s="30" t="s">
        <v>1830</v>
      </c>
      <c r="D160" s="30">
        <v>157</v>
      </c>
      <c r="F160" s="30" t="e">
        <f>#REF!-A160</f>
        <v>#REF!</v>
      </c>
      <c r="G160" s="30" t="e">
        <f>#REF!-B160</f>
        <v>#REF!</v>
      </c>
      <c r="H160" s="30" t="e">
        <f t="shared" si="6"/>
        <v>#REF!</v>
      </c>
      <c r="I160" s="30" t="e">
        <f>IF(#REF!=B160,"",IF(H160&lt;=0,"該当",""))</f>
        <v>#REF!</v>
      </c>
      <c r="J160" s="30" t="e">
        <f>IF(AND(A160&lt;=#REF!,#REF!&lt;'リスト（入院）'!B160),"該当","")</f>
        <v>#REF!</v>
      </c>
      <c r="K160" s="30" t="s">
        <v>1830</v>
      </c>
    </row>
    <row r="161" spans="1:11">
      <c r="A161" s="30">
        <v>157.5</v>
      </c>
      <c r="B161" s="30">
        <v>158.5</v>
      </c>
      <c r="C161" s="30" t="s">
        <v>1831</v>
      </c>
      <c r="D161" s="30">
        <v>158</v>
      </c>
      <c r="F161" s="30" t="e">
        <f>#REF!-A161</f>
        <v>#REF!</v>
      </c>
      <c r="G161" s="30" t="e">
        <f>#REF!-B161</f>
        <v>#REF!</v>
      </c>
      <c r="H161" s="30" t="e">
        <f t="shared" si="6"/>
        <v>#REF!</v>
      </c>
      <c r="I161" s="30" t="e">
        <f>IF(#REF!=B161,"",IF(H161&lt;=0,"該当",""))</f>
        <v>#REF!</v>
      </c>
      <c r="J161" s="30" t="e">
        <f>IF(AND(A161&lt;=#REF!,#REF!&lt;'リスト（入院）'!B161),"該当","")</f>
        <v>#REF!</v>
      </c>
      <c r="K161" s="30" t="s">
        <v>1831</v>
      </c>
    </row>
    <row r="162" spans="1:11">
      <c r="A162" s="30">
        <v>158.5</v>
      </c>
      <c r="B162" s="30">
        <v>159.5</v>
      </c>
      <c r="C162" s="30" t="s">
        <v>1832</v>
      </c>
      <c r="D162" s="30">
        <v>159</v>
      </c>
      <c r="F162" s="30" t="e">
        <f>#REF!-A162</f>
        <v>#REF!</v>
      </c>
      <c r="G162" s="30" t="e">
        <f>#REF!-B162</f>
        <v>#REF!</v>
      </c>
      <c r="H162" s="30" t="e">
        <f t="shared" si="6"/>
        <v>#REF!</v>
      </c>
      <c r="I162" s="30" t="e">
        <f>IF(#REF!=B162,"",IF(H162&lt;=0,"該当",""))</f>
        <v>#REF!</v>
      </c>
      <c r="J162" s="30" t="e">
        <f>IF(AND(A162&lt;=#REF!,#REF!&lt;'リスト（入院）'!B162),"該当","")</f>
        <v>#REF!</v>
      </c>
      <c r="K162" s="30" t="s">
        <v>1832</v>
      </c>
    </row>
    <row r="163" spans="1:11">
      <c r="A163" s="30">
        <v>159.5</v>
      </c>
      <c r="B163" s="30">
        <v>160.5</v>
      </c>
      <c r="C163" s="30" t="s">
        <v>1833</v>
      </c>
      <c r="D163" s="30">
        <v>160</v>
      </c>
      <c r="F163" s="30" t="e">
        <f>#REF!-A163</f>
        <v>#REF!</v>
      </c>
      <c r="G163" s="30" t="e">
        <f>#REF!-B163</f>
        <v>#REF!</v>
      </c>
      <c r="H163" s="30" t="e">
        <f t="shared" si="6"/>
        <v>#REF!</v>
      </c>
      <c r="I163" s="30" t="e">
        <f>IF(#REF!=B163,"",IF(H163&lt;=0,"該当",""))</f>
        <v>#REF!</v>
      </c>
      <c r="J163" s="30" t="e">
        <f>IF(AND(A163&lt;=#REF!,#REF!&lt;'リスト（入院）'!B163),"該当","")</f>
        <v>#REF!</v>
      </c>
      <c r="K163" s="30" t="s">
        <v>1833</v>
      </c>
    </row>
    <row r="164" spans="1:11">
      <c r="A164" s="30">
        <v>160.5</v>
      </c>
      <c r="B164" s="30">
        <v>161.5</v>
      </c>
      <c r="C164" s="30" t="s">
        <v>1834</v>
      </c>
      <c r="D164" s="30">
        <v>161</v>
      </c>
      <c r="F164" s="30" t="e">
        <f>#REF!-A164</f>
        <v>#REF!</v>
      </c>
      <c r="G164" s="30" t="e">
        <f>#REF!-B164</f>
        <v>#REF!</v>
      </c>
      <c r="H164" s="30" t="e">
        <f t="shared" si="6"/>
        <v>#REF!</v>
      </c>
      <c r="I164" s="30" t="e">
        <f>IF(#REF!=B164,"",IF(H164&lt;=0,"該当",""))</f>
        <v>#REF!</v>
      </c>
      <c r="J164" s="30" t="e">
        <f>IF(AND(A164&lt;=#REF!,#REF!&lt;'リスト（入院）'!B164),"該当","")</f>
        <v>#REF!</v>
      </c>
      <c r="K164" s="30" t="s">
        <v>1834</v>
      </c>
    </row>
    <row r="165" spans="1:11">
      <c r="A165" s="30">
        <v>161.5</v>
      </c>
      <c r="B165" s="30">
        <v>162.5</v>
      </c>
      <c r="C165" s="30" t="s">
        <v>1835</v>
      </c>
      <c r="D165" s="30">
        <v>162</v>
      </c>
      <c r="F165" s="30" t="e">
        <f>#REF!-A165</f>
        <v>#REF!</v>
      </c>
      <c r="G165" s="30" t="e">
        <f>#REF!-B165</f>
        <v>#REF!</v>
      </c>
      <c r="H165" s="30" t="e">
        <f t="shared" si="6"/>
        <v>#REF!</v>
      </c>
      <c r="I165" s="30" t="e">
        <f>IF(#REF!=B165,"",IF(H165&lt;=0,"該当",""))</f>
        <v>#REF!</v>
      </c>
      <c r="J165" s="30" t="e">
        <f>IF(AND(A165&lt;=#REF!,#REF!&lt;'リスト（入院）'!B165),"該当","")</f>
        <v>#REF!</v>
      </c>
      <c r="K165" s="30" t="s">
        <v>1835</v>
      </c>
    </row>
    <row r="166" spans="1:11">
      <c r="A166" s="30">
        <v>162.5</v>
      </c>
      <c r="B166" s="30">
        <v>163.5</v>
      </c>
      <c r="C166" s="30" t="s">
        <v>1836</v>
      </c>
      <c r="D166" s="30">
        <v>163</v>
      </c>
      <c r="F166" s="30" t="e">
        <f>#REF!-A166</f>
        <v>#REF!</v>
      </c>
      <c r="G166" s="30" t="e">
        <f>#REF!-B166</f>
        <v>#REF!</v>
      </c>
      <c r="H166" s="30" t="e">
        <f t="shared" si="6"/>
        <v>#REF!</v>
      </c>
      <c r="I166" s="30" t="e">
        <f>IF(#REF!=B166,"",IF(H166&lt;=0,"該当",""))</f>
        <v>#REF!</v>
      </c>
      <c r="J166" s="30" t="e">
        <f>IF(AND(A166&lt;=#REF!,#REF!&lt;'リスト（入院）'!B166),"該当","")</f>
        <v>#REF!</v>
      </c>
      <c r="K166" s="30" t="s">
        <v>1836</v>
      </c>
    </row>
    <row r="167" spans="1:11">
      <c r="A167" s="30">
        <v>163.5</v>
      </c>
      <c r="B167" s="30">
        <v>164.5</v>
      </c>
      <c r="C167" s="30" t="s">
        <v>1837</v>
      </c>
      <c r="D167" s="30">
        <v>164</v>
      </c>
      <c r="F167" s="30" t="e">
        <f>#REF!-A167</f>
        <v>#REF!</v>
      </c>
      <c r="G167" s="30" t="e">
        <f>#REF!-B167</f>
        <v>#REF!</v>
      </c>
      <c r="H167" s="30" t="e">
        <f t="shared" si="6"/>
        <v>#REF!</v>
      </c>
      <c r="I167" s="30" t="e">
        <f>IF(#REF!=B167,"",IF(H167&lt;=0,"該当",""))</f>
        <v>#REF!</v>
      </c>
      <c r="J167" s="30" t="e">
        <f>IF(AND(A167&lt;=#REF!,#REF!&lt;'リスト（入院）'!B167),"該当","")</f>
        <v>#REF!</v>
      </c>
      <c r="K167" s="30" t="s">
        <v>1837</v>
      </c>
    </row>
    <row r="168" spans="1:11">
      <c r="A168" s="30">
        <v>164.5</v>
      </c>
      <c r="B168" s="30">
        <v>165.5</v>
      </c>
      <c r="C168" s="30" t="s">
        <v>1838</v>
      </c>
      <c r="D168" s="30">
        <v>165</v>
      </c>
      <c r="F168" s="30" t="e">
        <f>#REF!-A168</f>
        <v>#REF!</v>
      </c>
      <c r="G168" s="30" t="e">
        <f>#REF!-B168</f>
        <v>#REF!</v>
      </c>
      <c r="H168" s="30" t="e">
        <f t="shared" si="6"/>
        <v>#REF!</v>
      </c>
      <c r="I168" s="30" t="e">
        <f>IF(#REF!=B168,"",IF(H168&lt;=0,"該当",""))</f>
        <v>#REF!</v>
      </c>
      <c r="J168" s="30" t="e">
        <f>IF(AND(A168&lt;=#REF!,#REF!&lt;'リスト（入院）'!B168),"該当","")</f>
        <v>#REF!</v>
      </c>
      <c r="K168" s="30" t="s">
        <v>1838</v>
      </c>
    </row>
    <row r="169" spans="1:11">
      <c r="A169" s="30">
        <v>165.5</v>
      </c>
      <c r="C169" s="30" t="s">
        <v>1838</v>
      </c>
      <c r="D169" s="30">
        <v>165</v>
      </c>
      <c r="F169" s="30" t="e">
        <f>#REF!-A169</f>
        <v>#REF!</v>
      </c>
      <c r="G169" s="30" t="e">
        <f>#REF!-B169</f>
        <v>#REF!</v>
      </c>
      <c r="H169" s="30" t="e">
        <f t="shared" ref="H169" si="7">F169*G169</f>
        <v>#REF!</v>
      </c>
      <c r="I169" s="139" t="s">
        <v>1839</v>
      </c>
      <c r="J169" s="139" t="s">
        <v>1839</v>
      </c>
      <c r="K169" s="30" t="s">
        <v>1838</v>
      </c>
    </row>
    <row r="170" spans="1:11">
      <c r="I170" s="140" t="s">
        <v>1840</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648" t="s">
        <v>1667</v>
      </c>
      <c r="B2" s="648"/>
      <c r="C2" s="648" t="s">
        <v>1841</v>
      </c>
      <c r="D2" s="648" t="s">
        <v>1842</v>
      </c>
      <c r="E2" s="648" t="s">
        <v>1843</v>
      </c>
    </row>
    <row r="3" spans="1:14">
      <c r="A3" s="33" t="s">
        <v>1670</v>
      </c>
      <c r="B3" s="33" t="s">
        <v>1671</v>
      </c>
      <c r="C3" s="648"/>
      <c r="D3" s="648"/>
      <c r="E3" s="648"/>
      <c r="J3" s="61" t="s">
        <v>1672</v>
      </c>
      <c r="K3" s="61" t="s">
        <v>1673</v>
      </c>
    </row>
    <row r="4" spans="1:14">
      <c r="B4" s="30">
        <v>1.5</v>
      </c>
      <c r="C4" s="30" t="s">
        <v>1844</v>
      </c>
      <c r="D4" s="30">
        <v>8</v>
      </c>
      <c r="E4" s="30">
        <v>1</v>
      </c>
      <c r="G4" s="30" t="e">
        <f>#REF!-A4</f>
        <v>#REF!</v>
      </c>
      <c r="H4" s="30" t="e">
        <f>#REF!-B4</f>
        <v>#REF!</v>
      </c>
      <c r="I4" s="30" t="e">
        <f>G4*H4</f>
        <v>#REF!</v>
      </c>
      <c r="J4" s="30" t="e">
        <f>IF(#REF!=B4,"",IF(I4&lt;=0,"該当",""))</f>
        <v>#REF!</v>
      </c>
      <c r="K4" s="30" t="e">
        <f>IF(B4&gt;#REF!,"該当","")</f>
        <v>#REF!</v>
      </c>
      <c r="L4" s="30" t="s">
        <v>1844</v>
      </c>
      <c r="M4" s="30" t="s">
        <v>1845</v>
      </c>
      <c r="N4" s="30">
        <v>1</v>
      </c>
    </row>
    <row r="5" spans="1:14">
      <c r="A5" s="30">
        <v>1.5</v>
      </c>
      <c r="B5" s="30">
        <v>2.5</v>
      </c>
      <c r="C5" s="30" t="s">
        <v>1846</v>
      </c>
      <c r="D5" s="30">
        <v>16</v>
      </c>
      <c r="E5" s="30">
        <v>2</v>
      </c>
      <c r="G5" s="30" t="e">
        <f>#REF!-A5</f>
        <v>#REF!</v>
      </c>
      <c r="H5" s="30" t="e">
        <f>#REF!-B5</f>
        <v>#REF!</v>
      </c>
      <c r="I5" s="30" t="e">
        <f t="shared" ref="I5:I11" si="0">G5*H5</f>
        <v>#REF!</v>
      </c>
      <c r="J5" s="30" t="e">
        <f>IF(#REF!=B5,"",IF(I5&lt;=0,"該当",""))</f>
        <v>#REF!</v>
      </c>
      <c r="K5" s="30" t="e">
        <f>IF(B5&gt;#REF!,"該当","")</f>
        <v>#REF!</v>
      </c>
      <c r="L5" s="30" t="s">
        <v>1847</v>
      </c>
      <c r="M5" s="30" t="s">
        <v>1848</v>
      </c>
      <c r="N5" s="30">
        <v>2</v>
      </c>
    </row>
    <row r="6" spans="1:14">
      <c r="A6" s="30">
        <v>2.5</v>
      </c>
      <c r="B6" s="30">
        <v>3.5</v>
      </c>
      <c r="C6" s="30" t="s">
        <v>1849</v>
      </c>
      <c r="D6" s="30">
        <v>24</v>
      </c>
      <c r="E6" s="30">
        <v>3</v>
      </c>
      <c r="G6" s="30" t="e">
        <f>#REF!-A6</f>
        <v>#REF!</v>
      </c>
      <c r="H6" s="30" t="e">
        <f>#REF!-B6</f>
        <v>#REF!</v>
      </c>
      <c r="I6" s="30" t="e">
        <f t="shared" si="0"/>
        <v>#REF!</v>
      </c>
      <c r="J6" s="30" t="e">
        <f>IF(#REF!=B6,"",IF(I6&lt;=0,"該当",""))</f>
        <v>#REF!</v>
      </c>
      <c r="K6" s="30" t="e">
        <f>IF(B6&gt;#REF!,"該当","")</f>
        <v>#REF!</v>
      </c>
      <c r="L6" s="30" t="s">
        <v>1850</v>
      </c>
      <c r="M6" s="30" t="s">
        <v>1851</v>
      </c>
      <c r="N6" s="30">
        <v>3</v>
      </c>
    </row>
    <row r="7" spans="1:14">
      <c r="A7" s="30">
        <v>3.5</v>
      </c>
      <c r="B7" s="30">
        <v>4.5</v>
      </c>
      <c r="C7" s="30" t="s">
        <v>1852</v>
      </c>
      <c r="D7" s="30">
        <v>32</v>
      </c>
      <c r="E7" s="30">
        <v>4</v>
      </c>
      <c r="G7" s="30" t="e">
        <f>#REF!-A7</f>
        <v>#REF!</v>
      </c>
      <c r="H7" s="30" t="e">
        <f>#REF!-B7</f>
        <v>#REF!</v>
      </c>
      <c r="I7" s="30" t="e">
        <f t="shared" si="0"/>
        <v>#REF!</v>
      </c>
      <c r="J7" s="30" t="e">
        <f>IF(#REF!=B7,"",IF(I7&lt;=0,"該当",""))</f>
        <v>#REF!</v>
      </c>
      <c r="K7" s="30" t="e">
        <f>IF(B7&gt;#REF!,"該当","")</f>
        <v>#REF!</v>
      </c>
      <c r="L7" s="30" t="s">
        <v>1853</v>
      </c>
      <c r="M7" s="30" t="s">
        <v>1854</v>
      </c>
      <c r="N7" s="30">
        <v>4</v>
      </c>
    </row>
    <row r="8" spans="1:14">
      <c r="A8" s="30">
        <v>4.5</v>
      </c>
      <c r="B8" s="30">
        <v>5.5</v>
      </c>
      <c r="C8" s="30" t="s">
        <v>1855</v>
      </c>
      <c r="D8" s="30">
        <v>40</v>
      </c>
      <c r="E8" s="30">
        <v>5</v>
      </c>
      <c r="G8" s="30" t="e">
        <f>#REF!-A8</f>
        <v>#REF!</v>
      </c>
      <c r="H8" s="30" t="e">
        <f>#REF!-B8</f>
        <v>#REF!</v>
      </c>
      <c r="I8" s="30" t="e">
        <f t="shared" si="0"/>
        <v>#REF!</v>
      </c>
      <c r="J8" s="30" t="e">
        <f>IF(#REF!=B8,"",IF(I8&lt;=0,"該当",""))</f>
        <v>#REF!</v>
      </c>
      <c r="K8" s="30" t="e">
        <f>IF(B8&gt;#REF!,"該当","")</f>
        <v>#REF!</v>
      </c>
      <c r="L8" s="30" t="s">
        <v>1856</v>
      </c>
      <c r="M8" s="30" t="s">
        <v>1857</v>
      </c>
      <c r="N8" s="30">
        <v>5</v>
      </c>
    </row>
    <row r="9" spans="1:14">
      <c r="A9" s="30">
        <v>5.5</v>
      </c>
      <c r="B9" s="30">
        <v>6.5</v>
      </c>
      <c r="C9" s="30" t="s">
        <v>1858</v>
      </c>
      <c r="D9" s="30">
        <v>48</v>
      </c>
      <c r="E9" s="30">
        <v>6</v>
      </c>
      <c r="G9" s="30" t="e">
        <f>#REF!-A9</f>
        <v>#REF!</v>
      </c>
      <c r="H9" s="30" t="e">
        <f>#REF!-B9</f>
        <v>#REF!</v>
      </c>
      <c r="I9" s="30" t="e">
        <f t="shared" si="0"/>
        <v>#REF!</v>
      </c>
      <c r="J9" s="30" t="e">
        <f>IF(#REF!=B9,"",IF(I9&lt;=0,"該当",""))</f>
        <v>#REF!</v>
      </c>
      <c r="K9" s="30" t="e">
        <f>IF(B9&gt;#REF!,"該当","")</f>
        <v>#REF!</v>
      </c>
      <c r="L9" s="30" t="s">
        <v>1859</v>
      </c>
      <c r="M9" s="30" t="s">
        <v>1860</v>
      </c>
      <c r="N9" s="30">
        <v>6</v>
      </c>
    </row>
    <row r="10" spans="1:14">
      <c r="A10" s="30">
        <v>6.5</v>
      </c>
      <c r="B10" s="30">
        <v>7.5</v>
      </c>
      <c r="C10" s="30" t="s">
        <v>1861</v>
      </c>
      <c r="D10" s="30">
        <v>56</v>
      </c>
      <c r="E10" s="30">
        <v>7</v>
      </c>
      <c r="G10" s="30" t="e">
        <f>#REF!-A10</f>
        <v>#REF!</v>
      </c>
      <c r="H10" s="30" t="e">
        <f>#REF!-B10</f>
        <v>#REF!</v>
      </c>
      <c r="I10" s="30" t="e">
        <f t="shared" si="0"/>
        <v>#REF!</v>
      </c>
      <c r="J10" s="30" t="e">
        <f>IF(#REF!=B10,"",IF(I10&lt;=0,"該当",""))</f>
        <v>#REF!</v>
      </c>
      <c r="K10" s="30" t="e">
        <f>IF(B10&gt;#REF!,"該当","")</f>
        <v>#REF!</v>
      </c>
      <c r="L10" s="30" t="s">
        <v>1862</v>
      </c>
      <c r="M10" s="30" t="s">
        <v>1863</v>
      </c>
      <c r="N10" s="30">
        <v>7</v>
      </c>
    </row>
    <row r="11" spans="1:14">
      <c r="A11" s="30">
        <v>7.5</v>
      </c>
      <c r="B11" s="30">
        <v>8.5</v>
      </c>
      <c r="C11" s="30" t="s">
        <v>1864</v>
      </c>
      <c r="D11" s="30">
        <v>64</v>
      </c>
      <c r="E11" s="30">
        <v>8</v>
      </c>
      <c r="G11" s="30" t="e">
        <f>#REF!-A11</f>
        <v>#REF!</v>
      </c>
      <c r="H11" s="30" t="e">
        <f>#REF!-B11</f>
        <v>#REF!</v>
      </c>
      <c r="I11" s="30" t="e">
        <f t="shared" si="0"/>
        <v>#REF!</v>
      </c>
      <c r="J11" s="139" t="s">
        <v>1839</v>
      </c>
      <c r="K11" s="139" t="s">
        <v>1839</v>
      </c>
      <c r="L11" s="30" t="s">
        <v>1865</v>
      </c>
      <c r="M11" s="30" t="s">
        <v>1866</v>
      </c>
      <c r="N11" s="30">
        <v>8</v>
      </c>
    </row>
    <row r="12" spans="1:14">
      <c r="C12" s="30" t="s">
        <v>1867</v>
      </c>
      <c r="D12" s="30" t="s">
        <v>1868</v>
      </c>
      <c r="E12" s="30" t="s">
        <v>1868</v>
      </c>
      <c r="J12" s="140" t="s">
        <v>1840</v>
      </c>
    </row>
    <row r="13" spans="1:14">
      <c r="A13" s="648" t="s">
        <v>1667</v>
      </c>
      <c r="B13" s="648"/>
      <c r="C13" s="648" t="s">
        <v>1841</v>
      </c>
      <c r="D13" s="648" t="s">
        <v>1842</v>
      </c>
      <c r="E13" s="648" t="s">
        <v>1843</v>
      </c>
    </row>
    <row r="14" spans="1:14">
      <c r="A14" s="33" t="s">
        <v>1670</v>
      </c>
      <c r="B14" s="33" t="s">
        <v>1671</v>
      </c>
      <c r="C14" s="648"/>
      <c r="D14" s="648"/>
      <c r="E14" s="648"/>
    </row>
    <row r="15" spans="1:14">
      <c r="B15" s="30">
        <v>1.5</v>
      </c>
      <c r="C15" s="30" t="s">
        <v>1845</v>
      </c>
      <c r="D15" s="30">
        <v>8</v>
      </c>
      <c r="E15" s="30">
        <v>1</v>
      </c>
    </row>
    <row r="16" spans="1:14">
      <c r="A16" s="30">
        <v>1.5</v>
      </c>
      <c r="B16" s="30">
        <v>2.5</v>
      </c>
      <c r="C16" s="30" t="s">
        <v>1869</v>
      </c>
      <c r="D16" s="30">
        <v>16</v>
      </c>
      <c r="E16" s="30">
        <v>2</v>
      </c>
    </row>
    <row r="17" spans="1:5">
      <c r="A17" s="30">
        <v>2.5</v>
      </c>
      <c r="B17" s="30">
        <v>3.5</v>
      </c>
      <c r="C17" s="30" t="s">
        <v>1870</v>
      </c>
      <c r="D17" s="30">
        <v>24</v>
      </c>
      <c r="E17" s="30">
        <v>3</v>
      </c>
    </row>
    <row r="18" spans="1:5">
      <c r="A18" s="30">
        <v>3.5</v>
      </c>
      <c r="B18" s="30">
        <v>4.5</v>
      </c>
      <c r="C18" s="30" t="s">
        <v>1871</v>
      </c>
      <c r="D18" s="30">
        <v>32</v>
      </c>
      <c r="E18" s="30">
        <v>4</v>
      </c>
    </row>
    <row r="19" spans="1:5">
      <c r="A19" s="30">
        <v>4.5</v>
      </c>
      <c r="B19" s="30">
        <v>5.5</v>
      </c>
      <c r="C19" s="30" t="s">
        <v>1872</v>
      </c>
      <c r="D19" s="30">
        <v>40</v>
      </c>
      <c r="E19" s="30">
        <v>5</v>
      </c>
    </row>
    <row r="20" spans="1:5">
      <c r="A20" s="30">
        <v>5.5</v>
      </c>
      <c r="B20" s="30">
        <v>6.5</v>
      </c>
      <c r="C20" s="30" t="s">
        <v>1873</v>
      </c>
      <c r="D20" s="30">
        <v>48</v>
      </c>
      <c r="E20" s="30">
        <v>6</v>
      </c>
    </row>
    <row r="21" spans="1:5">
      <c r="A21" s="30">
        <v>6.5</v>
      </c>
      <c r="B21" s="30">
        <v>7.5</v>
      </c>
      <c r="C21" s="30" t="s">
        <v>1874</v>
      </c>
      <c r="D21" s="30">
        <v>56</v>
      </c>
      <c r="E21" s="30">
        <v>7</v>
      </c>
    </row>
    <row r="22" spans="1:5">
      <c r="A22" s="30">
        <v>7.5</v>
      </c>
      <c r="B22" s="30">
        <v>8.5</v>
      </c>
      <c r="C22" s="30" t="s">
        <v>1875</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T32" sqref="T32:AF32"/>
    </sheetView>
  </sheetViews>
  <sheetFormatPr defaultColWidth="8.75" defaultRowHeight="13.5" outlineLevelCol="1"/>
  <cols>
    <col min="1" max="33" width="3.625" style="4" customWidth="1"/>
    <col min="34" max="34" width="3.625" style="4" hidden="1" customWidth="1" outlineLevel="1"/>
    <col min="35" max="36" width="8.5" style="4" hidden="1" customWidth="1" outlineLevel="1"/>
    <col min="37" max="37" width="13.125" style="4" hidden="1" customWidth="1" outlineLevel="1"/>
    <col min="38" max="40" width="2.75" style="4" hidden="1" customWidth="1" outlineLevel="1"/>
    <col min="41" max="41" width="2.75" style="4" customWidth="1" collapsed="1"/>
    <col min="42" max="43" width="2.75" style="4" customWidth="1"/>
    <col min="44" max="44" width="9.5" style="4" customWidth="1"/>
    <col min="45" max="45" width="9.5" style="4" bestFit="1" customWidth="1"/>
    <col min="46" max="16384" width="8.75" style="4"/>
  </cols>
  <sheetData>
    <row r="1" spans="1:45" ht="16.149999999999999" customHeight="1">
      <c r="A1" s="48" t="s">
        <v>171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51"/>
    </row>
    <row r="2" spans="1:45" ht="16.149999999999999" customHeight="1">
      <c r="A2" s="464" t="s">
        <v>172</v>
      </c>
      <c r="B2" s="464"/>
      <c r="C2" s="464"/>
      <c r="D2" s="464"/>
      <c r="E2" s="464"/>
      <c r="F2" s="464"/>
      <c r="G2" s="464"/>
      <c r="H2" s="464"/>
      <c r="I2" s="464"/>
      <c r="J2" s="464"/>
      <c r="K2" s="464"/>
      <c r="L2" s="464"/>
      <c r="M2" s="464"/>
      <c r="N2" s="464"/>
      <c r="O2" s="464"/>
      <c r="P2" s="464"/>
      <c r="Q2" s="464"/>
      <c r="R2" s="465">
        <f>IF(E12=0,"",IF(H12&gt;3,E12,E12-1))</f>
        <v>7</v>
      </c>
      <c r="S2" s="465"/>
      <c r="T2" s="173" t="s">
        <v>173</v>
      </c>
      <c r="U2" s="2"/>
      <c r="W2" s="2"/>
      <c r="X2" s="2"/>
      <c r="Y2" s="2"/>
      <c r="Z2" s="2"/>
      <c r="AA2" s="2"/>
      <c r="AB2" s="2"/>
      <c r="AC2" s="2"/>
      <c r="AD2" s="2"/>
      <c r="AE2" s="2"/>
      <c r="AF2" s="2"/>
      <c r="AG2" s="2"/>
      <c r="AH2" s="103"/>
      <c r="AI2" s="103"/>
      <c r="AJ2" s="103"/>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51"/>
    </row>
    <row r="4" spans="1:45" ht="16.350000000000001" customHeight="1">
      <c r="A4" s="48"/>
      <c r="B4" s="48"/>
      <c r="C4" s="48"/>
      <c r="D4" s="48"/>
      <c r="E4" s="48"/>
      <c r="F4" s="48"/>
      <c r="G4" s="48"/>
      <c r="H4" s="48"/>
      <c r="I4" s="48"/>
      <c r="J4" s="48"/>
      <c r="K4" s="48"/>
      <c r="L4" s="48"/>
      <c r="M4" s="48"/>
      <c r="N4" s="48"/>
      <c r="O4" s="48"/>
      <c r="P4" s="48"/>
      <c r="Q4" s="457" t="s">
        <v>174</v>
      </c>
      <c r="R4" s="457"/>
      <c r="S4" s="457"/>
      <c r="T4" s="457"/>
      <c r="U4" s="457"/>
      <c r="V4" s="458" t="str">
        <f>IF(別添!L12=0,"",別添!L12)</f>
        <v/>
      </c>
      <c r="W4" s="458"/>
      <c r="X4" s="458"/>
      <c r="Y4" s="458"/>
      <c r="Z4" s="458"/>
      <c r="AA4" s="458"/>
      <c r="AB4" s="458"/>
      <c r="AC4" s="458"/>
      <c r="AD4" s="458"/>
      <c r="AE4" s="458"/>
      <c r="AF4" s="458"/>
      <c r="AG4" s="459"/>
      <c r="AH4" s="29"/>
      <c r="AI4" s="113"/>
      <c r="AJ4" s="113"/>
    </row>
    <row r="5" spans="1:45" ht="16.149999999999999" customHeight="1">
      <c r="A5" s="48"/>
      <c r="B5" s="48"/>
      <c r="C5" s="48"/>
      <c r="D5" s="48"/>
      <c r="E5" s="48"/>
      <c r="F5" s="48"/>
      <c r="G5" s="48"/>
      <c r="H5" s="48"/>
      <c r="I5" s="48"/>
      <c r="J5" s="48"/>
      <c r="K5" s="48"/>
      <c r="L5" s="48"/>
      <c r="M5" s="48"/>
      <c r="N5" s="48"/>
      <c r="O5" s="48"/>
      <c r="P5" s="48"/>
      <c r="Q5" s="460" t="s">
        <v>175</v>
      </c>
      <c r="R5" s="460"/>
      <c r="S5" s="460"/>
      <c r="T5" s="460"/>
      <c r="U5" s="461"/>
      <c r="V5" s="462">
        <f>別添!L13</f>
        <v>0</v>
      </c>
      <c r="W5" s="462"/>
      <c r="X5" s="462"/>
      <c r="Y5" s="462"/>
      <c r="Z5" s="462"/>
      <c r="AA5" s="462"/>
      <c r="AB5" s="462"/>
      <c r="AC5" s="462"/>
      <c r="AD5" s="462"/>
      <c r="AE5" s="462"/>
      <c r="AF5" s="462"/>
      <c r="AG5" s="463"/>
      <c r="AH5" s="350"/>
      <c r="AI5" s="29"/>
      <c r="AJ5" s="29"/>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51"/>
    </row>
    <row r="7" spans="1:45" ht="16.149999999999999" customHeight="1">
      <c r="A7" s="2" t="s">
        <v>176</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51"/>
    </row>
    <row r="8" spans="1:45" ht="16.149999999999999" customHeight="1" thickBot="1">
      <c r="A8" s="48" t="s">
        <v>177</v>
      </c>
      <c r="B8" s="48"/>
      <c r="C8" s="48"/>
      <c r="D8" s="48"/>
      <c r="E8" s="48"/>
      <c r="F8" s="48"/>
      <c r="L8" s="48"/>
      <c r="M8" s="48"/>
      <c r="N8" s="48"/>
      <c r="O8" s="48"/>
      <c r="P8" s="48"/>
      <c r="Q8" s="48"/>
      <c r="R8" s="48"/>
      <c r="S8" s="48"/>
      <c r="T8" s="48"/>
      <c r="U8" s="48"/>
      <c r="V8" s="48"/>
      <c r="AE8" s="48"/>
      <c r="AF8" s="48"/>
      <c r="AG8" s="48"/>
      <c r="AH8" s="51"/>
    </row>
    <row r="9" spans="1:45" ht="16.149999999999999" customHeight="1" thickBot="1">
      <c r="B9" s="454" t="s">
        <v>32</v>
      </c>
      <c r="C9" s="455"/>
      <c r="D9" s="455"/>
      <c r="E9" s="456">
        <f>IF(別添!Y50=0,"",別添!Y50)</f>
        <v>7</v>
      </c>
      <c r="F9" s="456"/>
      <c r="G9" s="21"/>
      <c r="H9" s="456">
        <f>IF(別添!AA50=0,"",別添!AA50)</f>
        <v>4</v>
      </c>
      <c r="I9" s="456"/>
      <c r="J9" s="21" t="s">
        <v>178</v>
      </c>
      <c r="K9" s="21"/>
      <c r="L9" s="21" t="s">
        <v>179</v>
      </c>
      <c r="M9" s="21" t="s">
        <v>32</v>
      </c>
      <c r="N9" s="21"/>
      <c r="O9" s="456">
        <f>IF(別添!Y51=0,"",別添!Y51)</f>
        <v>8</v>
      </c>
      <c r="P9" s="456"/>
      <c r="Q9" s="21" t="s">
        <v>33</v>
      </c>
      <c r="R9" s="456">
        <f>IF(別添!AA51=0,"",別添!AA51)</f>
        <v>3</v>
      </c>
      <c r="S9" s="456"/>
      <c r="T9" s="22" t="s">
        <v>178</v>
      </c>
      <c r="V9" s="450">
        <f>IF(別添!AQ50=0,"",別添!AQ50)</f>
        <v>12</v>
      </c>
      <c r="W9" s="451"/>
      <c r="X9" s="451"/>
      <c r="Y9" s="452"/>
      <c r="Z9" s="48" t="s">
        <v>180</v>
      </c>
      <c r="AA9" s="48"/>
      <c r="AG9" s="48"/>
      <c r="AH9" s="51"/>
    </row>
    <row r="10" spans="1:45" ht="16.149999999999999" customHeight="1">
      <c r="B10" s="159"/>
      <c r="C10" s="29"/>
      <c r="D10" s="29"/>
      <c r="E10" s="29"/>
      <c r="F10" s="29"/>
      <c r="H10" s="29"/>
      <c r="I10" s="29"/>
      <c r="O10" s="29"/>
      <c r="P10" s="29"/>
      <c r="R10" s="29"/>
      <c r="S10" s="29"/>
      <c r="V10" s="29"/>
      <c r="W10" s="29"/>
      <c r="X10" s="29"/>
      <c r="Y10" s="29"/>
    </row>
    <row r="11" spans="1:45" ht="16.149999999999999" customHeight="1" thickBot="1">
      <c r="A11" s="48" t="s">
        <v>181</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51"/>
    </row>
    <row r="12" spans="1:45" ht="16.149999999999999" customHeight="1" thickBot="1">
      <c r="A12" s="48"/>
      <c r="B12" s="454" t="s">
        <v>32</v>
      </c>
      <c r="C12" s="455"/>
      <c r="D12" s="455"/>
      <c r="E12" s="456">
        <f>IF(別添!Y26=0,"",別添!Y26)</f>
        <v>7</v>
      </c>
      <c r="F12" s="456"/>
      <c r="G12" s="21" t="s">
        <v>33</v>
      </c>
      <c r="H12" s="456">
        <f>IF(別添!AA26=0,"",別添!AA26)</f>
        <v>4</v>
      </c>
      <c r="I12" s="456"/>
      <c r="J12" s="21" t="s">
        <v>178</v>
      </c>
      <c r="K12" s="21"/>
      <c r="L12" s="21" t="s">
        <v>179</v>
      </c>
      <c r="M12" s="21" t="s">
        <v>32</v>
      </c>
      <c r="N12" s="21"/>
      <c r="O12" s="456">
        <f>IF(別添!Y28=0,"",別添!Y28)</f>
        <v>8</v>
      </c>
      <c r="P12" s="456"/>
      <c r="Q12" s="21" t="s">
        <v>33</v>
      </c>
      <c r="R12" s="456">
        <f>IF(別添!AA28=0,"",別添!AA28)</f>
        <v>3</v>
      </c>
      <c r="S12" s="456"/>
      <c r="T12" s="22" t="s">
        <v>178</v>
      </c>
      <c r="V12" s="450">
        <f>IF(別添!AQ26=0,"",別添!AQ26)</f>
        <v>12</v>
      </c>
      <c r="W12" s="451"/>
      <c r="X12" s="451"/>
      <c r="Y12" s="452"/>
      <c r="Z12" s="48" t="s">
        <v>180</v>
      </c>
      <c r="AA12" s="48"/>
      <c r="AG12" s="48"/>
      <c r="AH12" s="51"/>
    </row>
    <row r="13" spans="1:45" ht="16.149999999999999" customHeight="1">
      <c r="A13" s="48"/>
      <c r="B13" s="251" t="s">
        <v>4</v>
      </c>
      <c r="C13" s="252" t="s">
        <v>182</v>
      </c>
      <c r="D13" s="253"/>
      <c r="E13" s="253"/>
      <c r="F13" s="252"/>
      <c r="G13" s="253"/>
      <c r="H13" s="253"/>
      <c r="I13" s="252"/>
      <c r="J13" s="252"/>
      <c r="K13" s="252"/>
      <c r="L13" s="252"/>
      <c r="M13" s="252"/>
      <c r="N13" s="253"/>
      <c r="O13" s="253"/>
      <c r="P13" s="252"/>
      <c r="Q13" s="253"/>
      <c r="R13" s="253"/>
      <c r="S13" s="252"/>
      <c r="T13" s="252"/>
      <c r="U13" s="254"/>
      <c r="V13" s="252"/>
      <c r="W13" s="252"/>
      <c r="X13" s="252"/>
      <c r="Y13" s="252"/>
      <c r="Z13" s="252"/>
      <c r="AA13" s="252"/>
      <c r="AB13" s="254"/>
      <c r="AC13" s="254"/>
      <c r="AD13" s="254"/>
      <c r="AE13" s="48"/>
      <c r="AF13" s="48"/>
      <c r="AG13" s="48"/>
      <c r="AH13" s="51"/>
    </row>
    <row r="14" spans="1:45" ht="16.149999999999999" customHeight="1">
      <c r="A14" s="48"/>
      <c r="B14" s="251" t="s">
        <v>4</v>
      </c>
      <c r="C14" s="351" t="s">
        <v>183</v>
      </c>
      <c r="D14" s="253"/>
      <c r="E14" s="253"/>
      <c r="F14" s="252"/>
      <c r="G14" s="253"/>
      <c r="H14" s="253"/>
      <c r="I14" s="252"/>
      <c r="J14" s="252"/>
      <c r="K14" s="252"/>
      <c r="L14" s="252"/>
      <c r="M14" s="252"/>
      <c r="N14" s="253"/>
      <c r="O14" s="253"/>
      <c r="P14" s="252"/>
      <c r="Q14" s="253"/>
      <c r="R14" s="253"/>
      <c r="S14" s="252"/>
      <c r="T14" s="252"/>
      <c r="U14" s="254"/>
      <c r="V14" s="252"/>
      <c r="W14" s="252"/>
      <c r="X14" s="252"/>
      <c r="Y14" s="252"/>
      <c r="Z14" s="252"/>
      <c r="AA14" s="252"/>
      <c r="AB14" s="254"/>
      <c r="AC14" s="254"/>
      <c r="AD14" s="254"/>
      <c r="AE14" s="48"/>
      <c r="AF14" s="48"/>
      <c r="AG14" s="48"/>
      <c r="AH14" s="51"/>
    </row>
    <row r="15" spans="1:45" ht="16.149999999999999" customHeight="1">
      <c r="A15" s="48"/>
      <c r="B15" s="251"/>
      <c r="C15" s="351" t="s">
        <v>184</v>
      </c>
      <c r="D15" s="253"/>
      <c r="E15" s="253"/>
      <c r="F15" s="252"/>
      <c r="G15" s="253"/>
      <c r="H15" s="253"/>
      <c r="I15" s="252"/>
      <c r="J15" s="252"/>
      <c r="K15" s="252"/>
      <c r="L15" s="252"/>
      <c r="M15" s="252"/>
      <c r="N15" s="253"/>
      <c r="O15" s="253"/>
      <c r="P15" s="252"/>
      <c r="Q15" s="253"/>
      <c r="R15" s="253"/>
      <c r="S15" s="252"/>
      <c r="T15" s="252"/>
      <c r="U15" s="254"/>
      <c r="V15" s="252"/>
      <c r="W15" s="252"/>
      <c r="X15" s="252"/>
      <c r="Y15" s="252"/>
      <c r="Z15" s="252"/>
      <c r="AA15" s="252"/>
      <c r="AB15" s="254"/>
      <c r="AC15" s="254"/>
      <c r="AD15" s="254"/>
      <c r="AE15" s="48"/>
      <c r="AF15" s="48"/>
      <c r="AG15" s="48"/>
      <c r="AH15" s="51"/>
    </row>
    <row r="16" spans="1:45" ht="16.149999999999999" customHeight="1">
      <c r="A16" s="48"/>
      <c r="B16" s="160"/>
      <c r="D16" s="29"/>
      <c r="E16" s="29"/>
      <c r="G16" s="29"/>
      <c r="H16" s="29"/>
      <c r="N16" s="29"/>
      <c r="O16" s="29"/>
      <c r="Q16" s="29"/>
      <c r="R16" s="29"/>
      <c r="U16" s="48"/>
      <c r="AB16" s="48"/>
      <c r="AC16" s="48"/>
      <c r="AD16" s="48"/>
      <c r="AE16" s="48"/>
      <c r="AF16" s="48"/>
      <c r="AG16" s="48"/>
      <c r="AH16" s="51"/>
      <c r="AS16" s="352"/>
    </row>
    <row r="17" spans="1:41" ht="16.149999999999999" customHeight="1" thickBot="1">
      <c r="A17" s="2" t="s">
        <v>185</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51"/>
    </row>
    <row r="18" spans="1:41" ht="16.149999999999999" customHeight="1">
      <c r="A18" s="266" t="s">
        <v>186</v>
      </c>
      <c r="B18" s="54"/>
      <c r="C18" s="54"/>
      <c r="D18" s="54"/>
      <c r="E18" s="54"/>
      <c r="F18" s="54"/>
      <c r="G18" s="54"/>
      <c r="H18" s="54"/>
      <c r="I18" s="54"/>
      <c r="J18" s="54"/>
      <c r="K18" s="54"/>
      <c r="L18" s="54"/>
      <c r="M18" s="55"/>
      <c r="N18" s="55"/>
      <c r="O18" s="55"/>
      <c r="P18" s="55"/>
      <c r="Q18" s="55"/>
      <c r="R18" s="55"/>
      <c r="S18" s="55"/>
      <c r="T18" s="55"/>
      <c r="U18" s="55"/>
      <c r="V18" s="55"/>
      <c r="W18" s="55"/>
      <c r="X18" s="55"/>
      <c r="Y18" s="55"/>
      <c r="Z18" s="55"/>
      <c r="AA18" s="55"/>
      <c r="AB18" s="453">
        <f>IFERROR(別添!AF44*V12*10,0)</f>
        <v>0</v>
      </c>
      <c r="AC18" s="453"/>
      <c r="AD18" s="453"/>
      <c r="AE18" s="453"/>
      <c r="AF18" s="453"/>
      <c r="AG18" s="36" t="s">
        <v>71</v>
      </c>
      <c r="AI18" s="448" t="s">
        <v>187</v>
      </c>
      <c r="AJ18" s="449"/>
      <c r="AK18" s="353">
        <f>AB24</f>
        <v>0</v>
      </c>
    </row>
    <row r="19" spans="1:41" ht="16.149999999999999" customHeight="1">
      <c r="A19" s="354"/>
      <c r="B19" s="40" t="s">
        <v>188</v>
      </c>
      <c r="C19" s="6"/>
      <c r="D19" s="6"/>
      <c r="E19" s="6"/>
      <c r="F19" s="6"/>
      <c r="G19" s="6"/>
      <c r="H19" s="6"/>
      <c r="I19" s="6"/>
      <c r="J19" s="6"/>
      <c r="K19" s="6"/>
      <c r="L19" s="6"/>
      <c r="M19" s="6"/>
      <c r="N19" s="6"/>
      <c r="O19" s="6"/>
      <c r="P19" s="6"/>
      <c r="Q19" s="6"/>
      <c r="R19" s="6"/>
      <c r="S19" s="6"/>
      <c r="T19" s="6"/>
      <c r="U19" s="6"/>
      <c r="V19" s="6"/>
      <c r="W19" s="6"/>
      <c r="X19" s="6"/>
      <c r="Y19" s="6"/>
      <c r="Z19" s="6"/>
      <c r="AA19" s="6"/>
      <c r="AB19" s="467">
        <f>IFERROR(AK19+AK24,0)</f>
        <v>0</v>
      </c>
      <c r="AC19" s="467"/>
      <c r="AD19" s="467"/>
      <c r="AE19" s="467"/>
      <c r="AF19" s="467"/>
      <c r="AG19" s="7" t="s">
        <v>189</v>
      </c>
      <c r="AI19" s="449" t="s">
        <v>190</v>
      </c>
      <c r="AJ19" s="449"/>
      <c r="AK19" s="353">
        <f>IF(AB18-AK18&lt;0,0,AB18-AK18)</f>
        <v>0</v>
      </c>
    </row>
    <row r="20" spans="1:41" ht="16.149999999999999" customHeight="1" thickBot="1">
      <c r="A20" s="161" t="s">
        <v>191</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468">
        <f>別添!Y41</f>
        <v>0</v>
      </c>
      <c r="AC20" s="468"/>
      <c r="AD20" s="468"/>
      <c r="AE20" s="468"/>
      <c r="AF20" s="468"/>
      <c r="AG20" s="80" t="s">
        <v>189</v>
      </c>
    </row>
    <row r="21" spans="1:41" ht="16.149999999999999" customHeight="1" thickTop="1" thickBot="1">
      <c r="A21" s="8" t="s">
        <v>192</v>
      </c>
      <c r="B21" s="9"/>
      <c r="C21" s="9"/>
      <c r="D21" s="9"/>
      <c r="E21" s="9"/>
      <c r="F21" s="9"/>
      <c r="G21" s="9"/>
      <c r="H21" s="9"/>
      <c r="I21" s="9"/>
      <c r="J21" s="9"/>
      <c r="K21" s="9"/>
      <c r="L21" s="9"/>
      <c r="M21" s="9"/>
      <c r="N21" s="9"/>
      <c r="O21" s="9"/>
      <c r="P21" s="9"/>
      <c r="Q21" s="9"/>
      <c r="R21" s="9"/>
      <c r="S21" s="9"/>
      <c r="T21" s="9"/>
      <c r="U21" s="9"/>
      <c r="V21" s="9"/>
      <c r="W21" s="9"/>
      <c r="X21" s="9"/>
      <c r="Y21" s="9"/>
      <c r="Z21" s="9"/>
      <c r="AA21" s="9"/>
      <c r="AB21" s="469">
        <f>IFERROR(AB18-AB19+AB20,0)</f>
        <v>0</v>
      </c>
      <c r="AC21" s="469"/>
      <c r="AD21" s="469"/>
      <c r="AE21" s="469"/>
      <c r="AF21" s="469"/>
      <c r="AG21" s="10" t="s">
        <v>71</v>
      </c>
      <c r="AI21" s="449" t="s">
        <v>193</v>
      </c>
      <c r="AJ21" s="449"/>
      <c r="AK21" s="355">
        <f>AB18-AK19+AB20</f>
        <v>0</v>
      </c>
    </row>
    <row r="22" spans="1:41"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c r="AH22" s="29"/>
    </row>
    <row r="23" spans="1:41" ht="16.149999999999999" customHeight="1" thickBot="1">
      <c r="A23" s="2" t="s">
        <v>194</v>
      </c>
    </row>
    <row r="24" spans="1:41" ht="16.149999999999999" customHeight="1">
      <c r="A24" s="11" t="s">
        <v>195</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470">
        <f>IFERROR(別添!Y58*V9,0)</f>
        <v>0</v>
      </c>
      <c r="AC24" s="470"/>
      <c r="AD24" s="470"/>
      <c r="AE24" s="470"/>
      <c r="AF24" s="470"/>
      <c r="AG24" s="129" t="s">
        <v>71</v>
      </c>
      <c r="AI24" s="4" t="str">
        <f>IF(AB21&gt;AB24,"NG","OK")</f>
        <v>OK</v>
      </c>
      <c r="AJ24" s="247" t="s">
        <v>196</v>
      </c>
      <c r="AK24" s="355">
        <f>IF(AK21-AB24&lt;0,0,AK21-AB24)</f>
        <v>0</v>
      </c>
      <c r="AO24" s="4" t="str">
        <f>IF(AI24="NG","←（８）全体の賃金改善の見込み額は（７）算定金額の見込み（繰越額調整後）の値を上回るように設定してください","")</f>
        <v/>
      </c>
    </row>
    <row r="25" spans="1:41" ht="16.149999999999999" customHeight="1" thickBot="1">
      <c r="A25" s="8"/>
      <c r="B25" s="73" t="s">
        <v>197</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471">
        <f>AB21</f>
        <v>0</v>
      </c>
      <c r="AC25" s="471"/>
      <c r="AD25" s="471"/>
      <c r="AE25" s="471"/>
      <c r="AF25" s="471"/>
      <c r="AG25" s="145" t="s">
        <v>71</v>
      </c>
      <c r="AJ25" s="355"/>
    </row>
    <row r="26" spans="1:41" ht="16.149999999999999" customHeight="1">
      <c r="A26" s="3"/>
      <c r="B26" s="117"/>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20"/>
    </row>
    <row r="27" spans="1:41" ht="16.149999999999999" customHeight="1" thickBot="1">
      <c r="A27" s="2" t="s">
        <v>198</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03"/>
      <c r="AB27" s="103"/>
      <c r="AC27" s="103"/>
      <c r="AD27" s="103"/>
      <c r="AE27" s="103"/>
      <c r="AF27" s="103"/>
      <c r="AG27" s="103"/>
      <c r="AH27" s="103"/>
      <c r="AI27" s="103"/>
      <c r="AJ27" s="103"/>
    </row>
    <row r="28" spans="1:41" ht="16.149999999999999" customHeight="1" thickBot="1">
      <c r="A28" s="356" t="s">
        <v>199</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466">
        <f>別添!Y56</f>
        <v>0</v>
      </c>
      <c r="AC28" s="466"/>
      <c r="AD28" s="466"/>
      <c r="AE28" s="466"/>
      <c r="AF28" s="466"/>
      <c r="AG28" s="357" t="s">
        <v>71</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51"/>
    </row>
    <row r="30" spans="1:41" ht="15" customHeight="1">
      <c r="A30" s="474" t="s">
        <v>200</v>
      </c>
      <c r="B30" s="474"/>
      <c r="C30" s="474"/>
      <c r="D30" s="474"/>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114"/>
      <c r="AI30" s="114"/>
      <c r="AJ30" s="114"/>
    </row>
    <row r="31" spans="1:41" ht="15" customHeight="1">
      <c r="A31" s="175"/>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14"/>
      <c r="AI31" s="114"/>
      <c r="AJ31" s="114"/>
    </row>
    <row r="32" spans="1:41" ht="15" customHeight="1">
      <c r="A32" s="48"/>
      <c r="B32" s="48"/>
      <c r="C32" s="48" t="s">
        <v>32</v>
      </c>
      <c r="D32" s="48"/>
      <c r="E32" s="472" t="str">
        <f>IF(別添!I23=0,"",別添!I23)</f>
        <v/>
      </c>
      <c r="F32" s="472"/>
      <c r="G32" s="48" t="s">
        <v>33</v>
      </c>
      <c r="H32" s="472" t="str">
        <f>IF(別添!K23=0,"",別添!K23)</f>
        <v/>
      </c>
      <c r="I32" s="472"/>
      <c r="J32" s="48" t="s">
        <v>178</v>
      </c>
      <c r="K32" s="472" t="str">
        <f>IF(別添!N23=0,"",別添!N23)</f>
        <v/>
      </c>
      <c r="L32" s="472"/>
      <c r="M32" s="48" t="s">
        <v>35</v>
      </c>
      <c r="N32" s="48"/>
      <c r="O32" s="48"/>
      <c r="P32" s="48" t="s">
        <v>201</v>
      </c>
      <c r="Q32" s="48"/>
      <c r="R32" s="48"/>
      <c r="S32" s="48"/>
      <c r="T32" s="473" t="str">
        <f>IF(別添!L16=0,"",別添!L16)</f>
        <v/>
      </c>
      <c r="U32" s="473"/>
      <c r="V32" s="473"/>
      <c r="W32" s="473"/>
      <c r="X32" s="473"/>
      <c r="Y32" s="473"/>
      <c r="Z32" s="473"/>
      <c r="AA32" s="473"/>
      <c r="AB32" s="473"/>
      <c r="AC32" s="473"/>
      <c r="AD32" s="473"/>
      <c r="AE32" s="473"/>
      <c r="AF32" s="473"/>
      <c r="AG32" s="48"/>
      <c r="AH32" s="51"/>
    </row>
    <row r="33" spans="1:36" ht="15" customHeight="1">
      <c r="A33" s="48"/>
      <c r="B33" s="48"/>
      <c r="C33" s="48"/>
      <c r="D33" s="48"/>
      <c r="E33" s="20"/>
      <c r="F33" s="20"/>
      <c r="G33" s="48"/>
      <c r="H33" s="20"/>
      <c r="I33" s="20"/>
      <c r="J33" s="48"/>
      <c r="K33" s="20"/>
      <c r="L33" s="20"/>
      <c r="M33" s="48"/>
      <c r="N33" s="48"/>
      <c r="O33" s="48"/>
      <c r="P33" s="48"/>
      <c r="Q33" s="48"/>
      <c r="R33" s="48"/>
      <c r="S33" s="48"/>
      <c r="T33" s="20"/>
      <c r="U33" s="20"/>
      <c r="V33" s="20"/>
      <c r="W33" s="20"/>
      <c r="X33" s="20"/>
      <c r="Y33" s="20"/>
      <c r="Z33" s="20"/>
      <c r="AA33" s="20"/>
      <c r="AB33" s="20"/>
      <c r="AC33" s="20"/>
      <c r="AD33" s="20"/>
      <c r="AE33" s="20"/>
      <c r="AF33" s="20"/>
      <c r="AG33" s="48"/>
      <c r="AH33" s="51"/>
    </row>
    <row r="34" spans="1:36" ht="15" customHeight="1">
      <c r="A34" s="48" t="s">
        <v>202</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51"/>
    </row>
    <row r="35" spans="1:36" ht="15" customHeight="1">
      <c r="A35" s="358" t="s">
        <v>112</v>
      </c>
      <c r="B35" s="359" t="s">
        <v>203</v>
      </c>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124"/>
      <c r="AH35" s="124"/>
      <c r="AI35" s="124"/>
      <c r="AJ35" s="114"/>
    </row>
    <row r="36" spans="1:36" ht="15" customHeight="1">
      <c r="A36" s="360"/>
      <c r="B36" s="359" t="s">
        <v>204</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124"/>
      <c r="AH36" s="124"/>
      <c r="AI36" s="124"/>
      <c r="AJ36" s="114"/>
    </row>
    <row r="37" spans="1:36" ht="15" customHeight="1">
      <c r="A37" s="358" t="s">
        <v>115</v>
      </c>
      <c r="B37" s="359" t="s">
        <v>205</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124"/>
      <c r="AH37" s="124"/>
      <c r="AI37" s="124"/>
      <c r="AJ37" s="114"/>
    </row>
    <row r="38" spans="1:36" ht="15" customHeight="1">
      <c r="A38" s="360"/>
      <c r="B38" s="361" t="s">
        <v>206</v>
      </c>
      <c r="C38" s="360"/>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124"/>
      <c r="AH38" s="124"/>
      <c r="AI38" s="124"/>
      <c r="AJ38" s="114"/>
    </row>
    <row r="39" spans="1:36" ht="15" customHeight="1">
      <c r="A39" s="358" t="s">
        <v>30</v>
      </c>
      <c r="B39" s="362" t="s">
        <v>207</v>
      </c>
      <c r="C39" s="361"/>
      <c r="D39" s="361"/>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3"/>
      <c r="AH39" s="124"/>
      <c r="AI39" s="124"/>
      <c r="AJ39" s="114"/>
    </row>
    <row r="40" spans="1:36" ht="15" customHeight="1">
      <c r="A40" s="360"/>
      <c r="B40" s="361" t="s">
        <v>208</v>
      </c>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3"/>
      <c r="AH40" s="124"/>
      <c r="AI40" s="124"/>
      <c r="AJ40" s="114"/>
    </row>
    <row r="41" spans="1:36" ht="15" customHeight="1">
      <c r="A41" s="358" t="s">
        <v>37</v>
      </c>
      <c r="B41" s="362" t="s">
        <v>209</v>
      </c>
      <c r="C41" s="361"/>
      <c r="D41" s="361"/>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3"/>
      <c r="AH41" s="124"/>
      <c r="AI41" s="124"/>
      <c r="AJ41" s="114"/>
    </row>
    <row r="42" spans="1:36" ht="15" customHeight="1">
      <c r="A42" s="360"/>
      <c r="B42" s="362" t="s">
        <v>210</v>
      </c>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3"/>
      <c r="AH42" s="124"/>
      <c r="AI42" s="124"/>
      <c r="AJ42" s="114"/>
    </row>
    <row r="43" spans="1:36" ht="15" customHeight="1">
      <c r="A43" s="358" t="s">
        <v>46</v>
      </c>
      <c r="B43" s="362" t="s">
        <v>211</v>
      </c>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3"/>
      <c r="AH43" s="124"/>
      <c r="AI43" s="124"/>
      <c r="AJ43" s="114"/>
    </row>
    <row r="44" spans="1:36" ht="15" customHeight="1">
      <c r="A44" s="360"/>
      <c r="B44" s="364" t="s">
        <v>212</v>
      </c>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3"/>
      <c r="AH44" s="124"/>
      <c r="AI44" s="124"/>
      <c r="AJ44" s="114"/>
    </row>
    <row r="45" spans="1:36" ht="15" customHeight="1">
      <c r="A45" s="360"/>
      <c r="B45" s="364" t="s">
        <v>213</v>
      </c>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3"/>
      <c r="AH45" s="124"/>
      <c r="AI45" s="124"/>
      <c r="AJ45" s="114"/>
    </row>
    <row r="46" spans="1:36" ht="15" customHeight="1">
      <c r="A46" s="360"/>
      <c r="B46" s="364" t="s">
        <v>214</v>
      </c>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3"/>
      <c r="AH46" s="124"/>
      <c r="AI46" s="124"/>
      <c r="AJ46" s="114"/>
    </row>
    <row r="47" spans="1:36" ht="15" customHeight="1">
      <c r="A47" s="358" t="s">
        <v>137</v>
      </c>
      <c r="B47" s="364" t="s">
        <v>215</v>
      </c>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363"/>
      <c r="AH47" s="124"/>
      <c r="AI47" s="124"/>
      <c r="AJ47" s="114"/>
    </row>
    <row r="48" spans="1:36" ht="15" customHeight="1">
      <c r="A48" s="360"/>
      <c r="B48" s="364" t="s">
        <v>216</v>
      </c>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3"/>
      <c r="AH48" s="124"/>
      <c r="AI48" s="124"/>
      <c r="AJ48" s="114"/>
    </row>
    <row r="49" spans="1:36" ht="15" customHeight="1">
      <c r="A49" s="124"/>
      <c r="B49" s="365"/>
      <c r="C49" s="363"/>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124"/>
      <c r="AI49" s="124"/>
      <c r="AJ49" s="114"/>
    </row>
    <row r="50" spans="1:36" ht="15" customHeight="1">
      <c r="A50" s="124"/>
      <c r="B50" s="365"/>
      <c r="C50" s="363"/>
      <c r="D50" s="363"/>
      <c r="E50" s="363"/>
      <c r="F50" s="363"/>
      <c r="G50" s="363"/>
      <c r="H50" s="363"/>
      <c r="I50" s="363"/>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124"/>
      <c r="AI50" s="124"/>
      <c r="AJ50" s="114"/>
    </row>
    <row r="51" spans="1:36" ht="15" customHeight="1">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14"/>
    </row>
    <row r="52" spans="1:36" ht="15" customHeight="1">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14"/>
    </row>
    <row r="53" spans="1:36" ht="15" customHeight="1">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14"/>
    </row>
    <row r="54" spans="1:36" ht="15" customHeight="1">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14"/>
    </row>
    <row r="55" spans="1:36" ht="15" customHeight="1">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14"/>
    </row>
    <row r="56" spans="1:36" ht="15" customHeight="1">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14"/>
    </row>
    <row r="57" spans="1:36" ht="1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14"/>
    </row>
    <row r="58" spans="1:36" ht="15" customHeight="1">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14"/>
    </row>
    <row r="59" spans="1:36" ht="15" customHeight="1">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14"/>
    </row>
    <row r="60" spans="1:36" ht="15" customHeight="1">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14"/>
    </row>
    <row r="61" spans="1:36" ht="15" customHeight="1">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14"/>
    </row>
    <row r="62" spans="1:36" ht="16.149999999999999" customHeight="1">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14"/>
    </row>
    <row r="63" spans="1:36" ht="16.149999999999999" customHeight="1">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14"/>
    </row>
    <row r="64" spans="1:36" ht="16.149999999999999" customHeight="1">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row>
    <row r="65" spans="1:71">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row>
    <row r="66" spans="1:71">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row>
    <row r="67" spans="1:71" ht="16.149999999999999" customHeight="1">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row>
    <row r="68" spans="1:71" ht="16.149999999999999" customHeight="1">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row>
    <row r="69" spans="1:71" ht="16.149999999999999" customHeight="1">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row>
    <row r="70" spans="1:71">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row>
    <row r="71" spans="1:71" ht="15" customHeight="1">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row>
    <row r="72" spans="1:71" ht="15" customHeight="1">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row>
    <row r="73" spans="1:71" ht="15" customHeight="1">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row>
    <row r="74" spans="1:71" ht="15" customHeight="1">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row>
    <row r="75" spans="1:71" ht="15" customHeight="1">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row>
    <row r="76" spans="1:71" ht="15" customHeight="1">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row>
    <row r="77" spans="1:71" ht="15" customHeight="1">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row>
    <row r="78" spans="1:71" ht="15" customHeight="1">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row>
    <row r="79" spans="1:71" ht="15" customHeight="1">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row>
    <row r="80" spans="1:71" ht="15" customHeight="1">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row>
    <row r="81" spans="39:71" ht="15" customHeight="1">
      <c r="AM81" s="46"/>
      <c r="AN81" s="36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row>
    <row r="82" spans="39:71" ht="15" customHeight="1">
      <c r="AM82" s="366"/>
      <c r="AN82" s="36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row>
    <row r="83" spans="39:71" ht="15" customHeight="1">
      <c r="AM83" s="366"/>
      <c r="AN83" s="36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row>
    <row r="84" spans="39:71" ht="15" customHeight="1">
      <c r="AM84" s="366"/>
      <c r="AN84" s="36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row>
    <row r="85" spans="39:71" ht="15" customHeight="1">
      <c r="AM85" s="366"/>
      <c r="AN85" s="36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row>
    <row r="86" spans="39:71" ht="15" customHeight="1">
      <c r="AM86" s="366"/>
      <c r="AN86" s="36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row>
    <row r="87" spans="39:71" ht="15" customHeight="1">
      <c r="AM87" s="46"/>
      <c r="AN87" s="36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row>
    <row r="88" spans="39:71" ht="15" customHeight="1">
      <c r="AM88" s="46"/>
      <c r="AN88" s="36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row>
    <row r="89" spans="39:71" ht="15" customHeight="1">
      <c r="AM89" s="46"/>
      <c r="AN89" s="36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row>
    <row r="90" spans="39:71" ht="15" customHeight="1">
      <c r="AM90" s="366"/>
      <c r="AN90" s="36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row>
    <row r="91" spans="39:71" ht="15" customHeight="1">
      <c r="AM91" s="46"/>
      <c r="AN91" s="36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row>
    <row r="92" spans="39:71" ht="15" customHeight="1">
      <c r="AM92" s="46"/>
      <c r="AN92" s="36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row>
    <row r="93" spans="39:71" ht="15" customHeight="1">
      <c r="AM93" s="366"/>
      <c r="AN93" s="36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row>
    <row r="94" spans="39:71" ht="15" customHeight="1">
      <c r="AM94" s="46"/>
      <c r="AN94" s="36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row>
  </sheetData>
  <sheetProtection algorithmName="SHA-512" hashValue="zdjDU3aefyCx651oMKwuLJhmWeKoGlwvJTIPxoVVTAUGJsNHpJAUcrMKI2bOw+b6OzhO0FVYpaVBFP6cWzjzwQ==" saltValue="uH6PtxaHz59KGqyIoj4qWQ==" spinCount="100000" sheet="1" objects="1" scenarios="1"/>
  <mergeCells count="33">
    <mergeCell ref="E32:F32"/>
    <mergeCell ref="H32:I32"/>
    <mergeCell ref="K32:L32"/>
    <mergeCell ref="T32:AF32"/>
    <mergeCell ref="A30:AG30"/>
    <mergeCell ref="AB28:AF28"/>
    <mergeCell ref="AB19:AF19"/>
    <mergeCell ref="AB20:AF20"/>
    <mergeCell ref="AB21:AF21"/>
    <mergeCell ref="AB24:AF24"/>
    <mergeCell ref="AB25:AF25"/>
    <mergeCell ref="O9:P9"/>
    <mergeCell ref="R9:S9"/>
    <mergeCell ref="H12:I12"/>
    <mergeCell ref="O12:P12"/>
    <mergeCell ref="R12:S12"/>
    <mergeCell ref="Q4:U4"/>
    <mergeCell ref="V4:AG4"/>
    <mergeCell ref="Q5:U5"/>
    <mergeCell ref="V5:AG5"/>
    <mergeCell ref="A2:Q2"/>
    <mergeCell ref="R2:S2"/>
    <mergeCell ref="B12:D12"/>
    <mergeCell ref="E12:F12"/>
    <mergeCell ref="B9:D9"/>
    <mergeCell ref="E9:F9"/>
    <mergeCell ref="H9:I9"/>
    <mergeCell ref="AI18:AJ18"/>
    <mergeCell ref="AI19:AJ19"/>
    <mergeCell ref="AI21:AJ21"/>
    <mergeCell ref="V9:Y9"/>
    <mergeCell ref="AB18:AF18"/>
    <mergeCell ref="V12:Y12"/>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S15" sqref="S15"/>
    </sheetView>
  </sheetViews>
  <sheetFormatPr defaultRowHeight="13.5" outlineLevelCol="1"/>
  <cols>
    <col min="1" max="1" width="2.875" style="179" customWidth="1"/>
    <col min="2" max="8" width="6.25" style="179" customWidth="1"/>
    <col min="9" max="11" width="9" style="179"/>
    <col min="12" max="13" width="3.625" style="179" customWidth="1"/>
    <col min="14" max="14" width="9.5" style="179" bestFit="1" customWidth="1"/>
    <col min="15" max="15" width="9" style="179" hidden="1" customWidth="1" outlineLevel="1"/>
    <col min="16" max="16" width="9" style="179" collapsed="1"/>
    <col min="17" max="16384" width="9" style="179"/>
  </cols>
  <sheetData>
    <row r="1" spans="1:13">
      <c r="A1" s="179" t="s">
        <v>217</v>
      </c>
      <c r="M1" s="406" t="s">
        <v>218</v>
      </c>
    </row>
    <row r="3" spans="1:13" ht="18.75" customHeight="1">
      <c r="A3" s="367" t="s">
        <v>219</v>
      </c>
      <c r="B3" s="368"/>
      <c r="C3" s="368"/>
      <c r="D3" s="368"/>
      <c r="E3" s="368"/>
      <c r="F3" s="368"/>
      <c r="G3" s="368"/>
      <c r="H3" s="368"/>
      <c r="I3" s="368"/>
      <c r="J3" s="368"/>
      <c r="K3" s="368"/>
      <c r="L3" s="368"/>
      <c r="M3" s="368"/>
    </row>
    <row r="4" spans="1:13" ht="11.25" customHeight="1" thickBot="1">
      <c r="A4" s="367"/>
      <c r="B4" s="368"/>
      <c r="C4" s="368"/>
      <c r="D4" s="368"/>
      <c r="E4" s="368"/>
      <c r="F4" s="368"/>
      <c r="G4" s="368"/>
      <c r="H4" s="368"/>
      <c r="I4" s="368"/>
      <c r="J4" s="368"/>
      <c r="K4" s="368"/>
      <c r="L4" s="368"/>
      <c r="M4" s="368"/>
    </row>
    <row r="5" spans="1:13">
      <c r="A5" s="369"/>
      <c r="B5" s="370"/>
      <c r="C5" s="370"/>
      <c r="D5" s="370"/>
      <c r="E5" s="371" t="str">
        <f>IF(E6="","",IF(LEN(E6)=7,"","↓保険医療機関コードを7桁で記載してください"))</f>
        <v/>
      </c>
      <c r="F5" s="370"/>
      <c r="G5" s="370"/>
      <c r="H5" s="370"/>
      <c r="I5" s="370"/>
      <c r="J5" s="370"/>
      <c r="K5" s="370"/>
      <c r="L5" s="370"/>
      <c r="M5" s="372"/>
    </row>
    <row r="6" spans="1:13" ht="22.5" customHeight="1">
      <c r="A6" s="373"/>
      <c r="B6" s="492" t="s">
        <v>220</v>
      </c>
      <c r="C6" s="492"/>
      <c r="D6" s="492"/>
      <c r="E6" s="494" t="str">
        <f>IF(別添!L12=0,"",別添!L12)</f>
        <v/>
      </c>
      <c r="F6" s="495"/>
      <c r="G6" s="496"/>
      <c r="H6" s="374"/>
      <c r="I6" s="491" t="s">
        <v>221</v>
      </c>
      <c r="J6" s="491"/>
      <c r="K6" s="491"/>
      <c r="L6" s="374"/>
      <c r="M6" s="375"/>
    </row>
    <row r="7" spans="1:13" ht="22.5" customHeight="1">
      <c r="A7" s="376"/>
      <c r="B7" s="493" t="s">
        <v>222</v>
      </c>
      <c r="C7" s="493"/>
      <c r="D7" s="493"/>
      <c r="E7" s="497"/>
      <c r="F7" s="498"/>
      <c r="G7" s="499"/>
      <c r="H7" s="374"/>
      <c r="I7" s="491"/>
      <c r="J7" s="491"/>
      <c r="K7" s="491"/>
      <c r="L7" s="374"/>
      <c r="M7" s="375"/>
    </row>
    <row r="8" spans="1:13" ht="11.25" customHeight="1">
      <c r="A8" s="377"/>
      <c r="B8" s="378"/>
      <c r="C8" s="378"/>
      <c r="D8" s="378"/>
      <c r="E8" s="180"/>
      <c r="F8" s="180"/>
      <c r="G8" s="180"/>
      <c r="H8" s="180"/>
      <c r="I8" s="180"/>
      <c r="J8" s="180"/>
      <c r="K8" s="180"/>
      <c r="L8" s="180"/>
      <c r="M8" s="379"/>
    </row>
    <row r="9" spans="1:13" ht="22.5" customHeight="1">
      <c r="A9" s="377"/>
      <c r="B9" s="486" t="s">
        <v>22</v>
      </c>
      <c r="C9" s="486"/>
      <c r="D9" s="486"/>
      <c r="E9" s="180"/>
      <c r="F9" s="180"/>
      <c r="G9" s="180"/>
      <c r="H9" s="180"/>
      <c r="I9" s="180"/>
      <c r="J9" s="180"/>
      <c r="K9" s="180"/>
      <c r="L9" s="180"/>
      <c r="M9" s="379"/>
    </row>
    <row r="10" spans="1:13" ht="22.5" customHeight="1">
      <c r="A10" s="377"/>
      <c r="B10" s="489" t="s">
        <v>223</v>
      </c>
      <c r="C10" s="489"/>
      <c r="D10" s="489"/>
      <c r="E10" s="490" t="str">
        <f>IF(別添!L17=0,"",別添!L17)</f>
        <v/>
      </c>
      <c r="F10" s="490"/>
      <c r="G10" s="490"/>
      <c r="H10" s="490"/>
      <c r="I10" s="180"/>
      <c r="J10" s="180"/>
      <c r="K10" s="180"/>
      <c r="L10" s="180"/>
      <c r="M10" s="379"/>
    </row>
    <row r="11" spans="1:13" ht="22.5" customHeight="1">
      <c r="A11" s="377"/>
      <c r="B11" s="489" t="s">
        <v>224</v>
      </c>
      <c r="C11" s="489"/>
      <c r="D11" s="489"/>
      <c r="E11" s="490" t="str">
        <f>IF(別添!L18=0,"",別添!L18)</f>
        <v/>
      </c>
      <c r="F11" s="490"/>
      <c r="G11" s="490"/>
      <c r="H11" s="490"/>
      <c r="I11" s="180"/>
      <c r="J11" s="180"/>
      <c r="K11" s="180"/>
      <c r="L11" s="180"/>
      <c r="M11" s="379"/>
    </row>
    <row r="12" spans="1:13" ht="11.25" customHeight="1">
      <c r="A12" s="373"/>
      <c r="M12" s="380"/>
    </row>
    <row r="13" spans="1:13" ht="22.5" customHeight="1">
      <c r="A13" s="373"/>
      <c r="B13" s="381" t="s">
        <v>225</v>
      </c>
      <c r="C13" s="382"/>
      <c r="D13" s="382"/>
      <c r="E13" s="382"/>
      <c r="F13" s="382"/>
      <c r="G13" s="382"/>
      <c r="H13" s="382"/>
      <c r="I13" s="382"/>
      <c r="J13" s="382"/>
      <c r="K13" s="382"/>
      <c r="L13" s="383"/>
      <c r="M13" s="380"/>
    </row>
    <row r="14" spans="1:13" ht="24.75" customHeight="1">
      <c r="A14" s="373"/>
      <c r="B14" s="384"/>
      <c r="C14" s="478" t="str">
        <f>IF(別添!AG20=TRUE,"外来・在宅ベースアップ評価料（Ⅰ）","")</f>
        <v>外来・在宅ベースアップ評価料（Ⅰ）</v>
      </c>
      <c r="D14" s="478"/>
      <c r="E14" s="478"/>
      <c r="F14" s="478"/>
      <c r="G14" s="478"/>
      <c r="H14" s="478"/>
      <c r="I14" s="478"/>
      <c r="J14" s="484" t="s">
        <v>226</v>
      </c>
      <c r="K14" s="484"/>
      <c r="L14" s="485"/>
      <c r="M14" s="380"/>
    </row>
    <row r="15" spans="1:13" ht="24.75" customHeight="1">
      <c r="A15" s="373"/>
      <c r="B15" s="384"/>
      <c r="C15" s="478" t="str">
        <f>IF(別添!AG21=TRUE,"歯科外来・在宅ベースアップ評価料（Ⅰ）","")</f>
        <v/>
      </c>
      <c r="D15" s="478"/>
      <c r="E15" s="478"/>
      <c r="F15" s="478"/>
      <c r="G15" s="478"/>
      <c r="H15" s="478"/>
      <c r="I15" s="478"/>
      <c r="J15" s="484"/>
      <c r="K15" s="484"/>
      <c r="L15" s="485"/>
      <c r="M15" s="385"/>
    </row>
    <row r="16" spans="1:13" ht="11.25" customHeight="1">
      <c r="A16" s="373"/>
      <c r="B16" s="386"/>
      <c r="C16" s="387"/>
      <c r="D16" s="387"/>
      <c r="E16" s="387"/>
      <c r="F16" s="387"/>
      <c r="G16" s="387"/>
      <c r="H16" s="387"/>
      <c r="I16" s="387"/>
      <c r="J16" s="388"/>
      <c r="K16" s="388"/>
      <c r="L16" s="389"/>
      <c r="M16" s="385"/>
    </row>
    <row r="17" spans="1:15" ht="11.25" customHeight="1">
      <c r="A17" s="373"/>
      <c r="B17" s="390" t="str">
        <f>IF(O17=4,"","↓チェックをしてください。すべての基準に適合していない場合には届出ができません。")</f>
        <v>↓チェックをしてください。すべての基準に適合していない場合には届出ができません。</v>
      </c>
      <c r="L17" s="391"/>
      <c r="M17" s="380"/>
      <c r="O17" s="179">
        <f>COUNTIF(O18:O21,"TRUE")</f>
        <v>0</v>
      </c>
    </row>
    <row r="18" spans="1:15" ht="36.75" customHeight="1">
      <c r="A18" s="373"/>
      <c r="B18" s="392"/>
      <c r="C18" s="487" t="s">
        <v>227</v>
      </c>
      <c r="D18" s="487"/>
      <c r="E18" s="487"/>
      <c r="F18" s="487"/>
      <c r="G18" s="487"/>
      <c r="H18" s="487"/>
      <c r="I18" s="487"/>
      <c r="J18" s="487"/>
      <c r="K18" s="487"/>
      <c r="L18" s="488"/>
      <c r="M18" s="393"/>
      <c r="O18" s="209" t="b">
        <v>0</v>
      </c>
    </row>
    <row r="19" spans="1:15" ht="36.75" customHeight="1">
      <c r="A19" s="373"/>
      <c r="B19" s="392"/>
      <c r="C19" s="487" t="s">
        <v>228</v>
      </c>
      <c r="D19" s="487"/>
      <c r="E19" s="487"/>
      <c r="F19" s="487"/>
      <c r="G19" s="487"/>
      <c r="H19" s="487"/>
      <c r="I19" s="487"/>
      <c r="J19" s="487"/>
      <c r="K19" s="487"/>
      <c r="L19" s="488"/>
      <c r="M19" s="393"/>
      <c r="O19" s="209" t="b">
        <v>0</v>
      </c>
    </row>
    <row r="20" spans="1:15" ht="36.75" customHeight="1">
      <c r="A20" s="373"/>
      <c r="B20" s="392"/>
      <c r="C20" s="487" t="s">
        <v>229</v>
      </c>
      <c r="D20" s="487"/>
      <c r="E20" s="487"/>
      <c r="F20" s="487"/>
      <c r="G20" s="487"/>
      <c r="H20" s="487"/>
      <c r="I20" s="487"/>
      <c r="J20" s="487"/>
      <c r="K20" s="487"/>
      <c r="L20" s="488"/>
      <c r="M20" s="393"/>
      <c r="O20" s="209" t="b">
        <v>0</v>
      </c>
    </row>
    <row r="21" spans="1:15" ht="36.75" customHeight="1">
      <c r="A21" s="373"/>
      <c r="B21" s="392"/>
      <c r="C21" s="487" t="s">
        <v>230</v>
      </c>
      <c r="D21" s="487"/>
      <c r="E21" s="487"/>
      <c r="F21" s="487"/>
      <c r="G21" s="487"/>
      <c r="H21" s="487"/>
      <c r="I21" s="487"/>
      <c r="J21" s="487"/>
      <c r="K21" s="487"/>
      <c r="L21" s="488"/>
      <c r="M21" s="393"/>
      <c r="O21" s="209" t="b">
        <v>0</v>
      </c>
    </row>
    <row r="22" spans="1:15" ht="15" customHeight="1">
      <c r="A22" s="373"/>
      <c r="B22" s="384"/>
      <c r="D22" s="479"/>
      <c r="E22" s="479"/>
      <c r="F22" s="479"/>
      <c r="G22" s="479"/>
      <c r="H22" s="479"/>
      <c r="I22" s="479"/>
      <c r="J22" s="479"/>
      <c r="K22" s="479"/>
      <c r="L22" s="480"/>
      <c r="M22" s="380"/>
    </row>
    <row r="23" spans="1:15" ht="22.5" customHeight="1">
      <c r="A23" s="373"/>
      <c r="B23" s="481" t="s">
        <v>231</v>
      </c>
      <c r="C23" s="482"/>
      <c r="D23" s="482"/>
      <c r="E23" s="482"/>
      <c r="F23" s="482"/>
      <c r="G23" s="482"/>
      <c r="H23" s="482"/>
      <c r="I23" s="482"/>
      <c r="J23" s="482"/>
      <c r="K23" s="482"/>
      <c r="L23" s="483"/>
      <c r="M23" s="394"/>
    </row>
    <row r="24" spans="1:15" ht="15" customHeight="1">
      <c r="A24" s="373"/>
      <c r="B24" s="384"/>
      <c r="L24" s="391"/>
      <c r="M24" s="380"/>
    </row>
    <row r="25" spans="1:15" ht="22.5" customHeight="1">
      <c r="A25" s="373"/>
      <c r="B25" s="395" t="s">
        <v>32</v>
      </c>
      <c r="C25" s="268" t="str">
        <f>IF(別添!I23=0,"",別添!I23)</f>
        <v/>
      </c>
      <c r="D25" s="396" t="s">
        <v>33</v>
      </c>
      <c r="E25" s="268" t="str">
        <f>IF(別添!K23=0,"",別添!K23)</f>
        <v/>
      </c>
      <c r="F25" s="396" t="s">
        <v>34</v>
      </c>
      <c r="G25" s="268" t="str">
        <f>IF(別添!N23=0,"",別添!N23)</f>
        <v/>
      </c>
      <c r="H25" s="396" t="s">
        <v>35</v>
      </c>
      <c r="L25" s="391"/>
      <c r="M25" s="380"/>
    </row>
    <row r="26" spans="1:15" ht="15" customHeight="1">
      <c r="A26" s="373"/>
      <c r="B26" s="384"/>
      <c r="L26" s="391"/>
      <c r="M26" s="380"/>
    </row>
    <row r="27" spans="1:15" ht="22.5" customHeight="1">
      <c r="A27" s="373"/>
      <c r="B27" s="384"/>
      <c r="C27" s="397" t="s">
        <v>232</v>
      </c>
      <c r="H27" s="477" t="str">
        <f>IF(別添!L15=0,"",別添!L15)</f>
        <v/>
      </c>
      <c r="I27" s="477"/>
      <c r="J27" s="477"/>
      <c r="K27" s="477"/>
      <c r="L27" s="391"/>
      <c r="M27" s="380"/>
    </row>
    <row r="28" spans="1:15" ht="22.5" customHeight="1">
      <c r="A28" s="373"/>
      <c r="B28" s="384"/>
      <c r="C28" s="397" t="s">
        <v>233</v>
      </c>
      <c r="H28" s="477" t="str">
        <f>IF(別添!L13=0,"",別添!L13)</f>
        <v/>
      </c>
      <c r="I28" s="477"/>
      <c r="J28" s="477"/>
      <c r="K28" s="477"/>
      <c r="L28" s="391"/>
      <c r="M28" s="380"/>
    </row>
    <row r="29" spans="1:15" ht="15" customHeight="1">
      <c r="A29" s="373"/>
      <c r="B29" s="384"/>
      <c r="L29" s="391"/>
      <c r="M29" s="380"/>
    </row>
    <row r="30" spans="1:15" ht="22.5" customHeight="1">
      <c r="A30" s="373"/>
      <c r="B30" s="384"/>
      <c r="G30" s="179" t="s">
        <v>234</v>
      </c>
      <c r="I30" s="475" t="str">
        <f>IF(別添!L16=0,"",別添!L16)</f>
        <v/>
      </c>
      <c r="J30" s="475"/>
      <c r="K30" s="475"/>
      <c r="L30" s="391"/>
      <c r="M30" s="380"/>
    </row>
    <row r="31" spans="1:15" ht="15" customHeight="1">
      <c r="A31" s="373"/>
      <c r="B31" s="384"/>
      <c r="L31" s="391"/>
      <c r="M31" s="380"/>
    </row>
    <row r="32" spans="1:15" ht="22.5" customHeight="1">
      <c r="A32" s="373"/>
      <c r="B32" s="476" t="str">
        <f>IFERROR(VLOOKUP(別添!L14,リスト用!C3:E50,3,0),"")</f>
        <v/>
      </c>
      <c r="C32" s="475"/>
      <c r="D32" s="475"/>
      <c r="E32" s="475"/>
      <c r="F32" s="179" t="s">
        <v>235</v>
      </c>
      <c r="L32" s="391"/>
      <c r="M32" s="380"/>
    </row>
    <row r="33" spans="1:13" ht="11.25" customHeight="1">
      <c r="A33" s="373"/>
      <c r="B33" s="386"/>
      <c r="C33" s="398"/>
      <c r="D33" s="398"/>
      <c r="E33" s="398"/>
      <c r="F33" s="398"/>
      <c r="G33" s="398"/>
      <c r="H33" s="398"/>
      <c r="I33" s="398"/>
      <c r="J33" s="398"/>
      <c r="K33" s="398"/>
      <c r="L33" s="399"/>
      <c r="M33" s="380"/>
    </row>
    <row r="34" spans="1:13" ht="22.5" customHeight="1">
      <c r="A34" s="373"/>
      <c r="B34" s="400" t="s">
        <v>236</v>
      </c>
      <c r="M34" s="380"/>
    </row>
    <row r="35" spans="1:13" ht="22.5" customHeight="1">
      <c r="A35" s="373"/>
      <c r="B35" s="400" t="s">
        <v>237</v>
      </c>
      <c r="M35" s="380"/>
    </row>
    <row r="36" spans="1:13" ht="22.5" customHeight="1" thickBot="1">
      <c r="A36" s="401"/>
      <c r="B36" s="402" t="s">
        <v>238</v>
      </c>
      <c r="C36" s="403"/>
      <c r="D36" s="403"/>
      <c r="E36" s="403"/>
      <c r="F36" s="403"/>
      <c r="G36" s="403"/>
      <c r="H36" s="403"/>
      <c r="I36" s="403"/>
      <c r="J36" s="403"/>
      <c r="K36" s="403"/>
      <c r="L36" s="403"/>
      <c r="M36" s="404"/>
    </row>
  </sheetData>
  <sheetProtection algorithmName="SHA-512" hashValue="/fdPKKQdx0aXPkrHFQ8Y2LeZaP9eRsImaXVry6jxq3dXb2OY/FTNa3Tto5YA7SU/VmY0dyYX66uvO3XRZtqx4A==" saltValue="yPruQMJylEtnBWXwxB2f7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I30:K30"/>
    <mergeCell ref="B32:E32"/>
    <mergeCell ref="H27:K27"/>
    <mergeCell ref="H28:K28"/>
    <mergeCell ref="C15:I15"/>
    <mergeCell ref="D22:L22"/>
    <mergeCell ref="B23:L23"/>
    <mergeCell ref="J14:L15"/>
    <mergeCell ref="C14:I14"/>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69" customWidth="1"/>
    <col min="6" max="6" width="4.125" style="270" customWidth="1"/>
    <col min="7" max="33" width="4.125" style="269" customWidth="1"/>
    <col min="34" max="35" width="4.625" style="269" customWidth="1"/>
    <col min="36" max="36" width="4.625" style="269" hidden="1" customWidth="1" outlineLevel="1"/>
    <col min="37" max="37" width="7.375" style="271" hidden="1" customWidth="1" outlineLevel="1"/>
    <col min="38" max="39" width="9" style="271" hidden="1" customWidth="1" outlineLevel="1"/>
    <col min="40" max="40" width="9" style="272" collapsed="1"/>
    <col min="41" max="16384" width="9" style="272"/>
  </cols>
  <sheetData>
    <row r="1" spans="1:39">
      <c r="A1" s="269" t="s">
        <v>239</v>
      </c>
    </row>
    <row r="3" spans="1:39">
      <c r="A3" s="508" t="s">
        <v>240</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row>
    <row r="4" spans="1:39">
      <c r="A4" s="273"/>
      <c r="B4" s="273"/>
      <c r="C4" s="273"/>
      <c r="D4" s="273"/>
      <c r="E4" s="273"/>
      <c r="G4" s="273"/>
      <c r="H4" s="273"/>
      <c r="I4" s="273"/>
    </row>
    <row r="5" spans="1:39">
      <c r="A5" s="274" t="s">
        <v>11</v>
      </c>
      <c r="B5" s="509" t="s">
        <v>13</v>
      </c>
      <c r="C5" s="509"/>
      <c r="D5" s="509"/>
      <c r="E5" s="509"/>
      <c r="F5" s="509"/>
      <c r="G5" s="509"/>
      <c r="H5" s="510" t="str">
        <f>IF(届出書!E6=0,"",届出書!E6)</f>
        <v/>
      </c>
      <c r="I5" s="510"/>
      <c r="J5" s="510"/>
      <c r="K5" s="510"/>
      <c r="L5" s="510"/>
      <c r="M5" s="510"/>
      <c r="N5" s="510"/>
      <c r="O5" s="510"/>
      <c r="P5" s="510"/>
      <c r="Q5" s="510"/>
      <c r="R5" s="510"/>
      <c r="S5" s="510"/>
      <c r="T5" s="510"/>
    </row>
    <row r="6" spans="1:39">
      <c r="B6" s="509" t="s">
        <v>14</v>
      </c>
      <c r="C6" s="509"/>
      <c r="D6" s="509"/>
      <c r="E6" s="509"/>
      <c r="F6" s="509"/>
      <c r="G6" s="509"/>
      <c r="H6" s="511" t="str">
        <f>IF(届出書!H28=0,"",届出書!H28)</f>
        <v/>
      </c>
      <c r="I6" s="511"/>
      <c r="J6" s="511"/>
      <c r="K6" s="511"/>
      <c r="L6" s="511"/>
      <c r="M6" s="511"/>
      <c r="N6" s="511"/>
      <c r="O6" s="511"/>
      <c r="P6" s="511"/>
      <c r="Q6" s="511"/>
      <c r="R6" s="511"/>
      <c r="S6" s="511"/>
      <c r="T6" s="511"/>
    </row>
    <row r="7" spans="1:39">
      <c r="A7" s="274"/>
      <c r="B7" s="270"/>
      <c r="D7" s="273"/>
      <c r="E7" s="273"/>
      <c r="G7" s="273"/>
      <c r="H7" s="273"/>
      <c r="I7" s="273"/>
      <c r="J7" s="273"/>
      <c r="K7" s="273"/>
      <c r="L7" s="273"/>
      <c r="M7" s="273"/>
      <c r="N7" s="273"/>
      <c r="O7" s="273"/>
      <c r="P7" s="273"/>
      <c r="Q7" s="273"/>
      <c r="R7" s="273"/>
      <c r="S7" s="273"/>
    </row>
    <row r="8" spans="1:39">
      <c r="A8" s="274" t="s">
        <v>25</v>
      </c>
      <c r="B8" s="270" t="s">
        <v>241</v>
      </c>
      <c r="C8" s="273"/>
      <c r="D8" s="273"/>
      <c r="E8" s="273"/>
      <c r="H8" s="273"/>
      <c r="I8" s="273"/>
      <c r="J8" s="273"/>
      <c r="K8" s="273"/>
      <c r="L8" s="273"/>
      <c r="M8" s="273"/>
      <c r="N8" s="273"/>
      <c r="O8" s="273"/>
      <c r="P8" s="273"/>
      <c r="Q8" s="273"/>
      <c r="R8" s="273"/>
      <c r="S8" s="273"/>
      <c r="AL8" s="273" t="s">
        <v>34</v>
      </c>
      <c r="AM8" s="271" t="s">
        <v>242</v>
      </c>
    </row>
    <row r="9" spans="1:39">
      <c r="A9" s="274"/>
      <c r="B9" s="270"/>
      <c r="C9" s="270" t="s">
        <v>243</v>
      </c>
      <c r="D9" s="273"/>
      <c r="E9" s="273"/>
      <c r="H9" s="506">
        <v>8</v>
      </c>
      <c r="I9" s="506"/>
      <c r="J9" s="273" t="s">
        <v>34</v>
      </c>
      <c r="L9" s="273"/>
      <c r="M9" s="273"/>
      <c r="N9" s="273"/>
      <c r="O9" s="273"/>
      <c r="P9" s="273"/>
      <c r="Q9" s="273"/>
      <c r="R9" s="273"/>
      <c r="S9" s="273"/>
      <c r="AK9" s="275">
        <f>IFERROR(VLOOKUP(H9,AL9:AM20,2,FALSE),"")</f>
        <v>2</v>
      </c>
      <c r="AL9" s="269">
        <v>1</v>
      </c>
      <c r="AM9" s="271">
        <v>4</v>
      </c>
    </row>
    <row r="10" spans="1:39">
      <c r="A10" s="274"/>
      <c r="B10" s="273"/>
      <c r="C10" s="273"/>
      <c r="D10" s="273"/>
      <c r="E10" s="273"/>
      <c r="F10" s="276"/>
      <c r="G10" s="270"/>
      <c r="H10" s="273"/>
      <c r="I10" s="273"/>
      <c r="J10" s="273"/>
      <c r="K10" s="277"/>
      <c r="L10" s="273"/>
      <c r="M10" s="273"/>
      <c r="N10" s="277"/>
      <c r="O10" s="273"/>
      <c r="P10" s="273"/>
      <c r="Q10" s="277"/>
      <c r="R10" s="273"/>
      <c r="S10" s="273"/>
      <c r="T10" s="277"/>
      <c r="U10" s="273"/>
      <c r="V10" s="273"/>
      <c r="W10" s="273"/>
      <c r="X10" s="270"/>
      <c r="Y10" s="270"/>
      <c r="AJ10" s="272"/>
      <c r="AL10" s="269">
        <v>2</v>
      </c>
      <c r="AM10" s="271">
        <v>4</v>
      </c>
    </row>
    <row r="11" spans="1:39" s="279" customFormat="1" ht="17.25">
      <c r="A11" s="278" t="s">
        <v>30</v>
      </c>
      <c r="B11" s="279" t="s">
        <v>244</v>
      </c>
      <c r="E11" s="280"/>
      <c r="F11" s="281"/>
      <c r="G11" s="280"/>
      <c r="H11" s="280"/>
      <c r="I11" s="280"/>
      <c r="J11" s="280"/>
      <c r="K11" s="280"/>
      <c r="L11" s="282"/>
      <c r="M11" s="280"/>
      <c r="N11" s="280"/>
      <c r="O11" s="280"/>
      <c r="P11" s="280"/>
      <c r="Q11" s="280"/>
      <c r="R11" s="280"/>
      <c r="S11" s="280"/>
      <c r="AK11" s="273"/>
      <c r="AL11" s="269">
        <v>3</v>
      </c>
      <c r="AM11" s="269">
        <v>1</v>
      </c>
    </row>
    <row r="12" spans="1:39" s="279" customFormat="1" ht="17.25">
      <c r="A12" s="278"/>
      <c r="B12" s="279" t="s">
        <v>245</v>
      </c>
      <c r="E12" s="280"/>
      <c r="F12" s="281"/>
      <c r="G12" s="280"/>
      <c r="H12" s="280"/>
      <c r="I12" s="280"/>
      <c r="J12" s="280"/>
      <c r="K12" s="280"/>
      <c r="L12" s="282"/>
      <c r="M12" s="280"/>
      <c r="N12" s="280"/>
      <c r="O12" s="280"/>
      <c r="P12" s="280"/>
      <c r="Q12" s="280"/>
      <c r="R12" s="280"/>
      <c r="S12" s="280"/>
      <c r="AK12" s="273"/>
      <c r="AL12" s="269">
        <v>4</v>
      </c>
      <c r="AM12" s="269">
        <v>1</v>
      </c>
    </row>
    <row r="13" spans="1:39">
      <c r="A13" s="274"/>
      <c r="B13" s="279" t="s">
        <v>246</v>
      </c>
      <c r="E13" s="273"/>
      <c r="G13" s="273"/>
      <c r="H13" s="273"/>
      <c r="I13" s="273"/>
      <c r="J13" s="273"/>
      <c r="K13" s="273"/>
      <c r="L13" s="273"/>
      <c r="M13" s="273"/>
      <c r="N13" s="273"/>
      <c r="O13" s="273"/>
      <c r="P13" s="273"/>
      <c r="Q13" s="273"/>
      <c r="R13" s="273"/>
      <c r="S13" s="273"/>
      <c r="AL13" s="269">
        <v>5</v>
      </c>
      <c r="AM13" s="271">
        <v>1</v>
      </c>
    </row>
    <row r="14" spans="1:39">
      <c r="A14" s="274"/>
      <c r="B14" s="269" t="s">
        <v>247</v>
      </c>
      <c r="E14" s="273"/>
      <c r="G14" s="273"/>
      <c r="H14" s="273"/>
      <c r="I14" s="273"/>
      <c r="J14" s="273"/>
      <c r="K14" s="273"/>
      <c r="L14" s="273"/>
      <c r="M14" s="273"/>
      <c r="N14" s="273"/>
      <c r="O14" s="273"/>
      <c r="P14" s="273"/>
      <c r="Q14" s="273"/>
      <c r="R14" s="273"/>
      <c r="S14" s="273"/>
      <c r="AL14" s="269">
        <v>6</v>
      </c>
      <c r="AM14" s="271">
        <v>2</v>
      </c>
    </row>
    <row r="15" spans="1:39">
      <c r="A15" s="274"/>
      <c r="C15" s="273" t="str">
        <f>IF($AK$9=1,"☑","□")</f>
        <v>□</v>
      </c>
      <c r="D15" s="270" t="s">
        <v>248</v>
      </c>
      <c r="E15" s="273"/>
      <c r="F15" s="273"/>
      <c r="G15" s="273"/>
      <c r="H15" s="273"/>
      <c r="I15" s="273"/>
      <c r="J15" s="273" t="str">
        <f>IF($AK$9=2,"☑","□")</f>
        <v>☑</v>
      </c>
      <c r="K15" s="270" t="s">
        <v>249</v>
      </c>
      <c r="L15" s="273"/>
      <c r="M15" s="273"/>
      <c r="N15" s="273"/>
      <c r="O15" s="273"/>
      <c r="P15" s="273"/>
      <c r="Q15" s="273" t="str">
        <f>IF($AK$9=3,"☑","□")</f>
        <v>□</v>
      </c>
      <c r="R15" s="270" t="s">
        <v>250</v>
      </c>
      <c r="S15" s="273"/>
      <c r="T15" s="273"/>
      <c r="U15" s="273"/>
      <c r="V15" s="273"/>
      <c r="X15" s="273" t="str">
        <f>IF($AK$9=4,"☑","□")</f>
        <v>□</v>
      </c>
      <c r="Y15" s="270" t="s">
        <v>251</v>
      </c>
      <c r="Z15" s="273"/>
      <c r="AA15" s="273"/>
      <c r="AB15" s="273"/>
      <c r="AC15" s="273"/>
      <c r="AL15" s="269">
        <v>7</v>
      </c>
      <c r="AM15" s="271">
        <v>2</v>
      </c>
    </row>
    <row r="16" spans="1:39">
      <c r="A16" s="274"/>
      <c r="C16" s="273"/>
      <c r="D16" s="270"/>
      <c r="E16" s="273"/>
      <c r="F16" s="273"/>
      <c r="G16" s="273"/>
      <c r="H16" s="273"/>
      <c r="I16" s="273"/>
      <c r="J16" s="273"/>
      <c r="K16" s="270"/>
      <c r="L16" s="273"/>
      <c r="M16" s="273"/>
      <c r="N16" s="273"/>
      <c r="O16" s="273"/>
      <c r="P16" s="273"/>
      <c r="Q16" s="273"/>
      <c r="R16" s="270"/>
      <c r="S16" s="273"/>
      <c r="T16" s="273"/>
      <c r="U16" s="273"/>
      <c r="V16" s="273"/>
      <c r="X16" s="273"/>
      <c r="Y16" s="270"/>
      <c r="Z16" s="273"/>
      <c r="AA16" s="273"/>
      <c r="AB16" s="273"/>
      <c r="AC16" s="273"/>
      <c r="AL16" s="269">
        <v>8</v>
      </c>
      <c r="AM16" s="271">
        <v>2</v>
      </c>
    </row>
    <row r="17" spans="1:39">
      <c r="A17" s="278"/>
      <c r="B17" s="279" t="s">
        <v>252</v>
      </c>
      <c r="C17" s="279"/>
      <c r="D17" s="280"/>
      <c r="E17" s="280"/>
      <c r="F17" s="281"/>
      <c r="G17" s="279"/>
      <c r="H17" s="279"/>
      <c r="I17" s="280"/>
      <c r="J17" s="280"/>
      <c r="K17" s="280"/>
      <c r="L17" s="280"/>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L17" s="269">
        <v>9</v>
      </c>
      <c r="AM17" s="271">
        <v>3</v>
      </c>
    </row>
    <row r="18" spans="1:39">
      <c r="A18" s="278"/>
      <c r="B18" s="279"/>
      <c r="C18" s="281"/>
      <c r="D18" s="280"/>
      <c r="E18" s="280"/>
      <c r="F18" s="281"/>
      <c r="G18" s="280"/>
      <c r="H18" s="280"/>
      <c r="I18" s="280"/>
      <c r="J18" s="280"/>
      <c r="K18" s="280"/>
      <c r="L18" s="280"/>
      <c r="M18" s="507"/>
      <c r="N18" s="507"/>
      <c r="O18" s="507"/>
      <c r="P18" s="507"/>
      <c r="Q18" s="507"/>
      <c r="R18" s="507"/>
      <c r="S18" s="507"/>
      <c r="T18" s="280" t="s">
        <v>253</v>
      </c>
      <c r="U18" s="279"/>
      <c r="V18" s="281"/>
      <c r="W18" s="279"/>
      <c r="X18" s="280"/>
      <c r="Y18" s="279"/>
      <c r="Z18" s="505"/>
      <c r="AA18" s="505"/>
      <c r="AB18" s="505"/>
      <c r="AC18" s="505"/>
      <c r="AD18" s="505"/>
      <c r="AE18" s="505"/>
      <c r="AF18" s="505"/>
      <c r="AG18" s="280"/>
      <c r="AH18" s="279"/>
      <c r="AI18" s="279"/>
      <c r="AL18" s="269">
        <v>10</v>
      </c>
      <c r="AM18" s="271">
        <v>3</v>
      </c>
    </row>
    <row r="19" spans="1:39">
      <c r="A19" s="278"/>
      <c r="B19" s="279"/>
      <c r="C19" s="283" t="s">
        <v>254</v>
      </c>
      <c r="D19" s="280"/>
      <c r="E19" s="280"/>
      <c r="F19" s="281"/>
      <c r="G19" s="280"/>
      <c r="H19" s="280"/>
      <c r="I19" s="280"/>
      <c r="J19" s="280"/>
      <c r="K19" s="280"/>
      <c r="L19" s="280"/>
      <c r="M19" s="284"/>
      <c r="N19" s="284"/>
      <c r="O19" s="284"/>
      <c r="P19" s="284"/>
      <c r="Q19" s="284"/>
      <c r="R19" s="284"/>
      <c r="S19" s="284"/>
      <c r="T19" s="280"/>
      <c r="U19" s="279"/>
      <c r="V19" s="281"/>
      <c r="W19" s="279"/>
      <c r="X19" s="280"/>
      <c r="Y19" s="279"/>
      <c r="Z19" s="285"/>
      <c r="AA19" s="285"/>
      <c r="AB19" s="285"/>
      <c r="AC19" s="285"/>
      <c r="AD19" s="285"/>
      <c r="AE19" s="285"/>
      <c r="AF19" s="285"/>
      <c r="AG19" s="280"/>
      <c r="AH19" s="279"/>
      <c r="AI19" s="279"/>
      <c r="AL19" s="269">
        <v>11</v>
      </c>
      <c r="AM19" s="271">
        <v>3</v>
      </c>
    </row>
    <row r="20" spans="1:39">
      <c r="A20" s="278"/>
      <c r="B20" s="279"/>
      <c r="C20" s="283" t="s">
        <v>255</v>
      </c>
      <c r="D20" s="280"/>
      <c r="E20" s="280"/>
      <c r="F20" s="281"/>
      <c r="G20" s="280"/>
      <c r="H20" s="280"/>
      <c r="I20" s="280"/>
      <c r="J20" s="280"/>
      <c r="K20" s="280"/>
      <c r="L20" s="280"/>
      <c r="M20" s="284"/>
      <c r="N20" s="284"/>
      <c r="O20" s="284"/>
      <c r="P20" s="284"/>
      <c r="Q20" s="284"/>
      <c r="R20" s="284"/>
      <c r="S20" s="284"/>
      <c r="T20" s="280"/>
      <c r="U20" s="279"/>
      <c r="V20" s="281"/>
      <c r="W20" s="279"/>
      <c r="X20" s="280"/>
      <c r="Y20" s="279"/>
      <c r="Z20" s="285"/>
      <c r="AA20" s="285"/>
      <c r="AB20" s="285"/>
      <c r="AC20" s="285"/>
      <c r="AD20" s="285"/>
      <c r="AE20" s="285"/>
      <c r="AF20" s="285"/>
      <c r="AG20" s="280"/>
      <c r="AH20" s="279"/>
      <c r="AI20" s="279"/>
      <c r="AL20" s="269">
        <v>12</v>
      </c>
      <c r="AM20" s="271">
        <v>4</v>
      </c>
    </row>
    <row r="21" spans="1:39">
      <c r="A21" s="278"/>
      <c r="B21" s="279"/>
      <c r="C21" s="283" t="s">
        <v>256</v>
      </c>
      <c r="D21" s="280"/>
      <c r="E21" s="280"/>
      <c r="F21" s="281"/>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79"/>
      <c r="AI21" s="279"/>
    </row>
    <row r="22" spans="1:39">
      <c r="A22" s="278"/>
      <c r="B22" s="279"/>
      <c r="C22" s="283"/>
      <c r="D22" s="283" t="s">
        <v>257</v>
      </c>
      <c r="E22" s="280"/>
      <c r="F22" s="281"/>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79"/>
      <c r="AI22" s="279"/>
      <c r="AJ22" s="279"/>
    </row>
    <row r="23" spans="1:39">
      <c r="A23" s="278"/>
      <c r="B23" s="279"/>
      <c r="C23" s="283"/>
      <c r="D23" s="283"/>
      <c r="E23" s="280"/>
      <c r="F23" s="281"/>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79"/>
      <c r="AI23" s="279"/>
      <c r="AJ23" s="279"/>
    </row>
    <row r="24" spans="1:39">
      <c r="A24" s="278"/>
      <c r="B24" s="281" t="s">
        <v>258</v>
      </c>
      <c r="C24" s="279"/>
      <c r="D24" s="280"/>
      <c r="E24" s="280"/>
      <c r="F24" s="281"/>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79"/>
      <c r="AI24" s="279"/>
      <c r="AJ24" s="279"/>
    </row>
    <row r="25" spans="1:39">
      <c r="A25" s="274"/>
      <c r="B25" s="269" t="s">
        <v>259</v>
      </c>
      <c r="H25" s="273"/>
      <c r="I25" s="273"/>
      <c r="J25" s="273"/>
      <c r="K25" s="273"/>
      <c r="L25" s="273"/>
      <c r="M25" s="273"/>
      <c r="N25" s="273"/>
      <c r="O25" s="273"/>
      <c r="P25" s="273"/>
      <c r="Q25" s="273"/>
      <c r="R25" s="273"/>
      <c r="S25" s="273"/>
    </row>
    <row r="26" spans="1:39">
      <c r="A26" s="274"/>
      <c r="C26" s="273" t="str">
        <f>IF($AK$9=1,"☑","□")</f>
        <v>□</v>
      </c>
      <c r="D26" s="270" t="s">
        <v>260</v>
      </c>
      <c r="E26" s="273"/>
      <c r="F26" s="273"/>
      <c r="G26" s="273"/>
      <c r="H26" s="273"/>
      <c r="I26" s="273"/>
      <c r="J26" s="273" t="str">
        <f>IF($AK$9=2,"☑","□")</f>
        <v>☑</v>
      </c>
      <c r="K26" s="270" t="s">
        <v>261</v>
      </c>
      <c r="L26" s="273"/>
      <c r="M26" s="273"/>
      <c r="N26" s="273"/>
      <c r="O26" s="273"/>
      <c r="P26" s="273"/>
      <c r="Q26" s="273" t="str">
        <f>IF($AK$9=3,"☑","□")</f>
        <v>□</v>
      </c>
      <c r="R26" s="270" t="s">
        <v>262</v>
      </c>
      <c r="S26" s="273"/>
      <c r="T26" s="273"/>
      <c r="U26" s="273"/>
      <c r="V26" s="273"/>
      <c r="X26" s="273" t="str">
        <f>IF($AK$9=4,"☑","□")</f>
        <v>□</v>
      </c>
      <c r="Y26" s="270" t="s">
        <v>263</v>
      </c>
      <c r="Z26" s="273"/>
      <c r="AA26" s="273"/>
      <c r="AB26" s="273"/>
      <c r="AC26" s="273"/>
    </row>
    <row r="27" spans="1:39">
      <c r="A27" s="274"/>
      <c r="C27" s="273"/>
      <c r="D27" s="270"/>
      <c r="E27" s="273"/>
      <c r="F27" s="273"/>
      <c r="G27" s="273"/>
      <c r="H27" s="273"/>
      <c r="I27" s="273"/>
      <c r="J27" s="273"/>
      <c r="K27" s="270"/>
      <c r="L27" s="273"/>
      <c r="M27" s="273"/>
      <c r="N27" s="273"/>
      <c r="O27" s="273"/>
      <c r="P27" s="273"/>
      <c r="Q27" s="273"/>
      <c r="R27" s="270"/>
      <c r="S27" s="273"/>
      <c r="T27" s="273"/>
      <c r="U27" s="273"/>
      <c r="V27" s="273"/>
      <c r="X27" s="273"/>
      <c r="Y27" s="270"/>
      <c r="Z27" s="273"/>
      <c r="AA27" s="273"/>
      <c r="AB27" s="273"/>
      <c r="AC27" s="273"/>
    </row>
    <row r="28" spans="1:39">
      <c r="A28" s="274"/>
      <c r="B28" s="281" t="s">
        <v>264</v>
      </c>
      <c r="C28" s="279"/>
      <c r="D28" s="273"/>
      <c r="E28" s="273"/>
      <c r="G28" s="273"/>
      <c r="H28" s="273"/>
      <c r="I28" s="273"/>
      <c r="J28" s="273"/>
      <c r="K28" s="273"/>
      <c r="L28" s="273"/>
      <c r="M28" s="280"/>
      <c r="N28" s="280"/>
      <c r="O28" s="280"/>
      <c r="P28" s="280"/>
      <c r="Q28" s="280"/>
      <c r="R28" s="280"/>
      <c r="S28" s="280"/>
      <c r="T28" s="280"/>
      <c r="U28" s="280"/>
      <c r="V28" s="280"/>
      <c r="W28" s="280"/>
      <c r="X28" s="280"/>
      <c r="Y28" s="280"/>
      <c r="Z28" s="280"/>
      <c r="AA28" s="280"/>
      <c r="AB28" s="280"/>
      <c r="AC28" s="280"/>
      <c r="AD28" s="280"/>
      <c r="AE28" s="280"/>
      <c r="AF28" s="280"/>
      <c r="AG28" s="280"/>
    </row>
    <row r="29" spans="1:39">
      <c r="A29" s="274"/>
      <c r="B29" s="281" t="s">
        <v>265</v>
      </c>
      <c r="C29" s="279"/>
      <c r="D29" s="273"/>
      <c r="E29" s="273"/>
      <c r="G29" s="273"/>
      <c r="H29" s="273"/>
      <c r="I29" s="273"/>
      <c r="J29" s="273"/>
      <c r="K29" s="273"/>
      <c r="L29" s="273"/>
      <c r="Z29" s="279"/>
      <c r="AA29" s="279"/>
      <c r="AB29" s="279"/>
      <c r="AC29" s="279"/>
      <c r="AD29" s="279"/>
      <c r="AE29" s="279"/>
      <c r="AF29" s="279"/>
    </row>
    <row r="30" spans="1:39">
      <c r="A30" s="274"/>
      <c r="B30" s="281"/>
      <c r="C30" s="279"/>
      <c r="D30" s="273"/>
      <c r="E30" s="273"/>
      <c r="G30" s="273"/>
      <c r="H30" s="273"/>
      <c r="I30" s="273"/>
      <c r="J30" s="273"/>
      <c r="K30" s="273"/>
      <c r="L30" s="273"/>
      <c r="M30" s="504"/>
      <c r="N30" s="504"/>
      <c r="O30" s="504"/>
      <c r="P30" s="504"/>
      <c r="Q30" s="504"/>
      <c r="R30" s="504"/>
      <c r="S30" s="504"/>
      <c r="T30" s="280" t="s">
        <v>266</v>
      </c>
      <c r="V30" s="281"/>
      <c r="X30" s="280"/>
      <c r="Z30" s="505"/>
      <c r="AA30" s="505"/>
      <c r="AB30" s="505"/>
      <c r="AC30" s="505"/>
      <c r="AD30" s="505"/>
      <c r="AE30" s="505"/>
      <c r="AF30" s="505"/>
      <c r="AG30" s="280"/>
      <c r="AK30" s="277">
        <v>6</v>
      </c>
    </row>
    <row r="31" spans="1:39">
      <c r="A31" s="274"/>
      <c r="B31" s="281" t="s">
        <v>267</v>
      </c>
      <c r="C31" s="279"/>
      <c r="D31" s="273"/>
      <c r="E31" s="273"/>
      <c r="G31" s="273"/>
      <c r="H31" s="273"/>
      <c r="I31" s="273"/>
      <c r="J31" s="273"/>
      <c r="K31" s="273"/>
      <c r="L31" s="273"/>
      <c r="M31" s="286"/>
      <c r="N31" s="286"/>
      <c r="O31" s="286"/>
      <c r="P31" s="286"/>
      <c r="Q31" s="286"/>
      <c r="R31" s="286"/>
      <c r="S31" s="286"/>
      <c r="Z31" s="287"/>
      <c r="AA31" s="287"/>
      <c r="AB31" s="287"/>
      <c r="AC31" s="287"/>
      <c r="AD31" s="287"/>
      <c r="AE31" s="287"/>
      <c r="AF31" s="287"/>
      <c r="AK31" s="273"/>
    </row>
    <row r="32" spans="1:39">
      <c r="A32" s="274"/>
      <c r="B32" s="281"/>
      <c r="C32" s="279"/>
      <c r="D32" s="273"/>
      <c r="E32" s="273"/>
      <c r="G32" s="273"/>
      <c r="H32" s="273"/>
      <c r="I32" s="273"/>
      <c r="J32" s="273"/>
      <c r="K32" s="273"/>
      <c r="L32" s="273"/>
      <c r="M32" s="504"/>
      <c r="N32" s="504"/>
      <c r="O32" s="504"/>
      <c r="P32" s="504"/>
      <c r="Q32" s="504"/>
      <c r="R32" s="504"/>
      <c r="S32" s="504"/>
      <c r="T32" s="280" t="s">
        <v>266</v>
      </c>
      <c r="V32" s="281"/>
      <c r="X32" s="280"/>
      <c r="Z32" s="505"/>
      <c r="AA32" s="505"/>
      <c r="AB32" s="505"/>
      <c r="AC32" s="505"/>
      <c r="AD32" s="505"/>
      <c r="AE32" s="505"/>
      <c r="AF32" s="505"/>
      <c r="AG32" s="280"/>
      <c r="AK32" s="277">
        <v>2</v>
      </c>
    </row>
    <row r="33" spans="1:37">
      <c r="A33" s="274"/>
      <c r="B33" s="281" t="s">
        <v>268</v>
      </c>
      <c r="C33" s="270"/>
      <c r="D33" s="273"/>
      <c r="E33" s="273"/>
      <c r="G33" s="273"/>
      <c r="H33" s="273"/>
      <c r="I33" s="273"/>
      <c r="J33" s="273"/>
      <c r="K33" s="273"/>
      <c r="L33" s="273"/>
      <c r="M33" s="286"/>
      <c r="N33" s="286"/>
      <c r="O33" s="286"/>
      <c r="P33" s="286"/>
      <c r="Q33" s="286"/>
      <c r="R33" s="286"/>
      <c r="S33" s="286"/>
      <c r="Z33" s="287"/>
      <c r="AA33" s="287"/>
      <c r="AB33" s="287"/>
      <c r="AC33" s="287"/>
      <c r="AD33" s="287"/>
      <c r="AE33" s="287"/>
      <c r="AF33" s="287"/>
      <c r="AK33" s="273"/>
    </row>
    <row r="34" spans="1:37">
      <c r="A34" s="274"/>
      <c r="C34" s="270"/>
      <c r="D34" s="273"/>
      <c r="E34" s="273"/>
      <c r="G34" s="273"/>
      <c r="H34" s="273"/>
      <c r="I34" s="273"/>
      <c r="J34" s="273"/>
      <c r="K34" s="273"/>
      <c r="L34" s="273"/>
      <c r="M34" s="504"/>
      <c r="N34" s="504"/>
      <c r="O34" s="504"/>
      <c r="P34" s="504"/>
      <c r="Q34" s="504"/>
      <c r="R34" s="504"/>
      <c r="S34" s="504"/>
      <c r="T34" s="280" t="s">
        <v>266</v>
      </c>
      <c r="V34" s="281"/>
      <c r="X34" s="280"/>
      <c r="Z34" s="505"/>
      <c r="AA34" s="505"/>
      <c r="AB34" s="505"/>
      <c r="AC34" s="505"/>
      <c r="AD34" s="505"/>
      <c r="AE34" s="505"/>
      <c r="AF34" s="505"/>
      <c r="AG34" s="280"/>
      <c r="AK34" s="277">
        <v>28</v>
      </c>
    </row>
    <row r="35" spans="1:37">
      <c r="A35" s="274"/>
      <c r="B35" s="281" t="s">
        <v>269</v>
      </c>
      <c r="C35" s="270"/>
      <c r="D35" s="273"/>
      <c r="E35" s="273"/>
      <c r="G35" s="273"/>
      <c r="H35" s="273"/>
      <c r="I35" s="273"/>
      <c r="J35" s="273"/>
      <c r="K35" s="273"/>
      <c r="L35" s="273"/>
      <c r="M35" s="288"/>
      <c r="N35" s="288"/>
      <c r="O35" s="288"/>
      <c r="P35" s="288"/>
      <c r="Q35" s="288"/>
      <c r="R35" s="288"/>
      <c r="S35" s="288"/>
      <c r="T35" s="280"/>
      <c r="U35" s="280"/>
      <c r="V35" s="280"/>
      <c r="W35" s="280"/>
      <c r="X35" s="280"/>
      <c r="Y35" s="280"/>
      <c r="Z35" s="288"/>
      <c r="AA35" s="288"/>
      <c r="AB35" s="288"/>
      <c r="AC35" s="288"/>
      <c r="AD35" s="288"/>
      <c r="AE35" s="288"/>
      <c r="AF35" s="288"/>
      <c r="AG35" s="280"/>
      <c r="AK35" s="273"/>
    </row>
    <row r="36" spans="1:37">
      <c r="A36" s="274"/>
      <c r="C36" s="270"/>
      <c r="D36" s="273"/>
      <c r="E36" s="273"/>
      <c r="G36" s="273"/>
      <c r="H36" s="273"/>
      <c r="I36" s="273"/>
      <c r="J36" s="273"/>
      <c r="K36" s="273"/>
      <c r="L36" s="273"/>
      <c r="M36" s="504"/>
      <c r="N36" s="504"/>
      <c r="O36" s="504"/>
      <c r="P36" s="504"/>
      <c r="Q36" s="504"/>
      <c r="R36" s="504"/>
      <c r="S36" s="504"/>
      <c r="T36" s="280" t="s">
        <v>266</v>
      </c>
      <c r="U36" s="279"/>
      <c r="V36" s="281"/>
      <c r="W36" s="279"/>
      <c r="X36" s="280"/>
      <c r="Y36" s="279"/>
      <c r="Z36" s="505"/>
      <c r="AA36" s="505"/>
      <c r="AB36" s="505"/>
      <c r="AC36" s="505"/>
      <c r="AD36" s="505"/>
      <c r="AE36" s="505"/>
      <c r="AF36" s="505"/>
      <c r="AG36" s="280"/>
      <c r="AK36" s="277">
        <v>7</v>
      </c>
    </row>
    <row r="37" spans="1:37">
      <c r="A37" s="274"/>
      <c r="B37" s="281" t="s">
        <v>270</v>
      </c>
      <c r="C37" s="279"/>
      <c r="D37" s="273"/>
      <c r="E37" s="273"/>
      <c r="G37" s="273"/>
      <c r="H37" s="273"/>
      <c r="I37" s="273"/>
      <c r="J37" s="273"/>
      <c r="K37" s="273"/>
      <c r="L37" s="273"/>
      <c r="M37" s="288"/>
      <c r="N37" s="288"/>
      <c r="O37" s="288"/>
      <c r="P37" s="288"/>
      <c r="Q37" s="288"/>
      <c r="R37" s="288"/>
      <c r="S37" s="288"/>
      <c r="T37" s="280"/>
      <c r="U37" s="280"/>
      <c r="V37" s="280"/>
      <c r="W37" s="280"/>
      <c r="X37" s="280"/>
      <c r="Y37" s="280"/>
      <c r="Z37" s="288"/>
      <c r="AA37" s="288"/>
      <c r="AB37" s="288"/>
      <c r="AC37" s="288"/>
      <c r="AD37" s="288"/>
      <c r="AE37" s="288"/>
      <c r="AF37" s="288"/>
      <c r="AG37" s="280"/>
      <c r="AK37" s="273"/>
    </row>
    <row r="38" spans="1:37">
      <c r="A38" s="274"/>
      <c r="B38" s="281"/>
      <c r="C38" s="279"/>
      <c r="D38" s="273"/>
      <c r="E38" s="273"/>
      <c r="G38" s="273"/>
      <c r="H38" s="273"/>
      <c r="I38" s="273"/>
      <c r="J38" s="273"/>
      <c r="K38" s="273"/>
      <c r="L38" s="273"/>
      <c r="M38" s="504"/>
      <c r="N38" s="504"/>
      <c r="O38" s="504"/>
      <c r="P38" s="504"/>
      <c r="Q38" s="504"/>
      <c r="R38" s="504"/>
      <c r="S38" s="504"/>
      <c r="T38" s="280" t="s">
        <v>266</v>
      </c>
      <c r="U38" s="279"/>
      <c r="V38" s="281"/>
      <c r="W38" s="279"/>
      <c r="X38" s="280"/>
      <c r="Y38" s="279"/>
      <c r="Z38" s="505"/>
      <c r="AA38" s="505"/>
      <c r="AB38" s="505"/>
      <c r="AC38" s="505"/>
      <c r="AD38" s="505"/>
      <c r="AE38" s="505"/>
      <c r="AF38" s="505"/>
      <c r="AG38" s="280"/>
      <c r="AK38" s="277">
        <v>10</v>
      </c>
    </row>
    <row r="39" spans="1:37">
      <c r="A39" s="274"/>
      <c r="B39" s="281" t="s">
        <v>271</v>
      </c>
      <c r="C39" s="279"/>
      <c r="D39" s="273"/>
      <c r="E39" s="273"/>
      <c r="G39" s="273"/>
      <c r="H39" s="273"/>
      <c r="I39" s="273"/>
      <c r="J39" s="273"/>
      <c r="K39" s="273"/>
      <c r="L39" s="273"/>
      <c r="M39" s="286"/>
      <c r="N39" s="286"/>
      <c r="O39" s="286"/>
      <c r="P39" s="286"/>
      <c r="Q39" s="286"/>
      <c r="R39" s="286"/>
      <c r="S39" s="286"/>
      <c r="Z39" s="287"/>
      <c r="AA39" s="287"/>
      <c r="AB39" s="287"/>
      <c r="AC39" s="287"/>
      <c r="AD39" s="287"/>
      <c r="AE39" s="287"/>
      <c r="AF39" s="287"/>
      <c r="AK39" s="273"/>
    </row>
    <row r="40" spans="1:37">
      <c r="A40" s="274"/>
      <c r="C40" s="270"/>
      <c r="D40" s="273"/>
      <c r="E40" s="273"/>
      <c r="G40" s="273"/>
      <c r="H40" s="273"/>
      <c r="I40" s="273"/>
      <c r="J40" s="273"/>
      <c r="K40" s="273"/>
      <c r="L40" s="273"/>
      <c r="M40" s="504"/>
      <c r="N40" s="504"/>
      <c r="O40" s="504"/>
      <c r="P40" s="504"/>
      <c r="Q40" s="504"/>
      <c r="R40" s="504"/>
      <c r="S40" s="504"/>
      <c r="T40" s="280" t="s">
        <v>266</v>
      </c>
      <c r="V40" s="281"/>
      <c r="X40" s="280"/>
      <c r="Z40" s="505"/>
      <c r="AA40" s="505"/>
      <c r="AB40" s="505"/>
      <c r="AC40" s="505"/>
      <c r="AD40" s="505"/>
      <c r="AE40" s="505"/>
      <c r="AF40" s="505"/>
      <c r="AG40" s="280"/>
      <c r="AK40" s="277">
        <v>2</v>
      </c>
    </row>
    <row r="41" spans="1:37">
      <c r="A41" s="274"/>
      <c r="B41" s="281" t="s">
        <v>272</v>
      </c>
      <c r="C41" s="270"/>
      <c r="D41" s="273"/>
      <c r="E41" s="273"/>
      <c r="G41" s="273"/>
      <c r="H41" s="273"/>
      <c r="I41" s="273"/>
      <c r="J41" s="273"/>
      <c r="K41" s="273"/>
      <c r="L41" s="273"/>
      <c r="M41" s="286"/>
      <c r="N41" s="286"/>
      <c r="O41" s="286"/>
      <c r="P41" s="286"/>
      <c r="Q41" s="286"/>
      <c r="R41" s="286"/>
      <c r="S41" s="286"/>
      <c r="Z41" s="287"/>
      <c r="AA41" s="287"/>
      <c r="AB41" s="287"/>
      <c r="AC41" s="287"/>
      <c r="AD41" s="287"/>
      <c r="AE41" s="287"/>
      <c r="AF41" s="287"/>
      <c r="AK41" s="273"/>
    </row>
    <row r="42" spans="1:37">
      <c r="A42" s="274"/>
      <c r="C42" s="270"/>
      <c r="D42" s="273"/>
      <c r="E42" s="273"/>
      <c r="G42" s="273"/>
      <c r="H42" s="273"/>
      <c r="I42" s="273"/>
      <c r="J42" s="273"/>
      <c r="K42" s="273"/>
      <c r="L42" s="273"/>
      <c r="M42" s="504"/>
      <c r="N42" s="504"/>
      <c r="O42" s="504"/>
      <c r="P42" s="504"/>
      <c r="Q42" s="504"/>
      <c r="R42" s="504"/>
      <c r="S42" s="504"/>
      <c r="T42" s="280" t="s">
        <v>266</v>
      </c>
      <c r="V42" s="281"/>
      <c r="X42" s="280"/>
      <c r="Z42" s="505"/>
      <c r="AA42" s="505"/>
      <c r="AB42" s="505"/>
      <c r="AC42" s="505"/>
      <c r="AD42" s="505"/>
      <c r="AE42" s="505"/>
      <c r="AF42" s="505"/>
      <c r="AG42" s="280"/>
      <c r="AK42" s="277">
        <v>41</v>
      </c>
    </row>
    <row r="43" spans="1:37">
      <c r="A43" s="274"/>
      <c r="B43" s="281" t="s">
        <v>273</v>
      </c>
      <c r="C43" s="270"/>
      <c r="D43" s="273"/>
      <c r="E43" s="273"/>
      <c r="G43" s="273"/>
      <c r="H43" s="273"/>
      <c r="I43" s="273"/>
      <c r="J43" s="273"/>
      <c r="K43" s="273"/>
      <c r="L43" s="273"/>
      <c r="M43" s="288"/>
      <c r="N43" s="288"/>
      <c r="O43" s="288"/>
      <c r="P43" s="288"/>
      <c r="Q43" s="288"/>
      <c r="R43" s="288"/>
      <c r="S43" s="288"/>
      <c r="T43" s="280"/>
      <c r="U43" s="280"/>
      <c r="V43" s="280"/>
      <c r="W43" s="280"/>
      <c r="X43" s="280"/>
      <c r="Y43" s="280"/>
      <c r="Z43" s="288"/>
      <c r="AA43" s="288"/>
      <c r="AB43" s="288"/>
      <c r="AC43" s="288"/>
      <c r="AD43" s="288"/>
      <c r="AE43" s="288"/>
      <c r="AF43" s="288"/>
      <c r="AG43" s="280"/>
      <c r="AK43" s="273"/>
    </row>
    <row r="44" spans="1:37">
      <c r="A44" s="274"/>
      <c r="C44" s="270"/>
      <c r="D44" s="273"/>
      <c r="E44" s="273"/>
      <c r="G44" s="273"/>
      <c r="H44" s="273"/>
      <c r="I44" s="273"/>
      <c r="J44" s="273"/>
      <c r="K44" s="273"/>
      <c r="L44" s="273"/>
      <c r="M44" s="504"/>
      <c r="N44" s="504"/>
      <c r="O44" s="504"/>
      <c r="P44" s="504"/>
      <c r="Q44" s="504"/>
      <c r="R44" s="504"/>
      <c r="S44" s="504"/>
      <c r="T44" s="280" t="s">
        <v>266</v>
      </c>
      <c r="U44" s="279"/>
      <c r="V44" s="281"/>
      <c r="W44" s="279"/>
      <c r="X44" s="280"/>
      <c r="Y44" s="279"/>
      <c r="Z44" s="505"/>
      <c r="AA44" s="505"/>
      <c r="AB44" s="505"/>
      <c r="AC44" s="505"/>
      <c r="AD44" s="505"/>
      <c r="AE44" s="505"/>
      <c r="AF44" s="505"/>
      <c r="AG44" s="280"/>
      <c r="AK44" s="277">
        <v>10</v>
      </c>
    </row>
    <row r="45" spans="1:37">
      <c r="A45" s="274"/>
      <c r="C45" s="289" t="s">
        <v>274</v>
      </c>
      <c r="D45" s="273"/>
      <c r="E45" s="273"/>
      <c r="F45" s="269"/>
      <c r="G45" s="273"/>
      <c r="H45" s="273"/>
      <c r="I45" s="273"/>
      <c r="J45" s="273"/>
      <c r="K45" s="273"/>
      <c r="L45" s="273"/>
      <c r="M45" s="280"/>
      <c r="N45" s="280"/>
      <c r="O45" s="280"/>
      <c r="P45" s="280"/>
      <c r="Q45" s="280"/>
      <c r="R45" s="280"/>
      <c r="S45" s="280"/>
      <c r="T45" s="280"/>
      <c r="U45" s="280"/>
      <c r="V45" s="280"/>
      <c r="W45" s="280"/>
      <c r="X45" s="280"/>
      <c r="Y45" s="280"/>
      <c r="Z45" s="280"/>
      <c r="AA45" s="280"/>
      <c r="AB45" s="280"/>
      <c r="AC45" s="280"/>
      <c r="AD45" s="280"/>
      <c r="AE45" s="280"/>
      <c r="AF45" s="280"/>
      <c r="AG45" s="280"/>
      <c r="AH45" s="280"/>
    </row>
    <row r="46" spans="1:37">
      <c r="A46" s="274"/>
      <c r="C46" s="289" t="s">
        <v>275</v>
      </c>
      <c r="D46" s="273"/>
      <c r="E46" s="273"/>
      <c r="F46" s="269"/>
      <c r="G46" s="273"/>
      <c r="H46" s="273"/>
      <c r="I46" s="273"/>
      <c r="J46" s="273"/>
      <c r="K46" s="273"/>
      <c r="L46" s="273"/>
      <c r="M46" s="280"/>
      <c r="N46" s="280"/>
      <c r="O46" s="280"/>
      <c r="P46" s="280"/>
      <c r="Q46" s="280"/>
      <c r="R46" s="280"/>
      <c r="S46" s="280"/>
      <c r="T46" s="280"/>
      <c r="U46" s="280"/>
      <c r="V46" s="280"/>
      <c r="W46" s="280"/>
      <c r="X46" s="280"/>
      <c r="Y46" s="280"/>
      <c r="Z46" s="280"/>
      <c r="AA46" s="280"/>
      <c r="AB46" s="280"/>
      <c r="AC46" s="280"/>
      <c r="AD46" s="280"/>
      <c r="AE46" s="280"/>
      <c r="AF46" s="280"/>
      <c r="AG46" s="280"/>
      <c r="AH46" s="280"/>
    </row>
    <row r="47" spans="1:37">
      <c r="A47" s="274"/>
      <c r="C47" s="289" t="s">
        <v>276</v>
      </c>
      <c r="D47" s="273"/>
      <c r="E47" s="273"/>
      <c r="F47" s="269"/>
      <c r="G47" s="273"/>
      <c r="H47" s="273"/>
      <c r="I47" s="273"/>
      <c r="J47" s="273"/>
      <c r="K47" s="273"/>
      <c r="L47" s="273"/>
      <c r="M47" s="280"/>
      <c r="N47" s="280"/>
      <c r="O47" s="280"/>
      <c r="P47" s="280"/>
      <c r="Q47" s="280"/>
      <c r="R47" s="280"/>
      <c r="S47" s="280"/>
      <c r="T47" s="280"/>
      <c r="U47" s="280"/>
      <c r="V47" s="280"/>
      <c r="W47" s="280"/>
      <c r="X47" s="280"/>
      <c r="Y47" s="280"/>
      <c r="Z47" s="280"/>
      <c r="AA47" s="280"/>
      <c r="AB47" s="280"/>
      <c r="AC47" s="280"/>
      <c r="AD47" s="280"/>
      <c r="AE47" s="280"/>
      <c r="AF47" s="280"/>
      <c r="AG47" s="280"/>
      <c r="AH47" s="280"/>
    </row>
    <row r="48" spans="1:37">
      <c r="A48" s="274"/>
      <c r="C48" s="289"/>
      <c r="D48" s="273"/>
      <c r="E48" s="273"/>
      <c r="F48" s="269"/>
      <c r="G48" s="273"/>
      <c r="H48" s="273"/>
      <c r="I48" s="273"/>
      <c r="J48" s="273"/>
      <c r="K48" s="273"/>
      <c r="L48" s="273"/>
      <c r="M48" s="280"/>
      <c r="N48" s="280"/>
      <c r="O48" s="280"/>
      <c r="P48" s="280"/>
      <c r="Q48" s="280"/>
      <c r="R48" s="280"/>
      <c r="S48" s="280"/>
      <c r="T48" s="280"/>
      <c r="U48" s="280"/>
      <c r="V48" s="280"/>
      <c r="W48" s="280"/>
      <c r="X48" s="280"/>
      <c r="Y48" s="280"/>
      <c r="Z48" s="280"/>
      <c r="AA48" s="280"/>
      <c r="AB48" s="280"/>
      <c r="AC48" s="280"/>
      <c r="AD48" s="280"/>
      <c r="AE48" s="280"/>
      <c r="AF48" s="280"/>
      <c r="AG48" s="280"/>
      <c r="AH48" s="280"/>
    </row>
    <row r="49" spans="1:39">
      <c r="A49" s="274"/>
      <c r="B49" s="281" t="s">
        <v>277</v>
      </c>
      <c r="C49" s="289"/>
      <c r="D49" s="273"/>
      <c r="E49" s="273"/>
      <c r="F49" s="269"/>
      <c r="G49" s="273"/>
      <c r="H49" s="273"/>
      <c r="I49" s="273"/>
      <c r="J49" s="273"/>
      <c r="K49" s="273"/>
      <c r="L49" s="273"/>
      <c r="M49" s="280"/>
      <c r="N49" s="280"/>
      <c r="O49" s="280"/>
      <c r="P49" s="280"/>
      <c r="Q49" s="280"/>
      <c r="R49" s="280"/>
      <c r="S49" s="280"/>
      <c r="T49" s="280"/>
      <c r="U49" s="280"/>
      <c r="V49" s="280"/>
      <c r="W49" s="280"/>
      <c r="X49" s="280"/>
      <c r="Y49" s="280"/>
      <c r="Z49" s="280"/>
      <c r="AA49" s="280"/>
      <c r="AB49" s="280"/>
      <c r="AC49" s="280"/>
      <c r="AD49" s="280"/>
      <c r="AE49" s="280"/>
      <c r="AF49" s="280"/>
      <c r="AG49" s="280"/>
      <c r="AH49" s="280"/>
    </row>
    <row r="50" spans="1:39">
      <c r="A50" s="274"/>
      <c r="B50" s="270" t="s">
        <v>278</v>
      </c>
      <c r="C50" s="270"/>
      <c r="D50" s="273"/>
      <c r="E50" s="273"/>
      <c r="G50" s="273"/>
      <c r="H50" s="273"/>
      <c r="I50" s="273"/>
      <c r="J50" s="273"/>
      <c r="K50" s="273"/>
      <c r="L50" s="273"/>
      <c r="M50" s="280"/>
      <c r="N50" s="280"/>
      <c r="O50" s="280"/>
      <c r="P50" s="280"/>
      <c r="Q50" s="280"/>
      <c r="R50" s="280"/>
      <c r="S50" s="280"/>
      <c r="T50" s="280"/>
      <c r="U50" s="280"/>
      <c r="V50" s="280"/>
      <c r="W50" s="280"/>
      <c r="X50" s="280"/>
      <c r="Y50" s="280"/>
      <c r="Z50" s="280"/>
      <c r="AA50" s="280"/>
      <c r="AB50" s="280"/>
      <c r="AC50" s="280"/>
      <c r="AD50" s="280"/>
      <c r="AE50" s="280"/>
      <c r="AF50" s="280"/>
      <c r="AG50" s="280"/>
    </row>
    <row r="51" spans="1:39">
      <c r="A51" s="274"/>
      <c r="C51" s="270"/>
      <c r="D51" s="273"/>
      <c r="E51" s="273"/>
      <c r="G51" s="273"/>
      <c r="H51" s="273"/>
      <c r="I51" s="273"/>
      <c r="J51" s="273"/>
      <c r="K51" s="273"/>
      <c r="L51" s="273"/>
      <c r="M51" s="500">
        <f>SUM(M29:S44)</f>
        <v>0</v>
      </c>
      <c r="N51" s="500"/>
      <c r="O51" s="500"/>
      <c r="P51" s="500"/>
      <c r="Q51" s="500"/>
      <c r="R51" s="500"/>
      <c r="S51" s="500"/>
      <c r="T51" s="280" t="s">
        <v>266</v>
      </c>
      <c r="U51" s="279"/>
      <c r="V51" s="281"/>
      <c r="W51" s="279"/>
      <c r="X51" s="280"/>
      <c r="Y51" s="279"/>
      <c r="Z51" s="501"/>
      <c r="AA51" s="501"/>
      <c r="AB51" s="501"/>
      <c r="AC51" s="501"/>
      <c r="AD51" s="501"/>
      <c r="AE51" s="501"/>
      <c r="AF51" s="501"/>
      <c r="AG51" s="280"/>
    </row>
    <row r="52" spans="1:39">
      <c r="A52" s="274"/>
      <c r="B52" s="281" t="s">
        <v>279</v>
      </c>
      <c r="C52" s="270"/>
      <c r="D52" s="273"/>
      <c r="E52" s="273"/>
      <c r="G52" s="273"/>
      <c r="H52" s="273"/>
      <c r="I52" s="273"/>
      <c r="J52" s="273"/>
      <c r="K52" s="273"/>
      <c r="L52" s="273"/>
      <c r="M52" s="280"/>
      <c r="N52" s="280"/>
      <c r="O52" s="280"/>
      <c r="P52" s="280"/>
      <c r="Q52" s="280"/>
      <c r="R52" s="280"/>
      <c r="S52" s="280"/>
      <c r="T52" s="280"/>
      <c r="U52" s="280"/>
      <c r="V52" s="280"/>
      <c r="W52" s="280"/>
      <c r="X52" s="280"/>
      <c r="Y52" s="280"/>
      <c r="Z52" s="280"/>
      <c r="AA52" s="280"/>
      <c r="AB52" s="280"/>
      <c r="AC52" s="280"/>
      <c r="AD52" s="280"/>
      <c r="AE52" s="280"/>
      <c r="AF52" s="280"/>
      <c r="AG52" s="280"/>
    </row>
    <row r="53" spans="1:39">
      <c r="A53" s="274"/>
      <c r="C53" s="270"/>
      <c r="D53" s="273"/>
      <c r="E53" s="273"/>
      <c r="G53" s="273"/>
      <c r="H53" s="273"/>
      <c r="I53" s="273"/>
      <c r="J53" s="273"/>
      <c r="K53" s="273"/>
      <c r="L53" s="273"/>
      <c r="M53" s="500">
        <f>M30*AK30+M32*AK32+M34*AK34+M36*AK36+M38*AK38+M40*AK40+M42*AK42+M44*AK44</f>
        <v>0</v>
      </c>
      <c r="N53" s="500"/>
      <c r="O53" s="500"/>
      <c r="P53" s="500"/>
      <c r="Q53" s="500"/>
      <c r="R53" s="500"/>
      <c r="S53" s="500"/>
      <c r="T53" s="280" t="s">
        <v>280</v>
      </c>
      <c r="U53" s="279"/>
      <c r="V53" s="281"/>
      <c r="W53" s="279"/>
      <c r="X53" s="280"/>
      <c r="Y53" s="279"/>
      <c r="Z53" s="501"/>
      <c r="AA53" s="501"/>
      <c r="AB53" s="501"/>
      <c r="AC53" s="501"/>
      <c r="AD53" s="501"/>
      <c r="AE53" s="501"/>
      <c r="AF53" s="501"/>
      <c r="AG53" s="280"/>
    </row>
    <row r="54" spans="1:39">
      <c r="A54" s="274"/>
      <c r="C54" s="270"/>
      <c r="D54" s="273"/>
      <c r="E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row>
    <row r="55" spans="1:39">
      <c r="A55" s="274"/>
      <c r="B55" s="281" t="s">
        <v>281</v>
      </c>
      <c r="C55" s="270"/>
      <c r="D55" s="273"/>
      <c r="E55" s="273"/>
      <c r="G55" s="273"/>
      <c r="H55" s="273"/>
      <c r="I55" s="273"/>
      <c r="J55" s="273"/>
      <c r="K55" s="273"/>
      <c r="L55" s="273"/>
      <c r="M55" s="280"/>
      <c r="N55" s="280"/>
      <c r="O55" s="280"/>
      <c r="P55" s="280"/>
      <c r="Q55" s="280"/>
      <c r="R55" s="280"/>
      <c r="S55" s="280"/>
      <c r="T55" s="280"/>
      <c r="U55" s="280"/>
      <c r="V55" s="280"/>
      <c r="W55" s="280"/>
      <c r="X55" s="280"/>
      <c r="Y55" s="280"/>
      <c r="Z55" s="280"/>
      <c r="AA55" s="280"/>
      <c r="AB55" s="280"/>
      <c r="AC55" s="280"/>
      <c r="AD55" s="280"/>
      <c r="AE55" s="280"/>
      <c r="AF55" s="280"/>
      <c r="AG55" s="280"/>
      <c r="AH55" s="280"/>
    </row>
    <row r="56" spans="1:39">
      <c r="A56" s="274"/>
      <c r="B56" s="270"/>
      <c r="D56" s="273"/>
      <c r="E56" s="273"/>
      <c r="G56" s="273"/>
      <c r="H56" s="273"/>
      <c r="I56" s="273"/>
      <c r="J56" s="273"/>
      <c r="K56" s="273"/>
      <c r="L56" s="273"/>
      <c r="M56" s="502" t="e">
        <f>ROUNDDOWN(M53*10/M18,4)</f>
        <v>#DIV/0!</v>
      </c>
      <c r="N56" s="502"/>
      <c r="O56" s="502"/>
      <c r="P56" s="502"/>
      <c r="Q56" s="502"/>
      <c r="R56" s="502"/>
      <c r="S56" s="502"/>
      <c r="T56" s="280"/>
      <c r="U56" s="279"/>
      <c r="V56" s="281"/>
      <c r="W56" s="279"/>
      <c r="X56" s="280"/>
      <c r="Y56" s="279"/>
      <c r="Z56" s="503"/>
      <c r="AA56" s="503"/>
      <c r="AB56" s="503"/>
      <c r="AC56" s="503"/>
      <c r="AD56" s="503"/>
      <c r="AE56" s="503"/>
      <c r="AF56" s="503"/>
      <c r="AG56" s="280"/>
    </row>
    <row r="57" spans="1:39" s="297" customFormat="1" ht="19.5">
      <c r="A57" s="290"/>
      <c r="B57" s="289"/>
      <c r="C57" s="291" t="s">
        <v>282</v>
      </c>
      <c r="D57" s="292"/>
      <c r="E57" s="292"/>
      <c r="F57" s="289"/>
      <c r="G57" s="292"/>
      <c r="H57" s="292"/>
      <c r="I57" s="292"/>
      <c r="J57" s="292"/>
      <c r="K57" s="292"/>
      <c r="L57" s="292"/>
      <c r="M57" s="292"/>
      <c r="N57" s="292"/>
      <c r="O57" s="292"/>
      <c r="P57" s="292"/>
      <c r="Q57" s="292"/>
      <c r="R57" s="292"/>
      <c r="S57" s="292"/>
      <c r="T57" s="292"/>
      <c r="U57" s="292"/>
      <c r="V57" s="292"/>
      <c r="W57" s="292"/>
      <c r="X57" s="293"/>
      <c r="Y57" s="294"/>
      <c r="Z57" s="295"/>
      <c r="AA57" s="295"/>
      <c r="AB57" s="295"/>
      <c r="AC57" s="295"/>
      <c r="AD57" s="295"/>
      <c r="AE57" s="295"/>
      <c r="AF57" s="295"/>
      <c r="AG57" s="293"/>
      <c r="AH57" s="291"/>
      <c r="AI57" s="291"/>
      <c r="AJ57" s="291"/>
      <c r="AK57" s="296"/>
      <c r="AL57" s="296"/>
      <c r="AM57" s="296"/>
    </row>
    <row r="58" spans="1:39" s="297" customFormat="1" ht="19.5">
      <c r="A58" s="290"/>
      <c r="B58" s="291"/>
      <c r="C58" s="289" t="s">
        <v>283</v>
      </c>
      <c r="D58" s="292"/>
      <c r="E58" s="292"/>
      <c r="F58" s="291"/>
      <c r="G58" s="292"/>
      <c r="H58" s="292"/>
      <c r="I58" s="292"/>
      <c r="J58" s="292"/>
      <c r="K58" s="292"/>
      <c r="L58" s="292"/>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1"/>
      <c r="AJ58" s="291"/>
      <c r="AK58" s="296"/>
      <c r="AL58" s="296"/>
      <c r="AM58" s="296"/>
    </row>
    <row r="59" spans="1:39" s="297" customFormat="1" ht="19.5">
      <c r="A59" s="290"/>
      <c r="B59" s="291"/>
      <c r="C59" s="289" t="s">
        <v>284</v>
      </c>
      <c r="D59" s="292"/>
      <c r="E59" s="292"/>
      <c r="F59" s="291"/>
      <c r="G59" s="292"/>
      <c r="H59" s="292"/>
      <c r="I59" s="292"/>
      <c r="J59" s="292"/>
      <c r="K59" s="292"/>
      <c r="L59" s="292"/>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1"/>
      <c r="AJ59" s="291"/>
      <c r="AK59" s="296"/>
      <c r="AL59" s="296"/>
      <c r="AM59" s="296"/>
    </row>
    <row r="60" spans="1:39" s="297" customFormat="1" ht="19.5">
      <c r="A60" s="290"/>
      <c r="B60" s="291"/>
      <c r="C60" s="289" t="s">
        <v>285</v>
      </c>
      <c r="D60" s="292"/>
      <c r="E60" s="292"/>
      <c r="F60" s="291"/>
      <c r="G60" s="292"/>
      <c r="H60" s="292"/>
      <c r="I60" s="292"/>
      <c r="J60" s="292"/>
      <c r="K60" s="292"/>
      <c r="L60" s="292"/>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1"/>
      <c r="AJ60" s="291"/>
      <c r="AK60" s="296"/>
      <c r="AL60" s="296"/>
      <c r="AM60" s="296"/>
    </row>
    <row r="61" spans="1:39" s="297" customFormat="1" ht="19.5">
      <c r="A61" s="290"/>
      <c r="B61" s="289"/>
      <c r="C61" s="291" t="s">
        <v>286</v>
      </c>
      <c r="D61" s="292"/>
      <c r="E61" s="292"/>
      <c r="F61" s="289"/>
      <c r="G61" s="292"/>
      <c r="H61" s="292"/>
      <c r="I61" s="292"/>
      <c r="J61" s="292"/>
      <c r="K61" s="292"/>
      <c r="L61" s="292"/>
      <c r="M61" s="292"/>
      <c r="N61" s="292"/>
      <c r="O61" s="292"/>
      <c r="P61" s="292"/>
      <c r="Q61" s="292"/>
      <c r="R61" s="292"/>
      <c r="S61" s="292"/>
      <c r="T61" s="292"/>
      <c r="U61" s="292"/>
      <c r="V61" s="292"/>
      <c r="W61" s="292"/>
      <c r="X61" s="293"/>
      <c r="Y61" s="294"/>
      <c r="Z61" s="295"/>
      <c r="AA61" s="295"/>
      <c r="AB61" s="295"/>
      <c r="AC61" s="295"/>
      <c r="AD61" s="295"/>
      <c r="AE61" s="295"/>
      <c r="AF61" s="295"/>
      <c r="AG61" s="293"/>
      <c r="AH61" s="291"/>
      <c r="AI61" s="291"/>
      <c r="AJ61" s="291"/>
      <c r="AK61" s="296"/>
      <c r="AL61" s="296"/>
      <c r="AM61" s="296"/>
    </row>
    <row r="62" spans="1:39">
      <c r="A62" s="274"/>
      <c r="B62" s="270"/>
      <c r="D62" s="273"/>
      <c r="E62" s="273"/>
      <c r="G62" s="273"/>
      <c r="H62" s="273"/>
      <c r="I62" s="273"/>
      <c r="J62" s="273"/>
      <c r="K62" s="273"/>
      <c r="L62" s="273"/>
      <c r="M62" s="298"/>
      <c r="N62" s="298"/>
      <c r="O62" s="298"/>
      <c r="P62" s="298"/>
      <c r="Q62" s="298"/>
      <c r="R62" s="298"/>
      <c r="S62" s="298"/>
      <c r="T62" s="280"/>
      <c r="U62" s="279"/>
      <c r="V62" s="281"/>
      <c r="W62" s="279"/>
      <c r="X62" s="280"/>
      <c r="Y62" s="279"/>
      <c r="Z62" s="299"/>
      <c r="AA62" s="299"/>
      <c r="AB62" s="299"/>
      <c r="AC62" s="299"/>
      <c r="AD62" s="299"/>
      <c r="AE62" s="299"/>
      <c r="AF62" s="299"/>
      <c r="AG62" s="280"/>
    </row>
    <row r="63" spans="1:39">
      <c r="A63" s="274"/>
      <c r="B63" s="270"/>
      <c r="D63" s="283"/>
      <c r="E63" s="273"/>
      <c r="F63" s="289"/>
      <c r="G63" s="273"/>
      <c r="H63" s="273"/>
      <c r="I63" s="273"/>
      <c r="J63" s="273"/>
      <c r="K63" s="273"/>
      <c r="L63" s="273"/>
      <c r="M63" s="273"/>
      <c r="N63" s="273"/>
      <c r="O63" s="273"/>
      <c r="P63" s="273"/>
      <c r="Q63" s="273"/>
      <c r="R63" s="273"/>
      <c r="S63" s="273"/>
      <c r="AE63" s="300"/>
      <c r="AF63" s="300"/>
    </row>
    <row r="64" spans="1:39">
      <c r="A64" s="269" t="s">
        <v>111</v>
      </c>
    </row>
    <row r="65" spans="1:2">
      <c r="A65" s="269" t="s">
        <v>287</v>
      </c>
    </row>
    <row r="66" spans="1:2">
      <c r="A66" s="269" t="s">
        <v>288</v>
      </c>
    </row>
    <row r="67" spans="1:2">
      <c r="B67" s="269" t="s">
        <v>289</v>
      </c>
    </row>
    <row r="68" spans="1:2">
      <c r="A68" s="269" t="s">
        <v>290</v>
      </c>
    </row>
    <row r="69" spans="1:2">
      <c r="A69" s="269" t="s">
        <v>291</v>
      </c>
    </row>
    <row r="70" spans="1:2">
      <c r="A70" s="269" t="s">
        <v>292</v>
      </c>
    </row>
    <row r="71" spans="1:2">
      <c r="A71" s="269" t="s">
        <v>293</v>
      </c>
    </row>
    <row r="72" spans="1:2">
      <c r="A72" s="269" t="s">
        <v>294</v>
      </c>
    </row>
    <row r="73" spans="1:2">
      <c r="A73" s="269" t="s">
        <v>295</v>
      </c>
    </row>
    <row r="74" spans="1:2">
      <c r="A74" s="269" t="s">
        <v>296</v>
      </c>
    </row>
    <row r="75" spans="1:2">
      <c r="A75" s="269" t="s">
        <v>297</v>
      </c>
    </row>
    <row r="76" spans="1:2">
      <c r="A76" s="269" t="s">
        <v>298</v>
      </c>
    </row>
    <row r="77" spans="1:2">
      <c r="A77" s="269" t="s">
        <v>299</v>
      </c>
    </row>
    <row r="78" spans="1:2">
      <c r="A78" s="269" t="s">
        <v>300</v>
      </c>
    </row>
    <row r="79" spans="1:2">
      <c r="A79" s="269" t="s">
        <v>301</v>
      </c>
    </row>
    <row r="80" spans="1:2">
      <c r="A80" s="269" t="s">
        <v>302</v>
      </c>
    </row>
    <row r="81" spans="1:1">
      <c r="A81" s="269" t="s">
        <v>303</v>
      </c>
    </row>
    <row r="82" spans="1:1">
      <c r="A82" s="269" t="s">
        <v>304</v>
      </c>
    </row>
    <row r="83" spans="1:1">
      <c r="A83" s="269" t="s">
        <v>305</v>
      </c>
    </row>
    <row r="84" spans="1:1">
      <c r="A84" s="269" t="s">
        <v>306</v>
      </c>
    </row>
    <row r="85" spans="1:1">
      <c r="A85" s="269" t="s">
        <v>307</v>
      </c>
    </row>
    <row r="86" spans="1:1">
      <c r="A86" s="269" t="s">
        <v>308</v>
      </c>
    </row>
    <row r="87" spans="1:1">
      <c r="A87" s="269" t="s">
        <v>309</v>
      </c>
    </row>
    <row r="88" spans="1:1">
      <c r="A88" s="269" t="s">
        <v>310</v>
      </c>
    </row>
    <row r="89" spans="1:1">
      <c r="A89" s="269" t="s">
        <v>311</v>
      </c>
    </row>
    <row r="90" spans="1:1">
      <c r="A90" s="269" t="s">
        <v>312</v>
      </c>
    </row>
    <row r="91" spans="1:1">
      <c r="A91" s="269" t="s">
        <v>313</v>
      </c>
    </row>
    <row r="92" spans="1:1">
      <c r="A92" s="269" t="s">
        <v>314</v>
      </c>
    </row>
    <row r="93" spans="1:1">
      <c r="A93" s="269" t="s">
        <v>315</v>
      </c>
    </row>
    <row r="94" spans="1:1">
      <c r="A94" s="269" t="s">
        <v>316</v>
      </c>
    </row>
    <row r="95" spans="1:1">
      <c r="A95" s="269" t="s">
        <v>317</v>
      </c>
    </row>
    <row r="96" spans="1:1">
      <c r="A96" s="269" t="s">
        <v>318</v>
      </c>
    </row>
    <row r="97" spans="1:6">
      <c r="A97" s="269" t="s">
        <v>319</v>
      </c>
    </row>
    <row r="98" spans="1:6">
      <c r="A98" s="269" t="s">
        <v>320</v>
      </c>
    </row>
    <row r="99" spans="1:6">
      <c r="A99" s="269" t="s">
        <v>321</v>
      </c>
    </row>
    <row r="100" spans="1:6">
      <c r="A100" s="269" t="s">
        <v>322</v>
      </c>
    </row>
    <row r="101" spans="1:6">
      <c r="A101" s="269" t="s">
        <v>323</v>
      </c>
    </row>
    <row r="102" spans="1:6">
      <c r="A102" s="269" t="s">
        <v>324</v>
      </c>
    </row>
    <row r="103" spans="1:6">
      <c r="A103" s="269" t="s">
        <v>325</v>
      </c>
    </row>
    <row r="104" spans="1:6">
      <c r="A104" s="269" t="s">
        <v>326</v>
      </c>
    </row>
    <row r="105" spans="1:6">
      <c r="A105" s="269" t="s">
        <v>327</v>
      </c>
    </row>
    <row r="106" spans="1:6">
      <c r="F106" s="269"/>
    </row>
    <row r="107" spans="1:6">
      <c r="F107" s="269"/>
    </row>
    <row r="108" spans="1:6">
      <c r="F108" s="269"/>
    </row>
    <row r="109" spans="1:6">
      <c r="F109" s="269"/>
    </row>
    <row r="110" spans="1:6">
      <c r="F110" s="269"/>
    </row>
    <row r="111" spans="1:6">
      <c r="F111" s="269"/>
    </row>
    <row r="112" spans="1:6">
      <c r="F112" s="269"/>
    </row>
    <row r="113" spans="6:6">
      <c r="F113" s="269"/>
    </row>
    <row r="114" spans="6:6">
      <c r="F114" s="269"/>
    </row>
    <row r="115" spans="6:6">
      <c r="F115" s="269"/>
    </row>
    <row r="116" spans="6:6">
      <c r="F116" s="269"/>
    </row>
    <row r="117" spans="6:6">
      <c r="F117" s="269"/>
    </row>
    <row r="118" spans="6:6">
      <c r="F118" s="269"/>
    </row>
    <row r="119" spans="6:6">
      <c r="F119" s="269"/>
    </row>
    <row r="120" spans="6:6">
      <c r="F120" s="269"/>
    </row>
    <row r="121" spans="6:6">
      <c r="F121" s="269"/>
    </row>
    <row r="122" spans="6:6">
      <c r="F122" s="269"/>
    </row>
    <row r="123" spans="6:6">
      <c r="F123" s="269"/>
    </row>
    <row r="124" spans="6:6">
      <c r="F124" s="269"/>
    </row>
    <row r="125" spans="6:6">
      <c r="F125" s="269"/>
    </row>
    <row r="126" spans="6:6">
      <c r="F126" s="269"/>
    </row>
    <row r="127" spans="6:6">
      <c r="F127" s="269"/>
    </row>
    <row r="128" spans="6:6">
      <c r="F128" s="269"/>
    </row>
    <row r="129" spans="6:6">
      <c r="F129" s="269"/>
    </row>
  </sheetData>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328</v>
      </c>
      <c r="C2" t="s">
        <v>329</v>
      </c>
    </row>
    <row r="3" spans="2:7">
      <c r="B3" t="s">
        <v>330</v>
      </c>
      <c r="C3" t="s">
        <v>331</v>
      </c>
      <c r="D3" s="302" t="s">
        <v>332</v>
      </c>
      <c r="E3" t="s">
        <v>333</v>
      </c>
      <c r="G3">
        <v>1</v>
      </c>
    </row>
    <row r="4" spans="2:7">
      <c r="B4" t="s">
        <v>334</v>
      </c>
      <c r="C4" t="s">
        <v>335</v>
      </c>
      <c r="D4" s="302" t="s">
        <v>336</v>
      </c>
      <c r="E4" t="s">
        <v>337</v>
      </c>
      <c r="G4">
        <v>2</v>
      </c>
    </row>
    <row r="5" spans="2:7">
      <c r="B5" t="s">
        <v>338</v>
      </c>
      <c r="C5" t="s">
        <v>339</v>
      </c>
      <c r="D5" s="302" t="s">
        <v>340</v>
      </c>
      <c r="E5" t="s">
        <v>337</v>
      </c>
      <c r="G5">
        <v>3</v>
      </c>
    </row>
    <row r="6" spans="2:7">
      <c r="B6" t="s">
        <v>341</v>
      </c>
      <c r="C6" t="s">
        <v>342</v>
      </c>
      <c r="D6" s="302" t="s">
        <v>343</v>
      </c>
      <c r="E6" t="s">
        <v>337</v>
      </c>
      <c r="G6">
        <v>4</v>
      </c>
    </row>
    <row r="7" spans="2:7">
      <c r="B7" t="s">
        <v>344</v>
      </c>
      <c r="C7" t="s">
        <v>345</v>
      </c>
      <c r="D7" s="302" t="s">
        <v>346</v>
      </c>
      <c r="E7" t="s">
        <v>337</v>
      </c>
      <c r="G7">
        <v>5</v>
      </c>
    </row>
    <row r="8" spans="2:7">
      <c r="B8" t="s">
        <v>347</v>
      </c>
      <c r="C8" t="s">
        <v>348</v>
      </c>
      <c r="D8" s="302" t="s">
        <v>349</v>
      </c>
      <c r="E8" t="s">
        <v>337</v>
      </c>
      <c r="G8">
        <v>6</v>
      </c>
    </row>
    <row r="9" spans="2:7">
      <c r="B9" t="s">
        <v>350</v>
      </c>
      <c r="C9" t="s">
        <v>351</v>
      </c>
      <c r="D9" s="302" t="s">
        <v>352</v>
      </c>
      <c r="E9" t="s">
        <v>337</v>
      </c>
      <c r="G9">
        <v>7</v>
      </c>
    </row>
    <row r="10" spans="2:7">
      <c r="B10" t="s">
        <v>353</v>
      </c>
      <c r="C10" t="s">
        <v>354</v>
      </c>
      <c r="D10" s="302" t="s">
        <v>355</v>
      </c>
      <c r="E10" t="s">
        <v>356</v>
      </c>
      <c r="G10">
        <v>8</v>
      </c>
    </row>
    <row r="11" spans="2:7">
      <c r="B11" t="s">
        <v>357</v>
      </c>
      <c r="C11" t="s">
        <v>358</v>
      </c>
      <c r="D11" s="302" t="s">
        <v>359</v>
      </c>
      <c r="E11" t="s">
        <v>356</v>
      </c>
      <c r="G11">
        <v>9</v>
      </c>
    </row>
    <row r="12" spans="2:7">
      <c r="B12" t="s">
        <v>360</v>
      </c>
      <c r="C12" t="s">
        <v>361</v>
      </c>
      <c r="D12" s="302" t="s">
        <v>362</v>
      </c>
      <c r="E12" t="s">
        <v>356</v>
      </c>
      <c r="G12">
        <v>10</v>
      </c>
    </row>
    <row r="13" spans="2:7">
      <c r="B13" t="s">
        <v>363</v>
      </c>
      <c r="C13" t="s">
        <v>364</v>
      </c>
      <c r="D13" s="302" t="s">
        <v>365</v>
      </c>
      <c r="E13" t="s">
        <v>356</v>
      </c>
      <c r="G13">
        <v>11</v>
      </c>
    </row>
    <row r="14" spans="2:7">
      <c r="B14" t="s">
        <v>366</v>
      </c>
      <c r="C14" t="s">
        <v>367</v>
      </c>
      <c r="D14" s="302" t="s">
        <v>368</v>
      </c>
      <c r="E14" t="s">
        <v>356</v>
      </c>
      <c r="G14">
        <v>12</v>
      </c>
    </row>
    <row r="15" spans="2:7">
      <c r="B15" t="s">
        <v>369</v>
      </c>
      <c r="C15" t="s">
        <v>370</v>
      </c>
      <c r="D15" s="302" t="s">
        <v>371</v>
      </c>
      <c r="E15" t="s">
        <v>356</v>
      </c>
      <c r="G15">
        <v>13</v>
      </c>
    </row>
    <row r="16" spans="2:7">
      <c r="B16" t="s">
        <v>372</v>
      </c>
      <c r="C16" t="s">
        <v>373</v>
      </c>
      <c r="D16" t="s">
        <v>374</v>
      </c>
      <c r="E16" t="s">
        <v>356</v>
      </c>
      <c r="G16">
        <v>14</v>
      </c>
    </row>
    <row r="17" spans="2:7">
      <c r="B17" t="s">
        <v>375</v>
      </c>
      <c r="C17" t="s">
        <v>376</v>
      </c>
      <c r="D17" t="s">
        <v>377</v>
      </c>
      <c r="E17" t="s">
        <v>356</v>
      </c>
      <c r="G17">
        <v>15</v>
      </c>
    </row>
    <row r="18" spans="2:7">
      <c r="B18" t="s">
        <v>378</v>
      </c>
      <c r="C18" t="s">
        <v>379</v>
      </c>
      <c r="D18" t="s">
        <v>380</v>
      </c>
      <c r="E18" t="s">
        <v>381</v>
      </c>
      <c r="G18">
        <v>16</v>
      </c>
    </row>
    <row r="19" spans="2:7">
      <c r="B19" t="s">
        <v>382</v>
      </c>
      <c r="C19" t="s">
        <v>383</v>
      </c>
      <c r="D19" t="s">
        <v>384</v>
      </c>
      <c r="E19" t="s">
        <v>381</v>
      </c>
      <c r="G19">
        <v>17</v>
      </c>
    </row>
    <row r="20" spans="2:7">
      <c r="B20" t="s">
        <v>385</v>
      </c>
      <c r="C20" t="s">
        <v>386</v>
      </c>
      <c r="D20" t="s">
        <v>387</v>
      </c>
      <c r="E20" t="s">
        <v>388</v>
      </c>
      <c r="G20">
        <v>18</v>
      </c>
    </row>
    <row r="21" spans="2:7">
      <c r="B21" t="s">
        <v>389</v>
      </c>
      <c r="C21" t="s">
        <v>390</v>
      </c>
      <c r="D21" t="s">
        <v>391</v>
      </c>
      <c r="E21" t="s">
        <v>356</v>
      </c>
      <c r="G21">
        <v>19</v>
      </c>
    </row>
    <row r="22" spans="2:7">
      <c r="B22" t="s">
        <v>392</v>
      </c>
      <c r="C22" t="s">
        <v>393</v>
      </c>
      <c r="D22" t="s">
        <v>394</v>
      </c>
      <c r="E22" t="s">
        <v>356</v>
      </c>
      <c r="G22">
        <v>20</v>
      </c>
    </row>
    <row r="23" spans="2:7">
      <c r="B23" t="s">
        <v>395</v>
      </c>
      <c r="C23" t="s">
        <v>396</v>
      </c>
      <c r="D23" t="s">
        <v>397</v>
      </c>
      <c r="E23" t="s">
        <v>381</v>
      </c>
      <c r="G23">
        <v>21</v>
      </c>
    </row>
    <row r="24" spans="2:7">
      <c r="B24" t="s">
        <v>398</v>
      </c>
      <c r="C24" t="s">
        <v>399</v>
      </c>
      <c r="D24" t="s">
        <v>400</v>
      </c>
      <c r="E24" t="s">
        <v>381</v>
      </c>
      <c r="G24">
        <v>22</v>
      </c>
    </row>
    <row r="25" spans="2:7">
      <c r="B25" t="s">
        <v>401</v>
      </c>
      <c r="C25" t="s">
        <v>402</v>
      </c>
      <c r="D25" t="s">
        <v>403</v>
      </c>
      <c r="E25" t="s">
        <v>381</v>
      </c>
      <c r="G25">
        <v>23</v>
      </c>
    </row>
    <row r="26" spans="2:7">
      <c r="B26" t="s">
        <v>404</v>
      </c>
      <c r="C26" t="s">
        <v>405</v>
      </c>
      <c r="D26" t="s">
        <v>406</v>
      </c>
      <c r="E26" t="s">
        <v>381</v>
      </c>
      <c r="G26">
        <v>24</v>
      </c>
    </row>
    <row r="27" spans="2:7">
      <c r="B27" t="s">
        <v>407</v>
      </c>
      <c r="C27" t="s">
        <v>408</v>
      </c>
      <c r="D27" t="s">
        <v>409</v>
      </c>
      <c r="E27" t="s">
        <v>388</v>
      </c>
      <c r="G27">
        <v>25</v>
      </c>
    </row>
    <row r="28" spans="2:7">
      <c r="B28" t="s">
        <v>410</v>
      </c>
      <c r="C28" t="s">
        <v>411</v>
      </c>
      <c r="D28" t="s">
        <v>412</v>
      </c>
      <c r="E28" t="s">
        <v>388</v>
      </c>
      <c r="G28">
        <v>26</v>
      </c>
    </row>
    <row r="29" spans="2:7">
      <c r="B29" t="s">
        <v>413</v>
      </c>
      <c r="C29" t="s">
        <v>414</v>
      </c>
      <c r="D29" t="s">
        <v>415</v>
      </c>
      <c r="E29" t="s">
        <v>388</v>
      </c>
      <c r="G29">
        <v>27</v>
      </c>
    </row>
    <row r="30" spans="2:7">
      <c r="B30" t="s">
        <v>416</v>
      </c>
      <c r="C30" t="s">
        <v>417</v>
      </c>
      <c r="D30" t="s">
        <v>418</v>
      </c>
      <c r="E30" t="s">
        <v>388</v>
      </c>
      <c r="G30">
        <v>28</v>
      </c>
    </row>
    <row r="31" spans="2:7">
      <c r="B31" t="s">
        <v>419</v>
      </c>
      <c r="C31" t="s">
        <v>420</v>
      </c>
      <c r="D31" t="s">
        <v>421</v>
      </c>
      <c r="E31" t="s">
        <v>388</v>
      </c>
      <c r="G31">
        <v>29</v>
      </c>
    </row>
    <row r="32" spans="2:7">
      <c r="B32" t="s">
        <v>422</v>
      </c>
      <c r="C32" t="s">
        <v>423</v>
      </c>
      <c r="D32" t="s">
        <v>424</v>
      </c>
      <c r="E32" t="s">
        <v>388</v>
      </c>
      <c r="G32">
        <v>30</v>
      </c>
    </row>
    <row r="33" spans="2:7">
      <c r="B33" t="s">
        <v>425</v>
      </c>
      <c r="C33" t="s">
        <v>426</v>
      </c>
      <c r="D33" t="s">
        <v>427</v>
      </c>
      <c r="E33" t="s">
        <v>428</v>
      </c>
      <c r="G33">
        <v>31</v>
      </c>
    </row>
    <row r="34" spans="2:7">
      <c r="B34" t="s">
        <v>429</v>
      </c>
      <c r="C34" t="s">
        <v>430</v>
      </c>
      <c r="D34" t="s">
        <v>431</v>
      </c>
      <c r="E34" t="s">
        <v>428</v>
      </c>
    </row>
    <row r="35" spans="2:7">
      <c r="B35" t="s">
        <v>432</v>
      </c>
      <c r="C35" t="s">
        <v>433</v>
      </c>
      <c r="D35" t="s">
        <v>434</v>
      </c>
      <c r="E35" t="s">
        <v>428</v>
      </c>
    </row>
    <row r="36" spans="2:7">
      <c r="B36" t="s">
        <v>435</v>
      </c>
      <c r="C36" t="s">
        <v>436</v>
      </c>
      <c r="D36" t="s">
        <v>437</v>
      </c>
      <c r="E36" t="s">
        <v>428</v>
      </c>
    </row>
    <row r="37" spans="2:7">
      <c r="B37" t="s">
        <v>438</v>
      </c>
      <c r="C37" t="s">
        <v>439</v>
      </c>
      <c r="D37" t="s">
        <v>440</v>
      </c>
      <c r="E37" t="s">
        <v>428</v>
      </c>
    </row>
    <row r="38" spans="2:7">
      <c r="B38" t="s">
        <v>441</v>
      </c>
      <c r="C38" t="s">
        <v>442</v>
      </c>
      <c r="D38" t="s">
        <v>443</v>
      </c>
      <c r="E38" t="s">
        <v>444</v>
      </c>
    </row>
    <row r="39" spans="2:7">
      <c r="B39" t="s">
        <v>445</v>
      </c>
      <c r="C39" t="s">
        <v>446</v>
      </c>
      <c r="D39" t="s">
        <v>447</v>
      </c>
      <c r="E39" t="s">
        <v>444</v>
      </c>
    </row>
    <row r="40" spans="2:7">
      <c r="B40" t="s">
        <v>448</v>
      </c>
      <c r="C40" t="s">
        <v>449</v>
      </c>
      <c r="D40" t="s">
        <v>450</v>
      </c>
      <c r="E40" t="s">
        <v>444</v>
      </c>
    </row>
    <row r="41" spans="2:7">
      <c r="B41" t="s">
        <v>451</v>
      </c>
      <c r="C41" t="s">
        <v>452</v>
      </c>
      <c r="D41" t="s">
        <v>453</v>
      </c>
      <c r="E41" t="s">
        <v>444</v>
      </c>
    </row>
    <row r="42" spans="2:7">
      <c r="B42" t="s">
        <v>454</v>
      </c>
      <c r="C42" t="s">
        <v>455</v>
      </c>
      <c r="D42" t="s">
        <v>456</v>
      </c>
      <c r="E42" t="s">
        <v>457</v>
      </c>
    </row>
    <row r="43" spans="2:7">
      <c r="B43" t="s">
        <v>458</v>
      </c>
      <c r="C43" t="s">
        <v>459</v>
      </c>
      <c r="D43" t="s">
        <v>460</v>
      </c>
      <c r="E43" t="s">
        <v>457</v>
      </c>
    </row>
    <row r="44" spans="2:7">
      <c r="B44" t="s">
        <v>461</v>
      </c>
      <c r="C44" t="s">
        <v>462</v>
      </c>
      <c r="D44" t="s">
        <v>463</v>
      </c>
      <c r="E44" t="s">
        <v>457</v>
      </c>
    </row>
    <row r="45" spans="2:7">
      <c r="B45" t="s">
        <v>464</v>
      </c>
      <c r="C45" t="s">
        <v>465</v>
      </c>
      <c r="D45" t="s">
        <v>466</v>
      </c>
      <c r="E45" t="s">
        <v>457</v>
      </c>
    </row>
    <row r="46" spans="2:7">
      <c r="B46" t="s">
        <v>467</v>
      </c>
      <c r="C46" t="s">
        <v>468</v>
      </c>
      <c r="D46" t="s">
        <v>469</v>
      </c>
      <c r="E46" t="s">
        <v>457</v>
      </c>
    </row>
    <row r="47" spans="2:7">
      <c r="B47" t="s">
        <v>470</v>
      </c>
      <c r="C47" t="s">
        <v>471</v>
      </c>
      <c r="D47" t="s">
        <v>472</v>
      </c>
      <c r="E47" t="s">
        <v>457</v>
      </c>
    </row>
    <row r="48" spans="2:7">
      <c r="B48" t="s">
        <v>473</v>
      </c>
      <c r="C48" t="s">
        <v>474</v>
      </c>
      <c r="D48" t="s">
        <v>475</v>
      </c>
      <c r="E48" t="s">
        <v>457</v>
      </c>
    </row>
    <row r="49" spans="2:5">
      <c r="B49" t="s">
        <v>476</v>
      </c>
      <c r="C49" t="s">
        <v>477</v>
      </c>
      <c r="D49" t="s">
        <v>478</v>
      </c>
      <c r="E49" t="s">
        <v>457</v>
      </c>
    </row>
    <row r="50" spans="2:5">
      <c r="B50" t="s">
        <v>479</v>
      </c>
      <c r="C50" t="s">
        <v>480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171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464" t="s">
        <v>481</v>
      </c>
      <c r="B2" s="464"/>
      <c r="C2" s="464"/>
      <c r="D2" s="464"/>
      <c r="E2" s="464"/>
      <c r="F2" s="464"/>
      <c r="G2" s="464"/>
      <c r="H2" s="464"/>
      <c r="I2" s="464"/>
      <c r="J2" s="464"/>
      <c r="K2" s="464"/>
      <c r="L2" s="464"/>
      <c r="M2" s="464"/>
      <c r="N2" s="464"/>
      <c r="O2" s="464"/>
      <c r="P2" s="464"/>
      <c r="Q2" s="464"/>
      <c r="R2" s="464"/>
      <c r="S2" s="538">
        <v>6</v>
      </c>
      <c r="T2" s="538"/>
      <c r="U2" s="539" t="s">
        <v>173</v>
      </c>
      <c r="V2" s="539"/>
      <c r="W2" s="539"/>
      <c r="X2" s="539"/>
      <c r="Y2" s="539"/>
      <c r="Z2" s="539"/>
      <c r="AA2" s="539"/>
      <c r="AB2" s="539"/>
      <c r="AC2" s="539"/>
      <c r="AD2" s="539"/>
      <c r="AE2" s="539"/>
      <c r="AF2" s="539"/>
      <c r="AG2" s="539"/>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457" t="s">
        <v>174</v>
      </c>
      <c r="R4" s="457"/>
      <c r="S4" s="457"/>
      <c r="T4" s="457"/>
      <c r="U4" s="457"/>
      <c r="V4" s="458" t="e">
        <f>IF(#REF!=0,"",#REF!)</f>
        <v>#REF!</v>
      </c>
      <c r="W4" s="458"/>
      <c r="X4" s="458"/>
      <c r="Y4" s="458"/>
      <c r="Z4" s="458"/>
      <c r="AA4" s="458"/>
      <c r="AB4" s="458"/>
      <c r="AC4" s="458"/>
      <c r="AD4" s="458"/>
      <c r="AE4" s="458"/>
      <c r="AF4" s="458"/>
      <c r="AG4" s="459"/>
      <c r="AH4" s="192"/>
      <c r="AI4" s="192"/>
    </row>
    <row r="5" spans="1:46" ht="16.149999999999999" customHeight="1">
      <c r="A5" s="48"/>
      <c r="B5" s="48"/>
      <c r="C5" s="48"/>
      <c r="D5" s="48"/>
      <c r="E5" s="48"/>
      <c r="F5" s="48"/>
      <c r="G5" s="48"/>
      <c r="H5" s="48"/>
      <c r="I5" s="48"/>
      <c r="J5" s="48"/>
      <c r="K5" s="48"/>
      <c r="L5" s="48"/>
      <c r="M5" s="48"/>
      <c r="N5" s="48"/>
      <c r="O5" s="48"/>
      <c r="P5" s="48"/>
      <c r="Q5" s="460" t="s">
        <v>175</v>
      </c>
      <c r="R5" s="460"/>
      <c r="S5" s="460"/>
      <c r="T5" s="460"/>
      <c r="U5" s="461"/>
      <c r="V5" s="462" t="e">
        <f>#REF!</f>
        <v>#REF!</v>
      </c>
      <c r="W5" s="462"/>
      <c r="X5" s="462"/>
      <c r="Y5" s="462"/>
      <c r="Z5" s="462"/>
      <c r="AA5" s="462"/>
      <c r="AB5" s="462"/>
      <c r="AC5" s="462"/>
      <c r="AD5" s="462"/>
      <c r="AE5" s="462"/>
      <c r="AF5" s="462"/>
      <c r="AG5" s="46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482</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483</v>
      </c>
    </row>
    <row r="8" spans="1:46" ht="16.149999999999999" customHeight="1">
      <c r="B8" s="244" t="s">
        <v>484</v>
      </c>
      <c r="C8" s="48"/>
      <c r="D8" s="48"/>
      <c r="E8" s="48"/>
      <c r="F8" s="48"/>
      <c r="G8" s="48"/>
      <c r="M8" s="48"/>
      <c r="N8" s="48"/>
      <c r="T8" s="51"/>
      <c r="U8" s="51"/>
      <c r="V8" s="48"/>
      <c r="W8" s="48"/>
      <c r="AB8" s="532" t="s">
        <v>485</v>
      </c>
      <c r="AC8" s="532"/>
      <c r="AD8" s="532"/>
      <c r="AE8" s="532"/>
      <c r="AF8" s="532"/>
      <c r="AG8" s="48"/>
      <c r="AH8" s="48" t="e">
        <f>VLOOKUP(AB8,リスト用!#REF!,2,FALSE)</f>
        <v>#REF!</v>
      </c>
      <c r="AI8" s="177" t="s">
        <v>34</v>
      </c>
      <c r="AT8" s="177"/>
    </row>
    <row r="9" spans="1:46" ht="16.149999999999999" customHeight="1">
      <c r="B9" s="244" t="s">
        <v>486</v>
      </c>
      <c r="C9" s="48"/>
      <c r="D9" s="48"/>
      <c r="E9" s="48"/>
      <c r="F9" s="48"/>
      <c r="G9" s="48"/>
      <c r="H9" s="48"/>
      <c r="I9" s="48"/>
      <c r="J9" s="48"/>
      <c r="K9" s="48"/>
      <c r="L9" s="48"/>
      <c r="M9" s="48"/>
      <c r="N9" s="48"/>
      <c r="T9" s="48"/>
      <c r="U9" s="48"/>
      <c r="V9" s="48"/>
      <c r="W9" s="48"/>
      <c r="X9" s="48"/>
      <c r="Y9" s="48"/>
      <c r="Z9" s="48"/>
      <c r="AA9" s="48"/>
      <c r="AB9" s="532" t="s">
        <v>485</v>
      </c>
      <c r="AC9" s="532"/>
      <c r="AD9" s="532"/>
      <c r="AE9" s="532"/>
      <c r="AF9" s="532"/>
      <c r="AG9" s="48"/>
      <c r="AH9" s="48" t="e">
        <f>VLOOKUP(AB9,リスト用!#REF!,2,FALSE)</f>
        <v>#REF!</v>
      </c>
      <c r="AI9" s="177" t="s">
        <v>34</v>
      </c>
      <c r="AT9" s="177"/>
    </row>
    <row r="10" spans="1:46" ht="16.149999999999999" customHeight="1">
      <c r="A10" s="48"/>
      <c r="B10" s="251" t="s">
        <v>4</v>
      </c>
      <c r="C10" s="252" t="s">
        <v>487</v>
      </c>
      <c r="D10" s="253"/>
      <c r="E10" s="253"/>
      <c r="F10" s="252"/>
      <c r="G10" s="253"/>
      <c r="H10" s="253"/>
      <c r="I10" s="252"/>
      <c r="J10" s="252"/>
      <c r="K10" s="252"/>
      <c r="L10" s="252"/>
      <c r="M10" s="252"/>
      <c r="N10" s="253"/>
      <c r="O10" s="253"/>
      <c r="P10" s="252"/>
      <c r="Q10" s="253"/>
      <c r="R10" s="253"/>
      <c r="S10" s="252"/>
      <c r="T10" s="252"/>
      <c r="U10" s="254"/>
      <c r="V10" s="252"/>
      <c r="W10" s="252"/>
      <c r="X10" s="252"/>
      <c r="Y10" s="252"/>
      <c r="Z10" s="252"/>
      <c r="AA10" s="252"/>
      <c r="AB10" s="254"/>
      <c r="AC10" s="254"/>
      <c r="AD10" s="254"/>
      <c r="AE10" s="48"/>
      <c r="AF10" s="48"/>
      <c r="AG10" s="48"/>
    </row>
    <row r="11" spans="1:46" ht="16.149999999999999" customHeight="1">
      <c r="A11" s="48"/>
      <c r="B11" s="252"/>
      <c r="C11" s="255" t="s">
        <v>488</v>
      </c>
      <c r="D11" s="253"/>
      <c r="E11" s="253"/>
      <c r="F11" s="252"/>
      <c r="G11" s="253"/>
      <c r="H11" s="253"/>
      <c r="I11" s="252"/>
      <c r="J11" s="252"/>
      <c r="K11" s="252"/>
      <c r="L11" s="252"/>
      <c r="M11" s="252"/>
      <c r="N11" s="253"/>
      <c r="O11" s="253"/>
      <c r="P11" s="252"/>
      <c r="Q11" s="253"/>
      <c r="R11" s="253"/>
      <c r="S11" s="252"/>
      <c r="T11" s="252"/>
      <c r="U11" s="254"/>
      <c r="V11" s="252"/>
      <c r="W11" s="252"/>
      <c r="X11" s="252"/>
      <c r="Y11" s="252"/>
      <c r="Z11" s="252"/>
      <c r="AA11" s="252"/>
      <c r="AB11" s="254"/>
      <c r="AC11" s="254"/>
      <c r="AD11" s="254"/>
      <c r="AE11" s="48"/>
      <c r="AF11" s="48"/>
      <c r="AG11" s="48"/>
    </row>
    <row r="12" spans="1:46" ht="16.149999999999999" customHeight="1">
      <c r="A12" s="48"/>
      <c r="B12" s="251" t="s">
        <v>4</v>
      </c>
      <c r="C12" s="256" t="s">
        <v>489</v>
      </c>
      <c r="D12" s="253"/>
      <c r="E12" s="253"/>
      <c r="F12" s="252"/>
      <c r="G12" s="253"/>
      <c r="H12" s="253"/>
      <c r="I12" s="252"/>
      <c r="J12" s="252"/>
      <c r="K12" s="252"/>
      <c r="L12" s="252"/>
      <c r="M12" s="252"/>
      <c r="N12" s="253"/>
      <c r="O12" s="253"/>
      <c r="P12" s="252"/>
      <c r="Q12" s="253"/>
      <c r="R12" s="253"/>
      <c r="S12" s="252"/>
      <c r="T12" s="252"/>
      <c r="U12" s="254"/>
      <c r="V12" s="252"/>
      <c r="W12" s="252"/>
      <c r="X12" s="252"/>
      <c r="Y12" s="252"/>
      <c r="Z12" s="252"/>
      <c r="AA12" s="252"/>
      <c r="AB12" s="254"/>
      <c r="AC12" s="254"/>
      <c r="AD12" s="254"/>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490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66" t="s">
        <v>491</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533" t="e">
        <f>SUM(AB17,AB18)</f>
        <v>#REF!</v>
      </c>
      <c r="AC15" s="533"/>
      <c r="AD15" s="533"/>
      <c r="AE15" s="533"/>
      <c r="AF15" s="533"/>
      <c r="AG15" s="36" t="s">
        <v>71</v>
      </c>
    </row>
    <row r="16" spans="1:46" ht="16.149999999999999" customHeight="1">
      <c r="A16" s="52" t="s">
        <v>492</v>
      </c>
      <c r="B16" s="265"/>
      <c r="C16" s="265"/>
      <c r="D16" s="265"/>
      <c r="E16" s="265"/>
      <c r="F16" s="265"/>
      <c r="G16" s="265"/>
      <c r="H16" s="265"/>
      <c r="I16" s="265"/>
      <c r="J16" s="265"/>
      <c r="K16" s="265"/>
      <c r="L16" s="265"/>
      <c r="M16" s="70"/>
      <c r="N16" s="70"/>
      <c r="O16" s="70"/>
      <c r="P16" s="70"/>
      <c r="Q16" s="70"/>
      <c r="R16" s="70"/>
      <c r="S16" s="70"/>
      <c r="T16" s="70"/>
      <c r="U16" s="70"/>
      <c r="V16" s="70"/>
      <c r="W16" s="70"/>
      <c r="X16" s="70"/>
      <c r="Y16" s="70"/>
      <c r="Z16" s="70"/>
      <c r="AA16" s="70"/>
      <c r="AB16" s="534" t="e">
        <f>SUM(AB18,AB19)</f>
        <v>#REF!</v>
      </c>
      <c r="AC16" s="534"/>
      <c r="AD16" s="534"/>
      <c r="AE16" s="534"/>
      <c r="AF16" s="534"/>
      <c r="AG16" s="16" t="s">
        <v>71</v>
      </c>
    </row>
    <row r="17" spans="1:47" ht="16.149999999999999" hidden="1" customHeight="1" outlineLevel="1">
      <c r="A17" s="53"/>
      <c r="B17" s="4" t="s">
        <v>493</v>
      </c>
      <c r="C17" s="247"/>
      <c r="D17" s="247"/>
      <c r="E17" s="247"/>
      <c r="F17" s="247"/>
      <c r="G17" s="247"/>
      <c r="H17" s="247"/>
      <c r="I17" s="247"/>
      <c r="J17" s="247"/>
      <c r="K17" s="247"/>
      <c r="L17" s="247"/>
      <c r="M17" s="247"/>
      <c r="N17" s="247"/>
      <c r="O17" s="247"/>
      <c r="P17" s="247"/>
      <c r="Q17" s="247"/>
      <c r="R17" s="247"/>
      <c r="S17" s="247"/>
      <c r="T17" s="247"/>
      <c r="U17" s="247"/>
      <c r="V17" s="247"/>
      <c r="W17" s="247"/>
      <c r="X17" s="3"/>
      <c r="Y17" s="3" t="s">
        <v>494</v>
      </c>
      <c r="Z17" s="3"/>
      <c r="AA17" s="3"/>
      <c r="AB17" s="534" t="e">
        <f>#REF!*AH$9*10</f>
        <v>#REF!</v>
      </c>
      <c r="AC17" s="534"/>
      <c r="AD17" s="534"/>
      <c r="AE17" s="534"/>
      <c r="AF17" s="534"/>
      <c r="AG17" s="16" t="s">
        <v>71</v>
      </c>
    </row>
    <row r="18" spans="1:47" ht="16.149999999999999" hidden="1" customHeight="1" outlineLevel="1">
      <c r="A18" s="52"/>
      <c r="B18" s="234" t="s">
        <v>495</v>
      </c>
      <c r="C18" s="243"/>
      <c r="D18" s="243"/>
      <c r="E18" s="243"/>
      <c r="F18" s="243"/>
      <c r="G18" s="243"/>
      <c r="H18" s="243"/>
      <c r="I18" s="243"/>
      <c r="J18" s="243"/>
      <c r="K18" s="243"/>
      <c r="L18" s="243"/>
      <c r="M18" s="243"/>
      <c r="N18" s="243"/>
      <c r="O18" s="243"/>
      <c r="P18" s="243"/>
      <c r="Q18" s="243"/>
      <c r="R18" s="243"/>
      <c r="S18" s="243"/>
      <c r="T18" s="243"/>
      <c r="U18" s="243"/>
      <c r="V18" s="243"/>
      <c r="W18" s="243"/>
      <c r="X18" s="6"/>
      <c r="Y18" s="6"/>
      <c r="Z18" s="6"/>
      <c r="AA18" s="6"/>
      <c r="AB18" s="534" t="e">
        <f>#REF!*AH$9*10</f>
        <v>#REF!</v>
      </c>
      <c r="AC18" s="534"/>
      <c r="AD18" s="534"/>
      <c r="AE18" s="534"/>
      <c r="AF18" s="534"/>
      <c r="AG18" s="16" t="s">
        <v>71</v>
      </c>
    </row>
    <row r="19" spans="1:47" ht="16.149999999999999" customHeight="1" collapsed="1">
      <c r="A19" s="78"/>
      <c r="B19" s="40" t="s">
        <v>496</v>
      </c>
      <c r="C19" s="6"/>
      <c r="D19" s="6"/>
      <c r="E19" s="6"/>
      <c r="F19" s="6"/>
      <c r="G19" s="6"/>
      <c r="H19" s="6"/>
      <c r="I19" s="6"/>
      <c r="J19" s="6"/>
      <c r="K19" s="6"/>
      <c r="L19" s="6"/>
      <c r="M19" s="6"/>
      <c r="N19" s="6"/>
      <c r="O19" s="6"/>
      <c r="P19" s="6"/>
      <c r="Q19" s="6"/>
      <c r="R19" s="6"/>
      <c r="S19" s="6"/>
      <c r="T19" s="6"/>
      <c r="U19" s="6"/>
      <c r="V19" s="6"/>
      <c r="W19" s="6"/>
      <c r="X19" s="6"/>
      <c r="Y19" s="6"/>
      <c r="Z19" s="6"/>
      <c r="AA19" s="6"/>
      <c r="AB19" s="521">
        <v>4733</v>
      </c>
      <c r="AC19" s="521"/>
      <c r="AD19" s="521"/>
      <c r="AE19" s="521"/>
      <c r="AF19" s="521"/>
      <c r="AG19" s="7" t="s">
        <v>189</v>
      </c>
    </row>
    <row r="20" spans="1:47" ht="16.149999999999999" hidden="1" customHeight="1" outlineLevel="1" thickBot="1">
      <c r="A20" s="161" t="s">
        <v>191</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535"/>
      <c r="AC20" s="535"/>
      <c r="AD20" s="535"/>
      <c r="AE20" s="535"/>
      <c r="AF20" s="535"/>
      <c r="AG20" s="80" t="s">
        <v>189</v>
      </c>
    </row>
    <row r="21" spans="1:47" ht="16.149999999999999" customHeight="1" collapsed="1" thickBot="1">
      <c r="A21" s="8" t="s">
        <v>497</v>
      </c>
      <c r="B21" s="9"/>
      <c r="C21" s="9"/>
      <c r="D21" s="9"/>
      <c r="E21" s="9"/>
      <c r="F21" s="9"/>
      <c r="G21" s="9"/>
      <c r="H21" s="9"/>
      <c r="I21" s="9"/>
      <c r="J21" s="9"/>
      <c r="K21" s="9"/>
      <c r="L21" s="9"/>
      <c r="M21" s="9"/>
      <c r="N21" s="9"/>
      <c r="O21" s="9"/>
      <c r="P21" s="9"/>
      <c r="Q21" s="9"/>
      <c r="R21" s="9"/>
      <c r="S21" s="9"/>
      <c r="T21" s="9"/>
      <c r="U21" s="9"/>
      <c r="V21" s="9"/>
      <c r="W21" s="9"/>
      <c r="X21" s="9"/>
      <c r="Y21" s="9"/>
      <c r="Z21" s="9"/>
      <c r="AA21" s="9"/>
      <c r="AB21" s="536" t="str">
        <f>IFERROR(AB15-AB19+AB20,"")</f>
        <v/>
      </c>
      <c r="AC21" s="536"/>
      <c r="AD21" s="536"/>
      <c r="AE21" s="536"/>
      <c r="AF21" s="536"/>
      <c r="AG21" s="10" t="s">
        <v>71</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498</v>
      </c>
    </row>
    <row r="24" spans="1:47" ht="16.149999999999999" hidden="1" customHeight="1" outlineLevel="1">
      <c r="A24" s="11" t="s">
        <v>499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537">
        <v>800000</v>
      </c>
      <c r="AC24" s="537"/>
      <c r="AD24" s="537"/>
      <c r="AE24" s="537"/>
      <c r="AF24" s="537"/>
      <c r="AG24" s="129" t="s">
        <v>71</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500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530" t="str">
        <f>AB21</f>
        <v/>
      </c>
      <c r="AC25" s="530"/>
      <c r="AD25" s="530"/>
      <c r="AE25" s="530"/>
      <c r="AF25" s="530"/>
      <c r="AG25" s="145" t="s">
        <v>71</v>
      </c>
    </row>
    <row r="26" spans="1:47" ht="16.149999999999999" hidden="1" customHeight="1" outlineLevel="1">
      <c r="A26" s="17"/>
      <c r="B26" s="105" t="s">
        <v>501</v>
      </c>
      <c r="C26" s="3"/>
      <c r="D26" s="3"/>
      <c r="E26" s="3"/>
      <c r="F26" s="3"/>
      <c r="G26" s="3"/>
      <c r="H26" s="3"/>
      <c r="I26" s="3"/>
      <c r="J26" s="3"/>
      <c r="K26" s="3"/>
      <c r="L26" s="3"/>
      <c r="M26" s="3"/>
      <c r="N26" s="3"/>
      <c r="O26" s="3"/>
      <c r="P26" s="3"/>
      <c r="Q26" s="3"/>
      <c r="R26" s="3"/>
      <c r="S26" s="3"/>
      <c r="T26" s="3"/>
      <c r="U26" s="3"/>
      <c r="V26" s="3"/>
      <c r="W26" s="3"/>
      <c r="X26" s="3"/>
      <c r="Y26" s="3"/>
      <c r="Z26" s="3"/>
      <c r="AA26" s="3"/>
      <c r="AB26" s="529"/>
      <c r="AC26" s="529"/>
      <c r="AD26" s="529"/>
      <c r="AE26" s="529"/>
      <c r="AF26" s="529"/>
      <c r="AG26" s="146" t="s">
        <v>71</v>
      </c>
    </row>
    <row r="27" spans="1:47" ht="16.149999999999999" hidden="1" customHeight="1" outlineLevel="1">
      <c r="A27" s="17"/>
      <c r="B27" s="56" t="s">
        <v>502</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31"/>
      <c r="AC27" s="531"/>
      <c r="AD27" s="531"/>
      <c r="AE27" s="531"/>
      <c r="AF27" s="531"/>
      <c r="AG27" s="130" t="s">
        <v>71</v>
      </c>
      <c r="AQ27" s="199"/>
    </row>
    <row r="28" spans="1:47" ht="16.149999999999999" hidden="1" customHeight="1" outlineLevel="1" thickBot="1">
      <c r="A28" s="8"/>
      <c r="B28" s="73" t="s">
        <v>503</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530">
        <f>AB24-SUM(AB25:AF27)</f>
        <v>800000</v>
      </c>
      <c r="AC28" s="530"/>
      <c r="AD28" s="530"/>
      <c r="AE28" s="530"/>
      <c r="AF28" s="530"/>
      <c r="AG28" s="145" t="s">
        <v>71</v>
      </c>
    </row>
    <row r="29" spans="1:47" ht="16.149999999999999" customHeight="1" collapsed="1">
      <c r="A29" s="3"/>
      <c r="B29" s="257" t="s">
        <v>4</v>
      </c>
      <c r="C29" s="258" t="s">
        <v>504</v>
      </c>
      <c r="D29" s="259"/>
      <c r="E29" s="254"/>
      <c r="F29" s="254"/>
      <c r="G29" s="254"/>
      <c r="H29" s="254"/>
      <c r="I29" s="254"/>
      <c r="J29" s="254"/>
      <c r="K29" s="254"/>
      <c r="L29" s="254"/>
      <c r="M29" s="254"/>
      <c r="N29" s="254"/>
      <c r="O29" s="254"/>
      <c r="P29" s="254"/>
      <c r="Q29" s="254"/>
      <c r="R29" s="254"/>
      <c r="S29" s="254"/>
      <c r="T29" s="3"/>
      <c r="U29" s="3"/>
      <c r="V29" s="3"/>
      <c r="W29" s="3"/>
      <c r="X29" s="3"/>
      <c r="Y29" s="3"/>
      <c r="Z29" s="3"/>
      <c r="AA29" s="3"/>
      <c r="AB29" s="3"/>
      <c r="AC29" s="3"/>
      <c r="AD29" s="3"/>
      <c r="AE29" s="3"/>
      <c r="AF29" s="3"/>
      <c r="AG29" s="20"/>
      <c r="AH29" s="4"/>
      <c r="AS29" s="4"/>
    </row>
    <row r="30" spans="1:47" ht="16.149999999999999" customHeight="1">
      <c r="A30" s="3"/>
      <c r="B30" s="259"/>
      <c r="C30" s="255" t="s">
        <v>505</v>
      </c>
      <c r="D30" s="259"/>
      <c r="E30" s="254"/>
      <c r="F30" s="254"/>
      <c r="G30" s="254"/>
      <c r="H30" s="254"/>
      <c r="I30" s="254"/>
      <c r="J30" s="254"/>
      <c r="K30" s="254"/>
      <c r="L30" s="254"/>
      <c r="M30" s="254"/>
      <c r="N30" s="254"/>
      <c r="O30" s="254"/>
      <c r="P30" s="254"/>
      <c r="Q30" s="254"/>
      <c r="R30" s="254"/>
      <c r="S30" s="254"/>
      <c r="T30" s="3"/>
      <c r="U30" s="3"/>
      <c r="V30" s="3"/>
      <c r="W30" s="3"/>
      <c r="X30" s="3"/>
      <c r="Y30" s="3"/>
      <c r="Z30" s="3"/>
      <c r="AA30" s="3"/>
      <c r="AB30" s="3"/>
      <c r="AC30" s="3"/>
      <c r="AD30" s="3"/>
      <c r="AE30" s="3"/>
      <c r="AF30" s="3"/>
      <c r="AG30" s="20"/>
      <c r="AH30" s="4"/>
      <c r="AS30" s="4"/>
    </row>
    <row r="31" spans="1:47" ht="16.149999999999999" customHeight="1">
      <c r="A31" s="3"/>
      <c r="B31" s="255"/>
      <c r="C31" s="260" t="s">
        <v>506</v>
      </c>
      <c r="D31" s="255"/>
      <c r="E31" s="252"/>
      <c r="F31" s="252"/>
      <c r="G31" s="252"/>
      <c r="H31" s="252"/>
      <c r="I31" s="252"/>
      <c r="J31" s="252"/>
      <c r="K31" s="252"/>
      <c r="L31" s="252"/>
      <c r="M31" s="252"/>
      <c r="N31" s="252"/>
      <c r="O31" s="252"/>
      <c r="P31" s="252"/>
      <c r="Q31" s="252"/>
      <c r="R31" s="252"/>
      <c r="S31" s="252"/>
      <c r="AD31" s="3"/>
      <c r="AE31" s="3"/>
      <c r="AF31" s="3"/>
      <c r="AG31" s="20"/>
      <c r="AH31" s="4"/>
      <c r="AS31" s="4"/>
    </row>
    <row r="32" spans="1:47" ht="16.149999999999999" customHeight="1">
      <c r="A32" s="3"/>
      <c r="B32" s="255"/>
      <c r="C32" s="260" t="s">
        <v>507</v>
      </c>
      <c r="D32" s="255"/>
      <c r="E32" s="252"/>
      <c r="F32" s="252"/>
      <c r="G32" s="252"/>
      <c r="H32" s="252"/>
      <c r="I32" s="252"/>
      <c r="J32" s="252"/>
      <c r="K32" s="252"/>
      <c r="L32" s="252"/>
      <c r="M32" s="252"/>
      <c r="N32" s="252"/>
      <c r="O32" s="252"/>
      <c r="P32" s="252"/>
      <c r="Q32" s="252"/>
      <c r="R32" s="252"/>
      <c r="S32" s="252"/>
      <c r="AD32" s="3"/>
      <c r="AE32" s="3"/>
      <c r="AF32" s="3"/>
      <c r="AG32" s="20"/>
      <c r="AH32" s="4"/>
      <c r="AS32" s="4"/>
    </row>
    <row r="33" spans="1:45" ht="16.149999999999999" customHeight="1">
      <c r="A33" s="3"/>
      <c r="B33" s="255"/>
      <c r="C33" s="258" t="s">
        <v>508</v>
      </c>
      <c r="D33" s="255"/>
      <c r="E33" s="252"/>
      <c r="F33" s="252"/>
      <c r="G33" s="252"/>
      <c r="H33" s="252"/>
      <c r="I33" s="252"/>
      <c r="J33" s="252"/>
      <c r="K33" s="252"/>
      <c r="L33" s="252"/>
      <c r="M33" s="252"/>
      <c r="N33" s="252"/>
      <c r="O33" s="252"/>
      <c r="P33" s="252"/>
      <c r="Q33" s="252"/>
      <c r="R33" s="252"/>
      <c r="S33" s="252"/>
      <c r="AD33" s="3"/>
      <c r="AE33" s="3"/>
      <c r="AF33" s="3"/>
      <c r="AG33" s="20"/>
      <c r="AH33" s="4"/>
      <c r="AS33" s="4"/>
    </row>
    <row r="34" spans="1:45" ht="16.149999999999999" customHeight="1">
      <c r="A34" s="3"/>
      <c r="B34" s="257" t="s">
        <v>4</v>
      </c>
      <c r="C34" s="258" t="s">
        <v>509</v>
      </c>
      <c r="D34" s="259"/>
      <c r="E34" s="254"/>
      <c r="F34" s="254"/>
      <c r="G34" s="254"/>
      <c r="H34" s="254"/>
      <c r="I34" s="254"/>
      <c r="J34" s="254"/>
      <c r="K34" s="254"/>
      <c r="L34" s="254"/>
      <c r="M34" s="254"/>
      <c r="N34" s="254"/>
      <c r="O34" s="254"/>
      <c r="P34" s="254"/>
      <c r="Q34" s="254"/>
      <c r="R34" s="254"/>
      <c r="S34" s="254"/>
      <c r="T34" s="3"/>
      <c r="U34" s="3"/>
      <c r="V34" s="3"/>
      <c r="W34" s="3"/>
      <c r="X34" s="3"/>
      <c r="Y34" s="3"/>
      <c r="Z34" s="3"/>
      <c r="AA34" s="3"/>
      <c r="AB34" s="3"/>
      <c r="AC34" s="3"/>
      <c r="AD34" s="3"/>
      <c r="AE34" s="3"/>
      <c r="AF34" s="3"/>
      <c r="AG34" s="20"/>
      <c r="AH34" s="4"/>
      <c r="AS34" s="4"/>
    </row>
    <row r="35" spans="1:45" ht="16.149999999999999" customHeight="1">
      <c r="A35" s="3"/>
      <c r="B35" s="259"/>
      <c r="C35" s="261" t="s">
        <v>510</v>
      </c>
      <c r="D35" s="259"/>
      <c r="E35" s="254"/>
      <c r="F35" s="254"/>
      <c r="G35" s="254"/>
      <c r="H35" s="254"/>
      <c r="I35" s="254"/>
      <c r="J35" s="254"/>
      <c r="K35" s="254"/>
      <c r="L35" s="254"/>
      <c r="M35" s="254"/>
      <c r="N35" s="254"/>
      <c r="O35" s="254"/>
      <c r="P35" s="254"/>
      <c r="Q35" s="254"/>
      <c r="R35" s="254"/>
      <c r="S35" s="254"/>
      <c r="T35" s="3"/>
      <c r="U35" s="3"/>
      <c r="V35" s="3"/>
      <c r="W35" s="3"/>
      <c r="X35" s="3"/>
      <c r="Y35" s="3"/>
      <c r="Z35" s="3"/>
      <c r="AA35" s="3"/>
      <c r="AB35" s="3"/>
      <c r="AC35" s="3"/>
      <c r="AD35" s="3"/>
      <c r="AE35" s="3"/>
      <c r="AF35" s="3"/>
      <c r="AG35" s="20"/>
      <c r="AH35" s="4"/>
      <c r="AS35" s="4"/>
    </row>
    <row r="36" spans="1:45" ht="16.149999999999999" customHeight="1">
      <c r="A36" s="3"/>
      <c r="B36" s="257" t="s">
        <v>4</v>
      </c>
      <c r="C36" s="261" t="s">
        <v>511</v>
      </c>
      <c r="D36" s="259"/>
      <c r="E36" s="254"/>
      <c r="F36" s="254"/>
      <c r="G36" s="254"/>
      <c r="H36" s="254"/>
      <c r="I36" s="254"/>
      <c r="J36" s="254"/>
      <c r="K36" s="254"/>
      <c r="L36" s="254"/>
      <c r="M36" s="254"/>
      <c r="N36" s="254"/>
      <c r="O36" s="254"/>
      <c r="P36" s="254"/>
      <c r="Q36" s="254"/>
      <c r="R36" s="254"/>
      <c r="S36" s="254"/>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512</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57" t="s">
        <v>4</v>
      </c>
      <c r="C39" s="258" t="s">
        <v>513</v>
      </c>
      <c r="D39" s="254"/>
      <c r="E39" s="254"/>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57"/>
      <c r="C40" s="258" t="s">
        <v>514</v>
      </c>
      <c r="D40" s="254"/>
      <c r="E40" s="254"/>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54"/>
      <c r="C41" s="258" t="s">
        <v>515</v>
      </c>
      <c r="D41" s="254"/>
      <c r="E41" s="254"/>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58" t="s">
        <v>516</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57" t="s">
        <v>4</v>
      </c>
      <c r="C43" s="258" t="s">
        <v>517</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58" t="s">
        <v>518</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58" t="s">
        <v>519</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520</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521</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526">
        <v>7</v>
      </c>
      <c r="AC47" s="526"/>
      <c r="AD47" s="526"/>
      <c r="AE47" s="526"/>
      <c r="AF47" s="526"/>
      <c r="AG47" s="74" t="s">
        <v>522</v>
      </c>
      <c r="AH47" s="181"/>
      <c r="AI47" s="181"/>
    </row>
    <row r="48" spans="1:45" ht="16.149999999999999" hidden="1" customHeight="1" outlineLevel="1">
      <c r="A48" s="1" t="s">
        <v>523</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521"/>
      <c r="AC48" s="521"/>
      <c r="AD48" s="521"/>
      <c r="AE48" s="521"/>
      <c r="AF48" s="521"/>
      <c r="AG48" s="127" t="s">
        <v>71</v>
      </c>
    </row>
    <row r="49" spans="1:70" ht="16.149999999999999" hidden="1" customHeight="1" outlineLevel="1">
      <c r="A49" s="1" t="s">
        <v>524</v>
      </c>
      <c r="B49" s="3"/>
      <c r="C49" s="3"/>
      <c r="D49" s="3"/>
      <c r="E49" s="3"/>
      <c r="F49" s="3"/>
      <c r="G49" s="3"/>
      <c r="H49" s="3"/>
      <c r="I49" s="3"/>
      <c r="J49" s="3"/>
      <c r="K49" s="3"/>
      <c r="L49" s="3"/>
      <c r="M49" s="3"/>
      <c r="N49" s="3"/>
      <c r="O49" s="3"/>
      <c r="P49" s="3"/>
      <c r="Q49" s="3"/>
      <c r="R49" s="3"/>
      <c r="S49" s="3"/>
      <c r="T49" s="3"/>
      <c r="U49" s="3"/>
      <c r="V49" s="3"/>
      <c r="W49" s="3"/>
      <c r="X49" s="3"/>
      <c r="Y49" s="3"/>
      <c r="Z49" s="3"/>
      <c r="AA49" s="3"/>
      <c r="AB49" s="527"/>
      <c r="AC49" s="527"/>
      <c r="AD49" s="527"/>
      <c r="AE49" s="527"/>
      <c r="AF49" s="527"/>
      <c r="AG49" s="176" t="s">
        <v>71</v>
      </c>
    </row>
    <row r="50" spans="1:70" ht="16.149999999999999" customHeight="1" collapsed="1">
      <c r="A50" s="1" t="s">
        <v>525</v>
      </c>
      <c r="B50" s="6"/>
      <c r="C50" s="6"/>
      <c r="D50" s="6"/>
      <c r="E50" s="6"/>
      <c r="F50" s="6"/>
      <c r="G50" s="6"/>
      <c r="H50" s="6"/>
      <c r="I50" s="6"/>
      <c r="J50" s="6"/>
      <c r="K50" s="6"/>
      <c r="L50" s="6"/>
      <c r="M50" s="6"/>
      <c r="N50" s="6"/>
      <c r="O50" s="6"/>
      <c r="P50" s="6"/>
      <c r="Q50" s="6"/>
      <c r="R50" s="6"/>
      <c r="S50" s="6"/>
      <c r="T50" s="6"/>
      <c r="U50" s="6"/>
      <c r="V50" s="6"/>
      <c r="W50" s="6"/>
      <c r="X50" s="6"/>
      <c r="Y50" s="6"/>
      <c r="Z50" s="6"/>
      <c r="AA50" s="521">
        <v>6000</v>
      </c>
      <c r="AB50" s="521"/>
      <c r="AC50" s="262" t="s">
        <v>71</v>
      </c>
      <c r="AD50" s="263" t="s">
        <v>526</v>
      </c>
      <c r="AE50" s="522"/>
      <c r="AF50" s="522"/>
      <c r="AG50" s="176" t="s">
        <v>527</v>
      </c>
    </row>
    <row r="51" spans="1:70" ht="16.149999999999999" hidden="1" customHeight="1" outlineLevel="1">
      <c r="A51" s="17"/>
      <c r="B51" s="40" t="s">
        <v>528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521"/>
      <c r="AC51" s="521"/>
      <c r="AD51" s="521"/>
      <c r="AE51" s="521"/>
      <c r="AF51" s="521"/>
      <c r="AG51" s="130" t="s">
        <v>71</v>
      </c>
    </row>
    <row r="52" spans="1:70" s="177" customFormat="1" ht="16.149999999999999" hidden="1" customHeight="1" outlineLevel="1" thickBot="1">
      <c r="A52" s="41"/>
      <c r="B52" s="105" t="s">
        <v>529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529"/>
      <c r="AC52" s="529"/>
      <c r="AD52" s="529"/>
      <c r="AE52" s="529"/>
      <c r="AF52" s="529"/>
      <c r="AG52" s="130" t="s">
        <v>530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531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512">
        <f>IFERROR(AB52/AB48*100,0)</f>
        <v>0</v>
      </c>
      <c r="AC53" s="512"/>
      <c r="AD53" s="512"/>
      <c r="AE53" s="512"/>
      <c r="AF53" s="512"/>
      <c r="AG53" s="164" t="s">
        <v>527</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532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74"/>
      <c r="AB55" s="174"/>
      <c r="AC55" s="174"/>
      <c r="AD55" s="174"/>
      <c r="AE55" s="174"/>
      <c r="AF55" s="174"/>
      <c r="AG55" s="174"/>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533</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526"/>
      <c r="AC56" s="526"/>
      <c r="AD56" s="526"/>
      <c r="AE56" s="526"/>
      <c r="AF56" s="526"/>
      <c r="AG56" s="74" t="s">
        <v>522</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534</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521"/>
      <c r="AC57" s="521"/>
      <c r="AD57" s="521"/>
      <c r="AE57" s="521"/>
      <c r="AF57" s="521"/>
      <c r="AG57" s="127" t="s">
        <v>71</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535</v>
      </c>
      <c r="B58" s="3"/>
      <c r="C58" s="3"/>
      <c r="D58" s="3"/>
      <c r="E58" s="3"/>
      <c r="F58" s="3"/>
      <c r="G58" s="3"/>
      <c r="H58" s="3"/>
      <c r="I58" s="3"/>
      <c r="J58" s="3"/>
      <c r="K58" s="3"/>
      <c r="L58" s="3"/>
      <c r="M58" s="3"/>
      <c r="N58" s="3"/>
      <c r="O58" s="3"/>
      <c r="P58" s="3"/>
      <c r="Q58" s="3"/>
      <c r="R58" s="3"/>
      <c r="S58" s="3"/>
      <c r="T58" s="3"/>
      <c r="U58" s="3"/>
      <c r="V58" s="3"/>
      <c r="W58" s="3"/>
      <c r="X58" s="3"/>
      <c r="Y58" s="3"/>
      <c r="Z58" s="3"/>
      <c r="AA58" s="3"/>
      <c r="AB58" s="527"/>
      <c r="AC58" s="527"/>
      <c r="AD58" s="527"/>
      <c r="AE58" s="527"/>
      <c r="AF58" s="527"/>
      <c r="AG58" s="176" t="s">
        <v>71</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536</v>
      </c>
      <c r="B59" s="6"/>
      <c r="C59" s="6"/>
      <c r="D59" s="6"/>
      <c r="E59" s="6"/>
      <c r="F59" s="6"/>
      <c r="G59" s="6"/>
      <c r="H59" s="6"/>
      <c r="I59" s="6"/>
      <c r="J59" s="6"/>
      <c r="K59" s="6"/>
      <c r="L59" s="6"/>
      <c r="M59" s="6"/>
      <c r="N59" s="6"/>
      <c r="O59" s="6"/>
      <c r="P59" s="6"/>
      <c r="Q59" s="6"/>
      <c r="R59" s="6"/>
      <c r="S59" s="6"/>
      <c r="T59" s="6"/>
      <c r="U59" s="6"/>
      <c r="V59" s="6"/>
      <c r="W59" s="6"/>
      <c r="X59" s="6"/>
      <c r="Y59" s="6"/>
      <c r="Z59" s="6"/>
      <c r="AA59" s="6"/>
      <c r="AB59" s="528">
        <f>AB58-AB57</f>
        <v>0</v>
      </c>
      <c r="AC59" s="528"/>
      <c r="AD59" s="528"/>
      <c r="AE59" s="528"/>
      <c r="AF59" s="528"/>
      <c r="AG59" s="176" t="s">
        <v>71</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537</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521"/>
      <c r="AC60" s="521"/>
      <c r="AD60" s="521"/>
      <c r="AE60" s="521"/>
      <c r="AF60" s="521"/>
      <c r="AG60" s="130" t="s">
        <v>71</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538</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529"/>
      <c r="AC61" s="529"/>
      <c r="AD61" s="529"/>
      <c r="AE61" s="529"/>
      <c r="AF61" s="529"/>
      <c r="AG61" s="130" t="s">
        <v>530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539</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512">
        <f>IFERROR(AB61/AB57*100,0)</f>
        <v>0</v>
      </c>
      <c r="AC62" s="512"/>
      <c r="AD62" s="512"/>
      <c r="AE62" s="512"/>
      <c r="AF62" s="512"/>
      <c r="AG62" s="164" t="s">
        <v>527</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540</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525"/>
      <c r="AB64" s="525"/>
      <c r="AC64" s="525"/>
      <c r="AD64" s="525"/>
      <c r="AE64" s="525"/>
      <c r="AF64" s="525"/>
      <c r="AG64" s="525"/>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541</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526"/>
      <c r="AC65" s="526"/>
      <c r="AD65" s="526"/>
      <c r="AE65" s="526"/>
      <c r="AF65" s="526"/>
      <c r="AG65" s="74" t="s">
        <v>522</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542</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521"/>
      <c r="AC66" s="521"/>
      <c r="AD66" s="521"/>
      <c r="AE66" s="521"/>
      <c r="AF66" s="521"/>
      <c r="AG66" s="127" t="s">
        <v>71</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543</v>
      </c>
      <c r="B67" s="3"/>
      <c r="C67" s="3"/>
      <c r="D67" s="3"/>
      <c r="E67" s="3"/>
      <c r="F67" s="3"/>
      <c r="G67" s="3"/>
      <c r="H67" s="3"/>
      <c r="I67" s="3"/>
      <c r="J67" s="3"/>
      <c r="K67" s="3"/>
      <c r="L67" s="3"/>
      <c r="M67" s="3"/>
      <c r="N67" s="3"/>
      <c r="O67" s="3"/>
      <c r="P67" s="3"/>
      <c r="Q67" s="3"/>
      <c r="R67" s="3"/>
      <c r="S67" s="3"/>
      <c r="T67" s="3"/>
      <c r="U67" s="3"/>
      <c r="V67" s="3"/>
      <c r="W67" s="3"/>
      <c r="X67" s="3"/>
      <c r="Y67" s="3"/>
      <c r="Z67" s="3"/>
      <c r="AA67" s="3"/>
      <c r="AB67" s="527"/>
      <c r="AC67" s="527"/>
      <c r="AD67" s="527"/>
      <c r="AE67" s="527"/>
      <c r="AF67" s="527"/>
      <c r="AG67" s="176" t="s">
        <v>71</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544</v>
      </c>
      <c r="B68" s="6"/>
      <c r="C68" s="6"/>
      <c r="D68" s="6"/>
      <c r="E68" s="6"/>
      <c r="F68" s="6"/>
      <c r="G68" s="6"/>
      <c r="H68" s="6"/>
      <c r="I68" s="6"/>
      <c r="J68" s="6"/>
      <c r="K68" s="6"/>
      <c r="L68" s="6"/>
      <c r="M68" s="6"/>
      <c r="N68" s="6"/>
      <c r="O68" s="6"/>
      <c r="P68" s="6"/>
      <c r="Q68" s="6"/>
      <c r="R68" s="6"/>
      <c r="S68" s="6"/>
      <c r="T68" s="6"/>
      <c r="U68" s="6"/>
      <c r="V68" s="6"/>
      <c r="W68" s="6"/>
      <c r="X68" s="6"/>
      <c r="Y68" s="6"/>
      <c r="Z68" s="6"/>
      <c r="AA68" s="6"/>
      <c r="AB68" s="528">
        <f>AB67-AB66</f>
        <v>0</v>
      </c>
      <c r="AC68" s="528"/>
      <c r="AD68" s="528"/>
      <c r="AE68" s="528"/>
      <c r="AF68" s="528"/>
      <c r="AG68" s="176" t="s">
        <v>71</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545</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521"/>
      <c r="AC69" s="521"/>
      <c r="AD69" s="521"/>
      <c r="AE69" s="521"/>
      <c r="AF69" s="521"/>
      <c r="AG69" s="130" t="s">
        <v>71</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546</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529"/>
      <c r="AC70" s="529"/>
      <c r="AD70" s="529"/>
      <c r="AE70" s="529"/>
      <c r="AF70" s="529"/>
      <c r="AG70" s="130" t="s">
        <v>530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547</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512">
        <f>IFERROR(AB70/AB66*100,0)</f>
        <v>0</v>
      </c>
      <c r="AC71" s="512"/>
      <c r="AD71" s="512"/>
      <c r="AE71" s="512"/>
      <c r="AF71" s="512"/>
      <c r="AG71" s="164" t="s">
        <v>527</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548</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525"/>
      <c r="AB73" s="525"/>
      <c r="AC73" s="525"/>
      <c r="AD73" s="525"/>
      <c r="AE73" s="525"/>
      <c r="AF73" s="525"/>
      <c r="AG73" s="525"/>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549</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526"/>
      <c r="AC74" s="526"/>
      <c r="AD74" s="526"/>
      <c r="AE74" s="526"/>
      <c r="AF74" s="526"/>
      <c r="AG74" s="74" t="s">
        <v>522</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550</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521"/>
      <c r="AC75" s="521"/>
      <c r="AD75" s="521"/>
      <c r="AE75" s="521"/>
      <c r="AF75" s="521"/>
      <c r="AG75" s="127" t="s">
        <v>71</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551</v>
      </c>
      <c r="B76" s="3"/>
      <c r="C76" s="3"/>
      <c r="D76" s="3"/>
      <c r="E76" s="3"/>
      <c r="F76" s="3"/>
      <c r="G76" s="3"/>
      <c r="H76" s="3"/>
      <c r="I76" s="3"/>
      <c r="J76" s="3"/>
      <c r="K76" s="3"/>
      <c r="L76" s="3"/>
      <c r="M76" s="3"/>
      <c r="N76" s="3"/>
      <c r="O76" s="3"/>
      <c r="P76" s="3"/>
      <c r="Q76" s="3"/>
      <c r="R76" s="3"/>
      <c r="S76" s="3"/>
      <c r="T76" s="3"/>
      <c r="U76" s="3"/>
      <c r="V76" s="3"/>
      <c r="W76" s="3"/>
      <c r="X76" s="3"/>
      <c r="Y76" s="3"/>
      <c r="Z76" s="3"/>
      <c r="AA76" s="3"/>
      <c r="AB76" s="527"/>
      <c r="AC76" s="527"/>
      <c r="AD76" s="527"/>
      <c r="AE76" s="527"/>
      <c r="AF76" s="527"/>
      <c r="AG76" s="176" t="s">
        <v>71</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552</v>
      </c>
      <c r="B77" s="6"/>
      <c r="C77" s="6"/>
      <c r="D77" s="6"/>
      <c r="E77" s="6"/>
      <c r="F77" s="6"/>
      <c r="G77" s="6"/>
      <c r="H77" s="6"/>
      <c r="I77" s="6"/>
      <c r="J77" s="6"/>
      <c r="K77" s="6"/>
      <c r="L77" s="6"/>
      <c r="M77" s="6"/>
      <c r="N77" s="6"/>
      <c r="O77" s="6"/>
      <c r="P77" s="6"/>
      <c r="Q77" s="6"/>
      <c r="R77" s="6"/>
      <c r="S77" s="6"/>
      <c r="T77" s="6"/>
      <c r="U77" s="6"/>
      <c r="V77" s="6"/>
      <c r="W77" s="6"/>
      <c r="X77" s="6"/>
      <c r="Y77" s="6"/>
      <c r="Z77" s="6"/>
      <c r="AA77" s="6"/>
      <c r="AB77" s="528">
        <f>AB76-AB75</f>
        <v>0</v>
      </c>
      <c r="AC77" s="528"/>
      <c r="AD77" s="528"/>
      <c r="AE77" s="528"/>
      <c r="AF77" s="528"/>
      <c r="AG77" s="176" t="s">
        <v>71</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553</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521"/>
      <c r="AC78" s="521"/>
      <c r="AD78" s="521"/>
      <c r="AE78" s="521"/>
      <c r="AF78" s="521"/>
      <c r="AG78" s="130" t="s">
        <v>71</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554</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529"/>
      <c r="AC79" s="529"/>
      <c r="AD79" s="529"/>
      <c r="AE79" s="529"/>
      <c r="AF79" s="529"/>
      <c r="AG79" s="130" t="s">
        <v>530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555</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512">
        <f>IFERROR(AB79/AB75*100,0)</f>
        <v>0</v>
      </c>
      <c r="AC80" s="512"/>
      <c r="AD80" s="512"/>
      <c r="AE80" s="512"/>
      <c r="AF80" s="512"/>
      <c r="AG80" s="164" t="s">
        <v>527</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556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525"/>
      <c r="AB82" s="525"/>
      <c r="AC82" s="525"/>
      <c r="AD82" s="525"/>
      <c r="AE82" s="525"/>
      <c r="AF82" s="525"/>
      <c r="AG82" s="525"/>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557</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526"/>
      <c r="AC83" s="526"/>
      <c r="AD83" s="526"/>
      <c r="AE83" s="526"/>
      <c r="AF83" s="526"/>
      <c r="AG83" s="74" t="s">
        <v>522</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558</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521"/>
      <c r="AC84" s="521"/>
      <c r="AD84" s="521"/>
      <c r="AE84" s="521"/>
      <c r="AF84" s="521"/>
      <c r="AG84" s="127" t="s">
        <v>71</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559</v>
      </c>
      <c r="B85" s="3"/>
      <c r="C85" s="3"/>
      <c r="D85" s="3"/>
      <c r="E85" s="3"/>
      <c r="F85" s="3"/>
      <c r="G85" s="3"/>
      <c r="H85" s="3"/>
      <c r="I85" s="3"/>
      <c r="J85" s="3"/>
      <c r="K85" s="3"/>
      <c r="L85" s="3"/>
      <c r="M85" s="3"/>
      <c r="N85" s="3"/>
      <c r="O85" s="3"/>
      <c r="P85" s="3"/>
      <c r="Q85" s="3"/>
      <c r="R85" s="3"/>
      <c r="S85" s="3"/>
      <c r="T85" s="3"/>
      <c r="U85" s="3"/>
      <c r="V85" s="3"/>
      <c r="W85" s="3"/>
      <c r="X85" s="3"/>
      <c r="Y85" s="3"/>
      <c r="Z85" s="3"/>
      <c r="AA85" s="3"/>
      <c r="AB85" s="527"/>
      <c r="AC85" s="527"/>
      <c r="AD85" s="527"/>
      <c r="AE85" s="527"/>
      <c r="AF85" s="527"/>
      <c r="AG85" s="176" t="s">
        <v>71</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560</v>
      </c>
      <c r="B86" s="6"/>
      <c r="C86" s="6"/>
      <c r="D86" s="6"/>
      <c r="E86" s="6"/>
      <c r="F86" s="6"/>
      <c r="G86" s="6"/>
      <c r="H86" s="6"/>
      <c r="I86" s="6"/>
      <c r="J86" s="6"/>
      <c r="K86" s="6"/>
      <c r="L86" s="6"/>
      <c r="M86" s="6"/>
      <c r="N86" s="6"/>
      <c r="O86" s="6"/>
      <c r="P86" s="6"/>
      <c r="Q86" s="6"/>
      <c r="R86" s="6"/>
      <c r="S86" s="6"/>
      <c r="T86" s="6"/>
      <c r="U86" s="6"/>
      <c r="V86" s="6"/>
      <c r="W86" s="6"/>
      <c r="X86" s="6"/>
      <c r="Y86" s="6"/>
      <c r="Z86" s="6"/>
      <c r="AA86" s="6"/>
      <c r="AB86" s="528">
        <f>AB85-AB84</f>
        <v>0</v>
      </c>
      <c r="AC86" s="528"/>
      <c r="AD86" s="528"/>
      <c r="AE86" s="528"/>
      <c r="AF86" s="528"/>
      <c r="AG86" s="176" t="s">
        <v>71</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561</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521"/>
      <c r="AC87" s="521"/>
      <c r="AD87" s="521"/>
      <c r="AE87" s="521"/>
      <c r="AF87" s="521"/>
      <c r="AG87" s="130" t="s">
        <v>71</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562</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529"/>
      <c r="AC88" s="529"/>
      <c r="AD88" s="529"/>
      <c r="AE88" s="529"/>
      <c r="AF88" s="529"/>
      <c r="AG88" s="130" t="s">
        <v>530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563</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512">
        <f>IFERROR(AB88/AB84*100,0)</f>
        <v>0</v>
      </c>
      <c r="AC89" s="512"/>
      <c r="AD89" s="512"/>
      <c r="AE89" s="512"/>
      <c r="AF89" s="512"/>
      <c r="AG89" s="164" t="s">
        <v>527</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564</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565</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523"/>
      <c r="AB92" s="523"/>
      <c r="AC92" s="523"/>
      <c r="AD92" s="523"/>
      <c r="AE92" s="523"/>
      <c r="AF92" s="523"/>
      <c r="AG92" s="523"/>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566</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524">
        <v>1</v>
      </c>
      <c r="AC93" s="524"/>
      <c r="AD93" s="524"/>
      <c r="AE93" s="524"/>
      <c r="AF93" s="524"/>
      <c r="AG93" s="77" t="s">
        <v>522</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567</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518"/>
      <c r="AC94" s="518"/>
      <c r="AD94" s="518"/>
      <c r="AE94" s="518"/>
      <c r="AF94" s="518"/>
      <c r="AG94" s="121" t="s">
        <v>71</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568</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518"/>
      <c r="AC95" s="518"/>
      <c r="AD95" s="518"/>
      <c r="AE95" s="518"/>
      <c r="AF95" s="518"/>
      <c r="AG95" s="121" t="s">
        <v>71</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569</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517"/>
      <c r="AC96" s="517"/>
      <c r="AD96" s="517"/>
      <c r="AE96" s="517"/>
      <c r="AF96" s="517"/>
      <c r="AG96" s="134" t="s">
        <v>71</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570</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518"/>
      <c r="AC97" s="518"/>
      <c r="AD97" s="518"/>
      <c r="AE97" s="518"/>
      <c r="AF97" s="518"/>
      <c r="AG97" s="134" t="s">
        <v>71</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571</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519">
        <f>AB96-AB94</f>
        <v>0</v>
      </c>
      <c r="AC98" s="519"/>
      <c r="AD98" s="519"/>
      <c r="AE98" s="519"/>
      <c r="AF98" s="519"/>
      <c r="AG98" s="134" t="s">
        <v>71</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572</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521">
        <v>3000</v>
      </c>
      <c r="AB99" s="521"/>
      <c r="AC99" s="264" t="s">
        <v>71</v>
      </c>
      <c r="AD99" s="264" t="s">
        <v>526</v>
      </c>
      <c r="AE99" s="522"/>
      <c r="AF99" s="522"/>
      <c r="AG99" s="134" t="s">
        <v>527</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537</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518"/>
      <c r="AC100" s="518"/>
      <c r="AD100" s="518"/>
      <c r="AE100" s="518"/>
      <c r="AF100" s="518"/>
      <c r="AG100" s="137" t="s">
        <v>71</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538</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520"/>
      <c r="AC101" s="520"/>
      <c r="AD101" s="520"/>
      <c r="AE101" s="520"/>
      <c r="AF101" s="520"/>
      <c r="AG101" s="137" t="s">
        <v>530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539</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512">
        <f>IFERROR(AB101/AB95*100,0)</f>
        <v>0</v>
      </c>
      <c r="AC102" s="512"/>
      <c r="AD102" s="512"/>
      <c r="AE102" s="512"/>
      <c r="AF102" s="512"/>
      <c r="AG102" s="138" t="s">
        <v>527</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573</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523"/>
      <c r="AB104" s="523"/>
      <c r="AC104" s="523"/>
      <c r="AD104" s="523"/>
      <c r="AE104" s="523"/>
      <c r="AF104" s="523"/>
      <c r="AG104" s="523"/>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574</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524">
        <v>2</v>
      </c>
      <c r="AC105" s="524"/>
      <c r="AD105" s="524"/>
      <c r="AE105" s="524"/>
      <c r="AF105" s="524"/>
      <c r="AG105" s="77" t="s">
        <v>522</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575</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518"/>
      <c r="AC106" s="518"/>
      <c r="AD106" s="518"/>
      <c r="AE106" s="518"/>
      <c r="AF106" s="518"/>
      <c r="AG106" s="121" t="s">
        <v>71</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576</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518"/>
      <c r="AC107" s="518"/>
      <c r="AD107" s="518"/>
      <c r="AE107" s="518"/>
      <c r="AF107" s="518"/>
      <c r="AG107" s="121" t="s">
        <v>71</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577</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517"/>
      <c r="AC108" s="517"/>
      <c r="AD108" s="517"/>
      <c r="AE108" s="517"/>
      <c r="AF108" s="517"/>
      <c r="AG108" s="134" t="s">
        <v>71</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578</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518"/>
      <c r="AC109" s="518"/>
      <c r="AD109" s="518"/>
      <c r="AE109" s="518"/>
      <c r="AF109" s="518"/>
      <c r="AG109" s="134" t="s">
        <v>71</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579</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519">
        <f>AB108-AB106</f>
        <v>0</v>
      </c>
      <c r="AC110" s="519"/>
      <c r="AD110" s="519"/>
      <c r="AE110" s="519"/>
      <c r="AF110" s="519"/>
      <c r="AG110" s="134" t="s">
        <v>71</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580</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521">
        <v>1200</v>
      </c>
      <c r="AB111" s="521"/>
      <c r="AC111" s="264" t="s">
        <v>71</v>
      </c>
      <c r="AD111" s="264" t="s">
        <v>526</v>
      </c>
      <c r="AE111" s="522"/>
      <c r="AF111" s="522"/>
      <c r="AG111" s="134" t="s">
        <v>527</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545</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518"/>
      <c r="AC112" s="518"/>
      <c r="AD112" s="518"/>
      <c r="AE112" s="518"/>
      <c r="AF112" s="518"/>
      <c r="AG112" s="137" t="s">
        <v>71</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546</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520"/>
      <c r="AC113" s="520"/>
      <c r="AD113" s="520"/>
      <c r="AE113" s="520"/>
      <c r="AF113" s="520"/>
      <c r="AG113" s="137" t="s">
        <v>530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547</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512">
        <f>IFERROR(AB113/AB107*100,0)</f>
        <v>0</v>
      </c>
      <c r="AC114" s="512"/>
      <c r="AD114" s="512"/>
      <c r="AE114" s="512"/>
      <c r="AF114" s="512"/>
      <c r="AG114" s="138" t="s">
        <v>527</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581</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582</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583</v>
      </c>
      <c r="D118" s="3"/>
      <c r="E118" s="3"/>
      <c r="F118" s="3"/>
      <c r="G118" s="3"/>
      <c r="H118" s="3"/>
      <c r="I118" s="3"/>
      <c r="J118" s="3"/>
      <c r="K118" s="3"/>
      <c r="L118" s="3"/>
      <c r="M118" s="3" t="s">
        <v>584</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585</v>
      </c>
      <c r="D119" s="3"/>
      <c r="E119" s="3"/>
      <c r="F119" s="3"/>
      <c r="G119" s="3"/>
      <c r="H119" s="3"/>
      <c r="I119" s="3"/>
      <c r="J119" s="513"/>
      <c r="K119" s="513"/>
      <c r="L119" s="513"/>
      <c r="M119" s="513"/>
      <c r="N119" s="513"/>
      <c r="O119" s="513"/>
      <c r="P119" s="513"/>
      <c r="Q119" s="513"/>
      <c r="R119" s="513"/>
      <c r="S119" s="513"/>
      <c r="T119" s="513"/>
      <c r="U119" s="513"/>
      <c r="V119" s="513"/>
      <c r="W119" s="513"/>
      <c r="X119" s="513"/>
      <c r="Y119" s="513"/>
      <c r="Z119" s="513"/>
      <c r="AA119" s="513"/>
      <c r="AB119" s="513"/>
      <c r="AC119" s="513"/>
      <c r="AD119" s="513"/>
      <c r="AE119" s="513"/>
      <c r="AF119" s="513"/>
      <c r="AG119" s="18" t="s">
        <v>586</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587</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514"/>
      <c r="D122" s="514"/>
      <c r="E122" s="514"/>
      <c r="F122" s="514"/>
      <c r="G122" s="514"/>
      <c r="H122" s="514"/>
      <c r="I122" s="514"/>
      <c r="J122" s="514"/>
      <c r="K122" s="514"/>
      <c r="L122" s="514"/>
      <c r="M122" s="514"/>
      <c r="N122" s="514"/>
      <c r="O122" s="514"/>
      <c r="P122" s="514"/>
      <c r="Q122" s="514"/>
      <c r="R122" s="514"/>
      <c r="S122" s="514"/>
      <c r="T122" s="514"/>
      <c r="U122" s="514"/>
      <c r="V122" s="514"/>
      <c r="W122" s="514"/>
      <c r="X122" s="514"/>
      <c r="Y122" s="514"/>
      <c r="Z122" s="514"/>
      <c r="AA122" s="514"/>
      <c r="AB122" s="514"/>
      <c r="AC122" s="514"/>
      <c r="AD122" s="514"/>
      <c r="AE122" s="514"/>
      <c r="AF122" s="514"/>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474" t="s">
        <v>200</v>
      </c>
      <c r="B125" s="474"/>
      <c r="C125" s="474"/>
      <c r="D125" s="474"/>
      <c r="E125" s="474"/>
      <c r="F125" s="474"/>
      <c r="G125" s="474"/>
      <c r="H125" s="474"/>
      <c r="I125" s="474"/>
      <c r="J125" s="474"/>
      <c r="K125" s="474"/>
      <c r="L125" s="474"/>
      <c r="M125" s="474"/>
      <c r="N125" s="474"/>
      <c r="O125" s="474"/>
      <c r="P125" s="474"/>
      <c r="Q125" s="474"/>
      <c r="R125" s="474"/>
      <c r="S125" s="474"/>
      <c r="T125" s="474"/>
      <c r="U125" s="474"/>
      <c r="V125" s="474"/>
      <c r="W125" s="474"/>
      <c r="X125" s="474"/>
      <c r="Y125" s="474"/>
      <c r="Z125" s="474"/>
      <c r="AA125" s="474"/>
      <c r="AB125" s="474"/>
      <c r="AC125" s="474"/>
      <c r="AD125" s="474"/>
      <c r="AE125" s="474"/>
      <c r="AF125" s="474"/>
      <c r="AG125" s="474"/>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474"/>
      <c r="B126" s="474"/>
      <c r="C126" s="474"/>
      <c r="D126" s="474"/>
      <c r="E126" s="474"/>
      <c r="F126" s="474"/>
      <c r="G126" s="474"/>
      <c r="H126" s="474"/>
      <c r="I126" s="474"/>
      <c r="J126" s="474"/>
      <c r="K126" s="474"/>
      <c r="L126" s="474"/>
      <c r="M126" s="474"/>
      <c r="N126" s="474"/>
      <c r="O126" s="474"/>
      <c r="P126" s="474"/>
      <c r="Q126" s="474"/>
      <c r="R126" s="474"/>
      <c r="S126" s="474"/>
      <c r="T126" s="474"/>
      <c r="U126" s="474"/>
      <c r="V126" s="474"/>
      <c r="W126" s="474"/>
      <c r="X126" s="474"/>
      <c r="Y126" s="474"/>
      <c r="Z126" s="474"/>
      <c r="AA126" s="474"/>
      <c r="AB126" s="474"/>
      <c r="AC126" s="474"/>
      <c r="AD126" s="474"/>
      <c r="AE126" s="474"/>
      <c r="AF126" s="474"/>
      <c r="AG126" s="474"/>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32</v>
      </c>
      <c r="D127" s="3"/>
      <c r="E127" s="515"/>
      <c r="F127" s="515"/>
      <c r="G127" s="3" t="s">
        <v>33</v>
      </c>
      <c r="H127" s="515"/>
      <c r="I127" s="515"/>
      <c r="J127" s="3" t="s">
        <v>178</v>
      </c>
      <c r="K127" s="515"/>
      <c r="L127" s="515"/>
      <c r="M127" s="3" t="s">
        <v>35</v>
      </c>
      <c r="N127" s="3"/>
      <c r="O127" s="3"/>
      <c r="P127" s="3" t="s">
        <v>201</v>
      </c>
      <c r="Q127" s="3"/>
      <c r="R127" s="3"/>
      <c r="S127" s="3"/>
      <c r="T127" s="516"/>
      <c r="U127" s="516"/>
      <c r="V127" s="516"/>
      <c r="W127" s="516"/>
      <c r="X127" s="516"/>
      <c r="Y127" s="516"/>
      <c r="Z127" s="516"/>
      <c r="AA127" s="516"/>
      <c r="AB127" s="516"/>
      <c r="AC127" s="516"/>
      <c r="AD127" s="516"/>
      <c r="AE127" s="516"/>
      <c r="AF127" s="516"/>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0"/>
      <c r="F128" s="20"/>
      <c r="G128" s="3"/>
      <c r="H128" s="20"/>
      <c r="I128" s="20"/>
      <c r="J128" s="3"/>
      <c r="K128" s="20"/>
      <c r="L128" s="20"/>
      <c r="M128" s="3"/>
      <c r="N128" s="3"/>
      <c r="O128" s="3"/>
      <c r="P128" s="3"/>
      <c r="Q128" s="3"/>
      <c r="R128" s="3"/>
      <c r="S128" s="3"/>
      <c r="T128" s="20"/>
      <c r="U128" s="20"/>
      <c r="V128" s="20"/>
      <c r="W128" s="20"/>
      <c r="X128" s="20"/>
      <c r="Y128" s="20"/>
      <c r="Z128" s="20"/>
      <c r="AA128" s="20"/>
      <c r="AB128" s="20"/>
      <c r="AC128" s="20"/>
      <c r="AD128" s="20"/>
      <c r="AE128" s="20"/>
      <c r="AF128" s="20"/>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202</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0" t="s">
        <v>112</v>
      </c>
      <c r="B130" s="246" t="s">
        <v>588</v>
      </c>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48"/>
      <c r="B131" s="249" t="s">
        <v>589</v>
      </c>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49"/>
      <c r="B132" s="249"/>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49"/>
      <c r="B133" s="249"/>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49"/>
      <c r="B134" s="249"/>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49"/>
      <c r="B135" s="249"/>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49"/>
      <c r="B136" s="249"/>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49"/>
      <c r="B137" s="249"/>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49"/>
      <c r="B138" s="249"/>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49"/>
      <c r="B139" s="249"/>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49"/>
      <c r="B140" s="249"/>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49"/>
      <c r="B141" s="249"/>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49"/>
      <c r="B142" s="249"/>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49"/>
      <c r="B143" s="249"/>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49"/>
      <c r="B144" s="249"/>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49"/>
      <c r="B145" s="249"/>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49"/>
      <c r="B146" s="249"/>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49"/>
      <c r="B147" s="249"/>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49"/>
      <c r="B148" s="249"/>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49"/>
      <c r="B149" s="249"/>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49"/>
      <c r="B150" s="249"/>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49"/>
      <c r="B151" s="249"/>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49"/>
      <c r="B152" s="249"/>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49"/>
      <c r="B153" s="249"/>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49"/>
      <c r="B154" s="249"/>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49"/>
      <c r="B155" s="249"/>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49"/>
      <c r="B156" s="249"/>
      <c r="C156" s="248"/>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49"/>
      <c r="B157" s="249"/>
      <c r="C157" s="248"/>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Q5:U5"/>
    <mergeCell ref="V5:AG5"/>
    <mergeCell ref="A2:R2"/>
    <mergeCell ref="S2:T2"/>
    <mergeCell ref="U2:AG2"/>
    <mergeCell ref="Q4:U4"/>
    <mergeCell ref="V4:AG4"/>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AB28:AF28"/>
    <mergeCell ref="AB47:AF47"/>
    <mergeCell ref="AB48:AF48"/>
    <mergeCell ref="AB49:AF49"/>
    <mergeCell ref="AB51:AF51"/>
    <mergeCell ref="AA50:AB50"/>
    <mergeCell ref="AE50:AF50"/>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108:AF108"/>
    <mergeCell ref="AB109:AF109"/>
    <mergeCell ref="AB110:AF110"/>
    <mergeCell ref="AB112:AF112"/>
    <mergeCell ref="AB113:AF113"/>
    <mergeCell ref="AA111:AB111"/>
    <mergeCell ref="AE111:AF111"/>
    <mergeCell ref="AB114:AF114"/>
    <mergeCell ref="J119:AF119"/>
    <mergeCell ref="C122:AF122"/>
    <mergeCell ref="A125:AG126"/>
    <mergeCell ref="E127:F127"/>
    <mergeCell ref="H127:I127"/>
    <mergeCell ref="K127:L127"/>
    <mergeCell ref="T127:AF127"/>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171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464" t="s">
        <v>590</v>
      </c>
      <c r="B2" s="464"/>
      <c r="C2" s="464"/>
      <c r="D2" s="464"/>
      <c r="E2" s="464"/>
      <c r="F2" s="464"/>
      <c r="G2" s="464"/>
      <c r="H2" s="464"/>
      <c r="I2" s="464"/>
      <c r="J2" s="464"/>
      <c r="K2" s="464"/>
      <c r="L2" s="464"/>
      <c r="M2" s="464"/>
      <c r="N2" s="464"/>
      <c r="O2" s="464"/>
      <c r="P2" s="464"/>
      <c r="Q2" s="464"/>
      <c r="R2" s="464"/>
      <c r="S2" s="555"/>
      <c r="T2" s="555"/>
      <c r="U2" s="173" t="s">
        <v>173</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457" t="s">
        <v>174</v>
      </c>
      <c r="R4" s="457"/>
      <c r="S4" s="457"/>
      <c r="T4" s="457"/>
      <c r="U4" s="457"/>
      <c r="V4" s="458" t="e">
        <f>IF(#REF!=0,"",#REF!)</f>
        <v>#REF!</v>
      </c>
      <c r="W4" s="458"/>
      <c r="X4" s="458"/>
      <c r="Y4" s="458"/>
      <c r="Z4" s="458"/>
      <c r="AA4" s="458"/>
      <c r="AB4" s="458"/>
      <c r="AC4" s="458"/>
      <c r="AD4" s="458"/>
      <c r="AE4" s="458"/>
      <c r="AF4" s="458"/>
      <c r="AG4" s="459"/>
      <c r="AH4" s="181"/>
      <c r="AI4" s="192"/>
      <c r="AJ4" s="192"/>
    </row>
    <row r="5" spans="1:36" ht="16.149999999999999" customHeight="1">
      <c r="A5" s="48"/>
      <c r="B5" s="48"/>
      <c r="C5" s="48"/>
      <c r="D5" s="48"/>
      <c r="E5" s="48"/>
      <c r="F5" s="48"/>
      <c r="G5" s="48"/>
      <c r="H5" s="48"/>
      <c r="I5" s="48"/>
      <c r="J5" s="48"/>
      <c r="K5" s="48"/>
      <c r="L5" s="48"/>
      <c r="M5" s="48"/>
      <c r="N5" s="48"/>
      <c r="O5" s="48"/>
      <c r="P5" s="48"/>
      <c r="Q5" s="460" t="s">
        <v>175</v>
      </c>
      <c r="R5" s="460"/>
      <c r="S5" s="460"/>
      <c r="T5" s="460"/>
      <c r="U5" s="461"/>
      <c r="V5" s="462" t="e">
        <f>#REF!</f>
        <v>#REF!</v>
      </c>
      <c r="W5" s="462"/>
      <c r="X5" s="462"/>
      <c r="Y5" s="462"/>
      <c r="Z5" s="462"/>
      <c r="AA5" s="462"/>
      <c r="AB5" s="462"/>
      <c r="AC5" s="462"/>
      <c r="AD5" s="462"/>
      <c r="AE5" s="462"/>
      <c r="AF5" s="462"/>
      <c r="AG5" s="463"/>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591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592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553"/>
      <c r="C9" s="553"/>
      <c r="D9" s="554" t="s">
        <v>593</v>
      </c>
      <c r="E9" s="554"/>
      <c r="F9" s="554"/>
      <c r="G9" s="554"/>
      <c r="H9" s="554"/>
      <c r="I9" s="554"/>
      <c r="J9" s="554"/>
      <c r="K9" s="554"/>
      <c r="L9" s="554"/>
      <c r="M9" s="554"/>
      <c r="N9" s="554"/>
      <c r="O9" s="554"/>
      <c r="P9" s="554"/>
      <c r="Q9" s="554"/>
      <c r="R9" s="554"/>
      <c r="S9" s="554"/>
      <c r="T9" s="554"/>
      <c r="U9" s="554"/>
      <c r="V9" s="554"/>
      <c r="W9" s="554"/>
      <c r="X9" s="554"/>
      <c r="Y9" s="554"/>
      <c r="Z9" s="554"/>
      <c r="AA9" s="48"/>
      <c r="AB9" s="48"/>
      <c r="AC9" s="48"/>
      <c r="AD9" s="48"/>
      <c r="AE9" s="48"/>
      <c r="AF9" s="48"/>
      <c r="AG9" s="48"/>
      <c r="AH9" s="202"/>
    </row>
    <row r="10" spans="1:36" ht="16.149999999999999" customHeight="1">
      <c r="A10" s="2"/>
      <c r="B10" s="551"/>
      <c r="C10" s="551"/>
      <c r="D10" s="552" t="s">
        <v>594</v>
      </c>
      <c r="E10" s="552"/>
      <c r="F10" s="552"/>
      <c r="G10" s="552"/>
      <c r="H10" s="552"/>
      <c r="I10" s="552"/>
      <c r="J10" s="552"/>
      <c r="K10" s="552"/>
      <c r="L10" s="552"/>
      <c r="M10" s="552"/>
      <c r="N10" s="552"/>
      <c r="O10" s="552"/>
      <c r="P10" s="552"/>
      <c r="Q10" s="552"/>
      <c r="R10" s="552"/>
      <c r="S10" s="552"/>
      <c r="T10" s="552"/>
      <c r="U10" s="552"/>
      <c r="V10" s="552"/>
      <c r="W10" s="552"/>
      <c r="X10" s="552"/>
      <c r="Y10" s="552"/>
      <c r="Z10" s="552"/>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595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454" t="s">
        <v>32</v>
      </c>
      <c r="C16" s="455"/>
      <c r="D16" s="455"/>
      <c r="E16" s="550"/>
      <c r="F16" s="550"/>
      <c r="G16" s="21"/>
      <c r="H16" s="550"/>
      <c r="I16" s="550"/>
      <c r="J16" s="21" t="s">
        <v>178</v>
      </c>
      <c r="K16" s="21"/>
      <c r="L16" s="21" t="s">
        <v>179</v>
      </c>
      <c r="M16" s="21" t="s">
        <v>32</v>
      </c>
      <c r="N16" s="21"/>
      <c r="O16" s="550"/>
      <c r="P16" s="550"/>
      <c r="Q16" s="21" t="s">
        <v>33</v>
      </c>
      <c r="R16" s="550"/>
      <c r="S16" s="550"/>
      <c r="T16" s="22" t="s">
        <v>178</v>
      </c>
      <c r="V16" s="451">
        <f>IF(E16=O16,R16-H16+1,IF(O16-E16=1,12-H16+1+R16,IF(O16-E16=2,12-H16+1+R16+12,"エラー")))</f>
        <v>1</v>
      </c>
      <c r="W16" s="451"/>
      <c r="X16" s="451"/>
      <c r="Y16" s="452"/>
      <c r="Z16" s="48" t="s">
        <v>180</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596</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454" t="s">
        <v>32</v>
      </c>
      <c r="C21" s="455"/>
      <c r="D21" s="455"/>
      <c r="E21" s="550"/>
      <c r="F21" s="550"/>
      <c r="G21" s="21" t="s">
        <v>33</v>
      </c>
      <c r="H21" s="550"/>
      <c r="I21" s="550"/>
      <c r="J21" s="21" t="s">
        <v>178</v>
      </c>
      <c r="K21" s="21"/>
      <c r="L21" s="21" t="s">
        <v>179</v>
      </c>
      <c r="M21" s="21" t="s">
        <v>32</v>
      </c>
      <c r="N21" s="21"/>
      <c r="O21" s="550"/>
      <c r="P21" s="550"/>
      <c r="Q21" s="21" t="s">
        <v>33</v>
      </c>
      <c r="R21" s="550"/>
      <c r="S21" s="550"/>
      <c r="T21" s="22" t="s">
        <v>178</v>
      </c>
      <c r="V21" s="451">
        <f>IF(E21=O21,R21-H21+1,IF(O21-E21=1,12-H21+1+R21,IF(O21-E21=2,12-H21+1+R21+12,"エラー")))</f>
        <v>1</v>
      </c>
      <c r="W21" s="451"/>
      <c r="X21" s="451"/>
      <c r="Y21" s="452"/>
      <c r="Z21" s="48" t="s">
        <v>180</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597</v>
      </c>
      <c r="B27" s="2"/>
      <c r="C27" s="3"/>
      <c r="D27" s="3"/>
      <c r="E27" s="3"/>
      <c r="F27" s="3"/>
      <c r="G27" s="3"/>
      <c r="H27" s="3"/>
      <c r="I27" s="3"/>
      <c r="J27" s="3"/>
      <c r="K27" s="3"/>
      <c r="L27" s="3"/>
      <c r="M27" s="3"/>
      <c r="N27" s="3"/>
      <c r="O27" s="3"/>
      <c r="P27" s="3"/>
      <c r="Q27" s="3"/>
      <c r="R27" s="3"/>
      <c r="S27" s="3"/>
      <c r="T27" s="3"/>
      <c r="U27" s="3"/>
      <c r="W27" s="178"/>
      <c r="X27" s="556" t="s">
        <v>598</v>
      </c>
      <c r="Y27" s="557"/>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599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600</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558" t="e">
        <f>SUM(AB34,AB36)</f>
        <v>#REF!</v>
      </c>
      <c r="AC33" s="558"/>
      <c r="AD33" s="558"/>
      <c r="AE33" s="558"/>
      <c r="AF33" s="558"/>
      <c r="AG33" s="36" t="s">
        <v>71</v>
      </c>
    </row>
    <row r="34" spans="1:41" ht="16.149999999999999" customHeight="1">
      <c r="A34" s="53"/>
      <c r="B34" s="559" t="s">
        <v>601</v>
      </c>
      <c r="C34" s="560"/>
      <c r="D34" s="560"/>
      <c r="E34" s="560"/>
      <c r="F34" s="560"/>
      <c r="G34" s="560"/>
      <c r="H34" s="560"/>
      <c r="I34" s="560"/>
      <c r="J34" s="560"/>
      <c r="K34" s="560"/>
      <c r="L34" s="560"/>
      <c r="M34" s="560"/>
      <c r="N34" s="560"/>
      <c r="O34" s="560"/>
      <c r="P34" s="560"/>
      <c r="Q34" s="560"/>
      <c r="R34" s="560"/>
      <c r="S34" s="560"/>
      <c r="T34" s="560"/>
      <c r="U34" s="560"/>
      <c r="V34" s="560"/>
      <c r="W34" s="560"/>
      <c r="X34" s="15"/>
      <c r="Y34" s="15" t="s">
        <v>494</v>
      </c>
      <c r="Z34" s="15"/>
      <c r="AA34" s="15"/>
      <c r="AB34" s="534" t="e">
        <f>AB35*V21*10</f>
        <v>#REF!</v>
      </c>
      <c r="AC34" s="534"/>
      <c r="AD34" s="534"/>
      <c r="AE34" s="534"/>
      <c r="AF34" s="534"/>
      <c r="AG34" s="16" t="s">
        <v>71</v>
      </c>
    </row>
    <row r="35" spans="1:41" ht="16.149999999999999" customHeight="1">
      <c r="A35" s="52"/>
      <c r="B35" s="147"/>
      <c r="C35" s="548" t="s">
        <v>602</v>
      </c>
      <c r="D35" s="548"/>
      <c r="E35" s="548"/>
      <c r="F35" s="548"/>
      <c r="G35" s="548"/>
      <c r="H35" s="548"/>
      <c r="I35" s="548"/>
      <c r="J35" s="548"/>
      <c r="K35" s="548"/>
      <c r="L35" s="548"/>
      <c r="M35" s="548"/>
      <c r="N35" s="548"/>
      <c r="O35" s="548"/>
      <c r="P35" s="548"/>
      <c r="Q35" s="548"/>
      <c r="R35" s="548"/>
      <c r="S35" s="548"/>
      <c r="T35" s="548"/>
      <c r="U35" s="548"/>
      <c r="V35" s="548"/>
      <c r="W35" s="548"/>
      <c r="X35" s="548"/>
      <c r="Y35" s="548"/>
      <c r="Z35" s="548"/>
      <c r="AA35" s="548"/>
      <c r="AB35" s="549" t="e">
        <f>IF(AI27=TRUE,#REF!,'全削除←（参考）賃金引き上げ計画書作成のための計算シート'!M53)</f>
        <v>#REF!</v>
      </c>
      <c r="AC35" s="549"/>
      <c r="AD35" s="549"/>
      <c r="AE35" s="549"/>
      <c r="AF35" s="549"/>
      <c r="AG35" s="18" t="s">
        <v>603</v>
      </c>
    </row>
    <row r="36" spans="1:41" ht="16.149999999999999" customHeight="1" thickBot="1">
      <c r="A36" s="52"/>
      <c r="B36" s="148" t="s">
        <v>604</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542" t="str">
        <f>IFERROR(AA37*AB38*10+AF37*AB39*10,"-")</f>
        <v>-</v>
      </c>
      <c r="AC36" s="542"/>
      <c r="AD36" s="542"/>
      <c r="AE36" s="542"/>
      <c r="AF36" s="542"/>
      <c r="AG36" s="150" t="s">
        <v>71</v>
      </c>
    </row>
    <row r="37" spans="1:41" ht="16.149999999999999" customHeight="1" thickBot="1">
      <c r="A37" s="52"/>
      <c r="B37" s="151"/>
      <c r="C37" s="152" t="s">
        <v>605</v>
      </c>
      <c r="D37" s="153"/>
      <c r="E37" s="153"/>
      <c r="F37" s="153"/>
      <c r="G37" s="153"/>
      <c r="H37" s="153"/>
      <c r="I37" s="153"/>
      <c r="J37" s="153"/>
      <c r="K37" s="153"/>
      <c r="L37" s="153"/>
      <c r="M37" s="58"/>
      <c r="N37" s="58"/>
      <c r="O37" s="58"/>
      <c r="P37" s="58"/>
      <c r="Q37" s="118" t="s">
        <v>606</v>
      </c>
      <c r="R37" s="543" t="e">
        <f>IF(AI27=FALSE,"届出なし",IF(#REF!=1,#REF!,IF(#REF!=2,#REF!,IF(#REF!=3,#REF!,IF(#REF!=4,#REF!,IF(#REF!=5,#REF!,IF(#REF!=6,#REF!,IF(#REF!=8,#REF!,IF(#REF!=9,#REF!,"届出なし")))))))))</f>
        <v>#REF!</v>
      </c>
      <c r="S37" s="543"/>
      <c r="T37" s="543"/>
      <c r="U37" s="543"/>
      <c r="V37" s="543"/>
      <c r="W37" s="58" t="s">
        <v>586</v>
      </c>
      <c r="X37" s="544" t="s">
        <v>607</v>
      </c>
      <c r="Y37" s="545"/>
      <c r="Z37" s="545"/>
      <c r="AA37" s="141" t="e">
        <f>VLOOKUP(R37,'リスト（外来）'!C:D,2,FALSE)</f>
        <v>#REF!</v>
      </c>
      <c r="AB37" s="154" t="s">
        <v>603</v>
      </c>
      <c r="AC37" s="545" t="s">
        <v>608</v>
      </c>
      <c r="AD37" s="545"/>
      <c r="AE37" s="545"/>
      <c r="AF37" s="141" t="e">
        <f>VLOOKUP(R37,'リスト（外来）'!C:E,3,FALSE)</f>
        <v>#REF!</v>
      </c>
      <c r="AG37" s="155" t="s">
        <v>603</v>
      </c>
    </row>
    <row r="38" spans="1:41" ht="16.149999999999999" customHeight="1">
      <c r="A38" s="52"/>
      <c r="B38" s="151"/>
      <c r="C38" s="152" t="s">
        <v>609</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546" t="e">
        <f>IF(R37&lt;&gt;"届出なし",(#REF!+#REF!+#REF!+#REF!+#REF!+#REF!)*V21,"-")</f>
        <v>#REF!</v>
      </c>
      <c r="AC38" s="546"/>
      <c r="AD38" s="546"/>
      <c r="AE38" s="546"/>
      <c r="AF38" s="546"/>
      <c r="AG38" s="157" t="s">
        <v>55</v>
      </c>
    </row>
    <row r="39" spans="1:41" ht="16.149999999999999" customHeight="1">
      <c r="A39" s="17"/>
      <c r="B39" s="158"/>
      <c r="C39" s="152" t="s">
        <v>610</v>
      </c>
      <c r="D39" s="70"/>
      <c r="E39" s="70"/>
      <c r="F39" s="70"/>
      <c r="G39" s="70"/>
      <c r="H39" s="70"/>
      <c r="I39" s="70"/>
      <c r="J39" s="70"/>
      <c r="K39" s="70"/>
      <c r="L39" s="70"/>
      <c r="M39" s="70"/>
      <c r="N39" s="70"/>
      <c r="O39" s="70"/>
      <c r="P39" s="70"/>
      <c r="Q39" s="70"/>
      <c r="R39" s="70"/>
      <c r="S39" s="70"/>
      <c r="T39" s="70"/>
      <c r="U39" s="70"/>
      <c r="V39" s="70"/>
      <c r="W39" s="70"/>
      <c r="X39" s="70"/>
      <c r="Y39" s="70"/>
      <c r="Z39" s="70"/>
      <c r="AA39" s="70"/>
      <c r="AB39" s="547" t="e">
        <f>IF(R37&lt;&gt;"届出なし",(#REF!+#REF!)*V21,"-")</f>
        <v>#REF!</v>
      </c>
      <c r="AC39" s="547"/>
      <c r="AD39" s="547"/>
      <c r="AE39" s="547"/>
      <c r="AF39" s="547"/>
      <c r="AG39" s="157" t="s">
        <v>55</v>
      </c>
    </row>
    <row r="40" spans="1:41" ht="16.149999999999999" customHeight="1">
      <c r="A40" s="78"/>
      <c r="B40" s="40" t="s">
        <v>611</v>
      </c>
      <c r="C40" s="6"/>
      <c r="D40" s="6"/>
      <c r="E40" s="6"/>
      <c r="F40" s="6"/>
      <c r="G40" s="6"/>
      <c r="H40" s="6"/>
      <c r="I40" s="6"/>
      <c r="J40" s="6"/>
      <c r="K40" s="6"/>
      <c r="L40" s="6"/>
      <c r="M40" s="6"/>
      <c r="N40" s="6"/>
      <c r="O40" s="6"/>
      <c r="P40" s="6"/>
      <c r="Q40" s="6"/>
      <c r="R40" s="6"/>
      <c r="S40" s="6"/>
      <c r="T40" s="6"/>
      <c r="U40" s="6"/>
      <c r="V40" s="6"/>
      <c r="W40" s="6"/>
      <c r="X40" s="6"/>
      <c r="Y40" s="6"/>
      <c r="Z40" s="6"/>
      <c r="AA40" s="6"/>
      <c r="AB40" s="521"/>
      <c r="AC40" s="521"/>
      <c r="AD40" s="521"/>
      <c r="AE40" s="521"/>
      <c r="AF40" s="521"/>
      <c r="AG40" s="7" t="s">
        <v>189</v>
      </c>
    </row>
    <row r="41" spans="1:41" ht="16.149999999999999" customHeight="1" thickBot="1">
      <c r="A41" s="161" t="s">
        <v>612</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535"/>
      <c r="AC41" s="535"/>
      <c r="AD41" s="535"/>
      <c r="AE41" s="535"/>
      <c r="AF41" s="535"/>
      <c r="AG41" s="80" t="s">
        <v>189</v>
      </c>
    </row>
    <row r="42" spans="1:41" ht="16.149999999999999" customHeight="1" thickTop="1" thickBot="1">
      <c r="A42" s="8" t="s">
        <v>613</v>
      </c>
      <c r="B42" s="9"/>
      <c r="C42" s="9"/>
      <c r="D42" s="9"/>
      <c r="E42" s="9"/>
      <c r="F42" s="9"/>
      <c r="G42" s="9"/>
      <c r="H42" s="9"/>
      <c r="I42" s="9"/>
      <c r="J42" s="9"/>
      <c r="K42" s="9"/>
      <c r="L42" s="9"/>
      <c r="M42" s="9"/>
      <c r="N42" s="9"/>
      <c r="O42" s="9"/>
      <c r="P42" s="9"/>
      <c r="Q42" s="9"/>
      <c r="R42" s="9"/>
      <c r="S42" s="9"/>
      <c r="T42" s="9"/>
      <c r="U42" s="9"/>
      <c r="V42" s="9"/>
      <c r="W42" s="9"/>
      <c r="X42" s="9"/>
      <c r="Y42" s="9"/>
      <c r="Z42" s="9"/>
      <c r="AA42" s="9"/>
      <c r="AB42" s="536" t="str">
        <f>IFERROR(AB33-AB40+AB41,"")</f>
        <v/>
      </c>
      <c r="AC42" s="536"/>
      <c r="AD42" s="536"/>
      <c r="AE42" s="536"/>
      <c r="AF42" s="536"/>
      <c r="AG42" s="10" t="s">
        <v>71</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614</v>
      </c>
    </row>
    <row r="47" spans="1:41" ht="16.149999999999999" customHeight="1">
      <c r="A47" s="11" t="s">
        <v>615</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537"/>
      <c r="AC47" s="537"/>
      <c r="AD47" s="537"/>
      <c r="AE47" s="537"/>
      <c r="AF47" s="537"/>
      <c r="AG47" s="129" t="s">
        <v>71</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616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541" t="str">
        <f>AB42</f>
        <v/>
      </c>
      <c r="AC48" s="541"/>
      <c r="AD48" s="541"/>
      <c r="AE48" s="541"/>
      <c r="AF48" s="541"/>
      <c r="AG48" s="130" t="s">
        <v>71</v>
      </c>
    </row>
    <row r="49" spans="1:44" ht="16.149999999999999" customHeight="1">
      <c r="A49" s="17"/>
      <c r="B49" s="56" t="s">
        <v>501</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31"/>
      <c r="AC49" s="531"/>
      <c r="AD49" s="531"/>
      <c r="AE49" s="531"/>
      <c r="AF49" s="531"/>
      <c r="AG49" s="130" t="s">
        <v>71</v>
      </c>
    </row>
    <row r="50" spans="1:44" ht="16.149999999999999" customHeight="1">
      <c r="A50" s="17"/>
      <c r="B50" s="56" t="s">
        <v>502</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531"/>
      <c r="AC50" s="531"/>
      <c r="AD50" s="531"/>
      <c r="AE50" s="531"/>
      <c r="AF50" s="531"/>
      <c r="AG50" s="130" t="s">
        <v>71</v>
      </c>
      <c r="AR50" s="199"/>
    </row>
    <row r="51" spans="1:44" ht="16.149999999999999" customHeight="1" thickBot="1">
      <c r="A51" s="8"/>
      <c r="B51" s="73" t="s">
        <v>617</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530">
        <f>AB47-SUM(AB48:AF50)</f>
        <v>0</v>
      </c>
      <c r="AC51" s="530"/>
      <c r="AD51" s="530"/>
      <c r="AE51" s="530"/>
      <c r="AF51" s="530"/>
      <c r="AG51" s="145" t="s">
        <v>71</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618</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619</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620</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526"/>
      <c r="AC69" s="526"/>
      <c r="AD69" s="526"/>
      <c r="AE69" s="526"/>
      <c r="AF69" s="526"/>
      <c r="AG69" s="74" t="s">
        <v>522</v>
      </c>
      <c r="AH69" s="181"/>
      <c r="AI69" s="181"/>
      <c r="AJ69" s="181"/>
    </row>
    <row r="70" spans="1:36" ht="16.149999999999999" customHeight="1">
      <c r="A70" s="1" t="s">
        <v>523</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521"/>
      <c r="AC70" s="521"/>
      <c r="AD70" s="521"/>
      <c r="AE70" s="521"/>
      <c r="AF70" s="521"/>
      <c r="AG70" s="127" t="s">
        <v>71</v>
      </c>
    </row>
    <row r="71" spans="1:36" ht="16.149999999999999" customHeight="1">
      <c r="A71" s="1" t="s">
        <v>524</v>
      </c>
      <c r="B71" s="3"/>
      <c r="C71" s="3"/>
      <c r="D71" s="3"/>
      <c r="E71" s="3"/>
      <c r="F71" s="3"/>
      <c r="G71" s="3"/>
      <c r="H71" s="3"/>
      <c r="I71" s="3"/>
      <c r="J71" s="3"/>
      <c r="K71" s="3"/>
      <c r="L71" s="3"/>
      <c r="M71" s="3"/>
      <c r="N71" s="3"/>
      <c r="O71" s="3"/>
      <c r="P71" s="3"/>
      <c r="Q71" s="3"/>
      <c r="R71" s="3"/>
      <c r="S71" s="3"/>
      <c r="T71" s="3"/>
      <c r="U71" s="3"/>
      <c r="V71" s="3"/>
      <c r="W71" s="3"/>
      <c r="X71" s="3"/>
      <c r="Y71" s="3"/>
      <c r="Z71" s="3"/>
      <c r="AA71" s="3"/>
      <c r="AB71" s="527"/>
      <c r="AC71" s="527"/>
      <c r="AD71" s="527"/>
      <c r="AE71" s="527"/>
      <c r="AF71" s="527"/>
      <c r="AG71" s="176" t="s">
        <v>71</v>
      </c>
    </row>
    <row r="72" spans="1:36" ht="16.149999999999999" customHeight="1">
      <c r="A72" s="23" t="s">
        <v>621</v>
      </c>
      <c r="B72" s="6"/>
      <c r="C72" s="6"/>
      <c r="D72" s="6"/>
      <c r="E72" s="6"/>
      <c r="F72" s="6"/>
      <c r="G72" s="6"/>
      <c r="H72" s="6"/>
      <c r="I72" s="6"/>
      <c r="J72" s="6"/>
      <c r="K72" s="6"/>
      <c r="L72" s="6"/>
      <c r="M72" s="6"/>
      <c r="N72" s="6"/>
      <c r="O72" s="6"/>
      <c r="P72" s="6"/>
      <c r="Q72" s="6"/>
      <c r="R72" s="6"/>
      <c r="S72" s="6"/>
      <c r="T72" s="6"/>
      <c r="U72" s="6"/>
      <c r="V72" s="6"/>
      <c r="W72" s="6"/>
      <c r="X72" s="6"/>
      <c r="Y72" s="6"/>
      <c r="Z72" s="6"/>
      <c r="AA72" s="6"/>
      <c r="AB72" s="528">
        <f>AB71-AB70</f>
        <v>0</v>
      </c>
      <c r="AC72" s="528"/>
      <c r="AD72" s="528"/>
      <c r="AE72" s="528"/>
      <c r="AF72" s="528"/>
      <c r="AG72" s="176" t="s">
        <v>71</v>
      </c>
    </row>
    <row r="73" spans="1:36" ht="16.149999999999999" customHeight="1">
      <c r="A73" s="17"/>
      <c r="B73" s="40" t="s">
        <v>528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521"/>
      <c r="AC73" s="521"/>
      <c r="AD73" s="521"/>
      <c r="AE73" s="521"/>
      <c r="AF73" s="521"/>
      <c r="AG73" s="130" t="s">
        <v>71</v>
      </c>
    </row>
    <row r="74" spans="1:36" ht="16.149999999999999" customHeight="1" thickBot="1">
      <c r="A74" s="41"/>
      <c r="B74" s="105" t="s">
        <v>529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529"/>
      <c r="AC74" s="529"/>
      <c r="AD74" s="529"/>
      <c r="AE74" s="529"/>
      <c r="AF74" s="529"/>
      <c r="AG74" s="130" t="s">
        <v>530</v>
      </c>
    </row>
    <row r="75" spans="1:36" ht="16.149999999999999" customHeight="1" thickTop="1" thickBot="1">
      <c r="A75" s="85"/>
      <c r="B75" s="106" t="s">
        <v>531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512">
        <f>IFERROR(AB74/AB70*100,0)</f>
        <v>0</v>
      </c>
      <c r="AC75" s="512"/>
      <c r="AD75" s="512"/>
      <c r="AE75" s="512"/>
      <c r="AF75" s="512"/>
      <c r="AG75" s="164" t="s">
        <v>527</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622</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623</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526"/>
      <c r="AC78" s="526"/>
      <c r="AD78" s="526"/>
      <c r="AE78" s="526"/>
      <c r="AF78" s="526"/>
      <c r="AG78" s="74" t="s">
        <v>522</v>
      </c>
      <c r="AH78" s="181"/>
      <c r="AI78" s="181"/>
      <c r="AJ78" s="181"/>
    </row>
    <row r="79" spans="1:36" ht="16.149999999999999" hidden="1" customHeight="1" outlineLevel="1">
      <c r="A79" s="1" t="s">
        <v>624</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521"/>
      <c r="AC79" s="521"/>
      <c r="AD79" s="521"/>
      <c r="AE79" s="521"/>
      <c r="AF79" s="521"/>
      <c r="AG79" s="127" t="s">
        <v>71</v>
      </c>
    </row>
    <row r="80" spans="1:36" ht="16.149999999999999" hidden="1" customHeight="1" outlineLevel="1">
      <c r="A80" s="1" t="s">
        <v>625</v>
      </c>
      <c r="B80" s="3"/>
      <c r="C80" s="3"/>
      <c r="D80" s="3"/>
      <c r="E80" s="3"/>
      <c r="F80" s="3"/>
      <c r="G80" s="3"/>
      <c r="H80" s="3"/>
      <c r="I80" s="3"/>
      <c r="J80" s="3"/>
      <c r="K80" s="3"/>
      <c r="L80" s="3"/>
      <c r="M80" s="3"/>
      <c r="N80" s="3"/>
      <c r="O80" s="3"/>
      <c r="P80" s="3"/>
      <c r="Q80" s="3"/>
      <c r="R80" s="3"/>
      <c r="S80" s="3"/>
      <c r="T80" s="3"/>
      <c r="U80" s="3"/>
      <c r="V80" s="3"/>
      <c r="W80" s="3"/>
      <c r="X80" s="3"/>
      <c r="Y80" s="3"/>
      <c r="Z80" s="3"/>
      <c r="AA80" s="3"/>
      <c r="AB80" s="527"/>
      <c r="AC80" s="527"/>
      <c r="AD80" s="527"/>
      <c r="AE80" s="527"/>
      <c r="AF80" s="527"/>
      <c r="AG80" s="176" t="s">
        <v>71</v>
      </c>
    </row>
    <row r="81" spans="1:36" ht="16.149999999999999" hidden="1" customHeight="1" outlineLevel="1">
      <c r="A81" s="23" t="s">
        <v>536</v>
      </c>
      <c r="B81" s="6"/>
      <c r="C81" s="6"/>
      <c r="D81" s="6"/>
      <c r="E81" s="6"/>
      <c r="F81" s="6"/>
      <c r="G81" s="6"/>
      <c r="H81" s="6"/>
      <c r="I81" s="6"/>
      <c r="J81" s="6"/>
      <c r="K81" s="6"/>
      <c r="L81" s="6"/>
      <c r="M81" s="6"/>
      <c r="N81" s="6"/>
      <c r="O81" s="6"/>
      <c r="P81" s="6"/>
      <c r="Q81" s="6"/>
      <c r="R81" s="6"/>
      <c r="S81" s="6"/>
      <c r="T81" s="6"/>
      <c r="U81" s="6"/>
      <c r="V81" s="6"/>
      <c r="W81" s="6"/>
      <c r="X81" s="6"/>
      <c r="Y81" s="6"/>
      <c r="Z81" s="6"/>
      <c r="AA81" s="6"/>
      <c r="AB81" s="528">
        <f>AB80-AB79</f>
        <v>0</v>
      </c>
      <c r="AC81" s="528"/>
      <c r="AD81" s="528"/>
      <c r="AE81" s="528"/>
      <c r="AF81" s="528"/>
      <c r="AG81" s="176" t="s">
        <v>71</v>
      </c>
    </row>
    <row r="82" spans="1:36" ht="16.149999999999999" hidden="1" customHeight="1" outlineLevel="1">
      <c r="A82" s="17"/>
      <c r="B82" s="40" t="s">
        <v>537</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521"/>
      <c r="AC82" s="521"/>
      <c r="AD82" s="521"/>
      <c r="AE82" s="521"/>
      <c r="AF82" s="521"/>
      <c r="AG82" s="130" t="s">
        <v>71</v>
      </c>
    </row>
    <row r="83" spans="1:36" ht="16.149999999999999" hidden="1" customHeight="1" outlineLevel="1" thickBot="1">
      <c r="A83" s="41"/>
      <c r="B83" s="105" t="s">
        <v>538</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529"/>
      <c r="AC83" s="529"/>
      <c r="AD83" s="529"/>
      <c r="AE83" s="529"/>
      <c r="AF83" s="529"/>
      <c r="AG83" s="130" t="s">
        <v>530</v>
      </c>
    </row>
    <row r="84" spans="1:36" ht="16.350000000000001" hidden="1" customHeight="1" outlineLevel="1" thickTop="1" thickBot="1">
      <c r="A84" s="85"/>
      <c r="B84" s="106" t="s">
        <v>539</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512">
        <f>IFERROR(AB83/AB79*100,0)</f>
        <v>0</v>
      </c>
      <c r="AC84" s="512"/>
      <c r="AD84" s="512"/>
      <c r="AE84" s="512"/>
      <c r="AF84" s="512"/>
      <c r="AG84" s="164" t="s">
        <v>527</v>
      </c>
    </row>
    <row r="85" spans="1:36" ht="16.350000000000001" hidden="1" customHeight="1" outlineLevel="1"/>
    <row r="86" spans="1:36" ht="16.149999999999999" hidden="1" customHeight="1" outlineLevel="1" thickBot="1">
      <c r="A86" s="2" t="s">
        <v>626</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525"/>
      <c r="AB86" s="525"/>
      <c r="AC86" s="525"/>
      <c r="AD86" s="525"/>
      <c r="AE86" s="525"/>
      <c r="AF86" s="525"/>
      <c r="AG86" s="525"/>
      <c r="AH86" s="191"/>
      <c r="AI86" s="191"/>
      <c r="AJ86" s="191"/>
    </row>
    <row r="87" spans="1:36" ht="16.149999999999999" hidden="1" customHeight="1" outlineLevel="1">
      <c r="A87" s="116" t="s">
        <v>627</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526"/>
      <c r="AC87" s="526"/>
      <c r="AD87" s="526"/>
      <c r="AE87" s="526"/>
      <c r="AF87" s="526"/>
      <c r="AG87" s="74" t="s">
        <v>522</v>
      </c>
      <c r="AH87" s="181"/>
      <c r="AI87" s="181"/>
      <c r="AJ87" s="181"/>
    </row>
    <row r="88" spans="1:36" ht="16.149999999999999" hidden="1" customHeight="1" outlineLevel="1">
      <c r="A88" s="1" t="s">
        <v>628</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521"/>
      <c r="AC88" s="521"/>
      <c r="AD88" s="521"/>
      <c r="AE88" s="521"/>
      <c r="AF88" s="521"/>
      <c r="AG88" s="127" t="s">
        <v>71</v>
      </c>
    </row>
    <row r="89" spans="1:36" ht="16.149999999999999" hidden="1" customHeight="1" outlineLevel="1">
      <c r="A89" s="1" t="s">
        <v>629</v>
      </c>
      <c r="B89" s="3"/>
      <c r="C89" s="3"/>
      <c r="D89" s="3"/>
      <c r="E89" s="3"/>
      <c r="F89" s="3"/>
      <c r="G89" s="3"/>
      <c r="H89" s="3"/>
      <c r="I89" s="3"/>
      <c r="J89" s="3"/>
      <c r="K89" s="3"/>
      <c r="L89" s="3"/>
      <c r="M89" s="3"/>
      <c r="N89" s="3"/>
      <c r="O89" s="3"/>
      <c r="P89" s="3"/>
      <c r="Q89" s="3"/>
      <c r="R89" s="3"/>
      <c r="S89" s="3"/>
      <c r="T89" s="3"/>
      <c r="U89" s="3"/>
      <c r="V89" s="3"/>
      <c r="W89" s="3"/>
      <c r="X89" s="3"/>
      <c r="Y89" s="3"/>
      <c r="Z89" s="3"/>
      <c r="AA89" s="3"/>
      <c r="AB89" s="527"/>
      <c r="AC89" s="527"/>
      <c r="AD89" s="527"/>
      <c r="AE89" s="527"/>
      <c r="AF89" s="527"/>
      <c r="AG89" s="176" t="s">
        <v>71</v>
      </c>
    </row>
    <row r="90" spans="1:36" ht="16.149999999999999" hidden="1" customHeight="1" outlineLevel="1">
      <c r="A90" s="23" t="s">
        <v>544</v>
      </c>
      <c r="B90" s="6"/>
      <c r="C90" s="6"/>
      <c r="D90" s="6"/>
      <c r="E90" s="6"/>
      <c r="F90" s="6"/>
      <c r="G90" s="6"/>
      <c r="H90" s="6"/>
      <c r="I90" s="6"/>
      <c r="J90" s="6"/>
      <c r="K90" s="6"/>
      <c r="L90" s="6"/>
      <c r="M90" s="6"/>
      <c r="N90" s="6"/>
      <c r="O90" s="6"/>
      <c r="P90" s="6"/>
      <c r="Q90" s="6"/>
      <c r="R90" s="6"/>
      <c r="S90" s="6"/>
      <c r="T90" s="6"/>
      <c r="U90" s="6"/>
      <c r="V90" s="6"/>
      <c r="W90" s="6"/>
      <c r="X90" s="6"/>
      <c r="Y90" s="6"/>
      <c r="Z90" s="6"/>
      <c r="AA90" s="6"/>
      <c r="AB90" s="528">
        <f>AB89-AB88</f>
        <v>0</v>
      </c>
      <c r="AC90" s="528"/>
      <c r="AD90" s="528"/>
      <c r="AE90" s="528"/>
      <c r="AF90" s="528"/>
      <c r="AG90" s="176" t="s">
        <v>71</v>
      </c>
    </row>
    <row r="91" spans="1:36" ht="16.149999999999999" hidden="1" customHeight="1" outlineLevel="1">
      <c r="A91" s="17"/>
      <c r="B91" s="40" t="s">
        <v>545</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521"/>
      <c r="AC91" s="521"/>
      <c r="AD91" s="521"/>
      <c r="AE91" s="521"/>
      <c r="AF91" s="521"/>
      <c r="AG91" s="130" t="s">
        <v>71</v>
      </c>
    </row>
    <row r="92" spans="1:36" ht="16.149999999999999" hidden="1" customHeight="1" outlineLevel="1" thickBot="1">
      <c r="A92" s="41"/>
      <c r="B92" s="105" t="s">
        <v>546</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529"/>
      <c r="AC92" s="529"/>
      <c r="AD92" s="529"/>
      <c r="AE92" s="529"/>
      <c r="AF92" s="529"/>
      <c r="AG92" s="130" t="s">
        <v>530</v>
      </c>
    </row>
    <row r="93" spans="1:36" ht="16.350000000000001" hidden="1" customHeight="1" outlineLevel="1" thickTop="1" thickBot="1">
      <c r="A93" s="85"/>
      <c r="B93" s="106" t="s">
        <v>547</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512">
        <f>IFERROR(AB92/AB88*100,0)</f>
        <v>0</v>
      </c>
      <c r="AC93" s="512"/>
      <c r="AD93" s="512"/>
      <c r="AE93" s="512"/>
      <c r="AF93" s="512"/>
      <c r="AG93" s="164" t="s">
        <v>527</v>
      </c>
    </row>
    <row r="94" spans="1:36" ht="16.350000000000001" hidden="1" customHeight="1" outlineLevel="1"/>
    <row r="95" spans="1:36" ht="16.149999999999999" hidden="1" customHeight="1" outlineLevel="1" thickBot="1">
      <c r="A95" s="2" t="s">
        <v>630</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525"/>
      <c r="AB95" s="525"/>
      <c r="AC95" s="525"/>
      <c r="AD95" s="525"/>
      <c r="AE95" s="525"/>
      <c r="AF95" s="525"/>
      <c r="AG95" s="525"/>
      <c r="AH95" s="191"/>
      <c r="AI95" s="191"/>
      <c r="AJ95" s="191"/>
    </row>
    <row r="96" spans="1:36" ht="16.149999999999999" hidden="1" customHeight="1" outlineLevel="1">
      <c r="A96" s="116" t="s">
        <v>631</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526"/>
      <c r="AC96" s="526"/>
      <c r="AD96" s="526"/>
      <c r="AE96" s="526"/>
      <c r="AF96" s="526"/>
      <c r="AG96" s="74" t="s">
        <v>522</v>
      </c>
      <c r="AH96" s="181"/>
      <c r="AI96" s="181"/>
      <c r="AJ96" s="181"/>
    </row>
    <row r="97" spans="1:36" ht="16.149999999999999" hidden="1" customHeight="1" outlineLevel="1">
      <c r="A97" s="1" t="s">
        <v>632</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521"/>
      <c r="AC97" s="521"/>
      <c r="AD97" s="521"/>
      <c r="AE97" s="521"/>
      <c r="AF97" s="521"/>
      <c r="AG97" s="127" t="s">
        <v>71</v>
      </c>
    </row>
    <row r="98" spans="1:36" ht="16.149999999999999" hidden="1" customHeight="1" outlineLevel="1">
      <c r="A98" s="1" t="s">
        <v>633</v>
      </c>
      <c r="B98" s="3"/>
      <c r="C98" s="3"/>
      <c r="D98" s="3"/>
      <c r="E98" s="3"/>
      <c r="F98" s="3"/>
      <c r="G98" s="3"/>
      <c r="H98" s="3"/>
      <c r="I98" s="3"/>
      <c r="J98" s="3"/>
      <c r="K98" s="3"/>
      <c r="L98" s="3"/>
      <c r="M98" s="3"/>
      <c r="N98" s="3"/>
      <c r="O98" s="3"/>
      <c r="P98" s="3"/>
      <c r="Q98" s="3"/>
      <c r="R98" s="3"/>
      <c r="S98" s="3"/>
      <c r="T98" s="3"/>
      <c r="U98" s="3"/>
      <c r="V98" s="3"/>
      <c r="W98" s="3"/>
      <c r="X98" s="3"/>
      <c r="Y98" s="3"/>
      <c r="Z98" s="3"/>
      <c r="AA98" s="3"/>
      <c r="AB98" s="527"/>
      <c r="AC98" s="527"/>
      <c r="AD98" s="527"/>
      <c r="AE98" s="527"/>
      <c r="AF98" s="527"/>
      <c r="AG98" s="176" t="s">
        <v>71</v>
      </c>
    </row>
    <row r="99" spans="1:36" ht="16.149999999999999" hidden="1" customHeight="1" outlineLevel="1">
      <c r="A99" s="23" t="s">
        <v>552</v>
      </c>
      <c r="B99" s="6"/>
      <c r="C99" s="6"/>
      <c r="D99" s="6"/>
      <c r="E99" s="6"/>
      <c r="F99" s="6"/>
      <c r="G99" s="6"/>
      <c r="H99" s="6"/>
      <c r="I99" s="6"/>
      <c r="J99" s="6"/>
      <c r="K99" s="6"/>
      <c r="L99" s="6"/>
      <c r="M99" s="6"/>
      <c r="N99" s="6"/>
      <c r="O99" s="6"/>
      <c r="P99" s="6"/>
      <c r="Q99" s="6"/>
      <c r="R99" s="6"/>
      <c r="S99" s="6"/>
      <c r="T99" s="6"/>
      <c r="U99" s="6"/>
      <c r="V99" s="6"/>
      <c r="W99" s="6"/>
      <c r="X99" s="6"/>
      <c r="Y99" s="6"/>
      <c r="Z99" s="6"/>
      <c r="AA99" s="6"/>
      <c r="AB99" s="528">
        <f>AB98-AB97</f>
        <v>0</v>
      </c>
      <c r="AC99" s="528"/>
      <c r="AD99" s="528"/>
      <c r="AE99" s="528"/>
      <c r="AF99" s="528"/>
      <c r="AG99" s="176" t="s">
        <v>71</v>
      </c>
    </row>
    <row r="100" spans="1:36" ht="16.149999999999999" hidden="1" customHeight="1" outlineLevel="1">
      <c r="A100" s="17"/>
      <c r="B100" s="40" t="s">
        <v>553</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521"/>
      <c r="AC100" s="521"/>
      <c r="AD100" s="521"/>
      <c r="AE100" s="521"/>
      <c r="AF100" s="521"/>
      <c r="AG100" s="130" t="s">
        <v>71</v>
      </c>
    </row>
    <row r="101" spans="1:36" ht="16.350000000000001" hidden="1" customHeight="1" outlineLevel="1" thickBot="1">
      <c r="A101" s="41"/>
      <c r="B101" s="105" t="s">
        <v>554</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529"/>
      <c r="AC101" s="529"/>
      <c r="AD101" s="529"/>
      <c r="AE101" s="529"/>
      <c r="AF101" s="529"/>
      <c r="AG101" s="130" t="s">
        <v>530</v>
      </c>
    </row>
    <row r="102" spans="1:36" ht="16.350000000000001" hidden="1" customHeight="1" outlineLevel="1" thickTop="1" thickBot="1">
      <c r="A102" s="85"/>
      <c r="B102" s="106" t="s">
        <v>555</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512">
        <f>IFERROR(AB101/AB97*100,0)</f>
        <v>0</v>
      </c>
      <c r="AC102" s="512"/>
      <c r="AD102" s="512"/>
      <c r="AE102" s="512"/>
      <c r="AF102" s="512"/>
      <c r="AG102" s="164" t="s">
        <v>527</v>
      </c>
    </row>
    <row r="103" spans="1:36" ht="16.350000000000001" hidden="1" customHeight="1" outlineLevel="1"/>
    <row r="104" spans="1:36" ht="16.149999999999999" hidden="1" customHeight="1" outlineLevel="1" thickBot="1">
      <c r="A104" s="2" t="s">
        <v>556</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525"/>
      <c r="AB104" s="525"/>
      <c r="AC104" s="525"/>
      <c r="AD104" s="525"/>
      <c r="AE104" s="525"/>
      <c r="AF104" s="525"/>
      <c r="AG104" s="525"/>
      <c r="AH104" s="191"/>
      <c r="AI104" s="191"/>
      <c r="AJ104" s="191"/>
    </row>
    <row r="105" spans="1:36" ht="16.149999999999999" hidden="1" customHeight="1" outlineLevel="1">
      <c r="A105" s="116" t="s">
        <v>557</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526"/>
      <c r="AC105" s="526"/>
      <c r="AD105" s="526"/>
      <c r="AE105" s="526"/>
      <c r="AF105" s="526"/>
      <c r="AG105" s="74" t="s">
        <v>522</v>
      </c>
      <c r="AH105" s="181"/>
      <c r="AI105" s="181"/>
      <c r="AJ105" s="181"/>
    </row>
    <row r="106" spans="1:36" ht="16.149999999999999" hidden="1" customHeight="1" outlineLevel="1">
      <c r="A106" s="1" t="s">
        <v>558</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521"/>
      <c r="AC106" s="521"/>
      <c r="AD106" s="521"/>
      <c r="AE106" s="521"/>
      <c r="AF106" s="521"/>
      <c r="AG106" s="127" t="s">
        <v>71</v>
      </c>
    </row>
    <row r="107" spans="1:36" ht="16.149999999999999" hidden="1" customHeight="1" outlineLevel="1">
      <c r="A107" s="1" t="s">
        <v>559</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27"/>
      <c r="AC107" s="527"/>
      <c r="AD107" s="527"/>
      <c r="AE107" s="527"/>
      <c r="AF107" s="527"/>
      <c r="AG107" s="176" t="s">
        <v>71</v>
      </c>
    </row>
    <row r="108" spans="1:36" ht="16.149999999999999" hidden="1" customHeight="1" outlineLevel="1">
      <c r="A108" s="23" t="s">
        <v>560</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528">
        <f>AB107-AB106</f>
        <v>0</v>
      </c>
      <c r="AC108" s="528"/>
      <c r="AD108" s="528"/>
      <c r="AE108" s="528"/>
      <c r="AF108" s="528"/>
      <c r="AG108" s="176" t="s">
        <v>71</v>
      </c>
    </row>
    <row r="109" spans="1:36" ht="16.149999999999999" hidden="1" customHeight="1" outlineLevel="1">
      <c r="A109" s="17"/>
      <c r="B109" s="40" t="s">
        <v>561</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521"/>
      <c r="AC109" s="521"/>
      <c r="AD109" s="521"/>
      <c r="AE109" s="521"/>
      <c r="AF109" s="521"/>
      <c r="AG109" s="130" t="s">
        <v>71</v>
      </c>
    </row>
    <row r="110" spans="1:36" ht="16.149999999999999" hidden="1" customHeight="1" outlineLevel="1" thickBot="1">
      <c r="A110" s="41"/>
      <c r="B110" s="105" t="s">
        <v>562</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529"/>
      <c r="AC110" s="529"/>
      <c r="AD110" s="529"/>
      <c r="AE110" s="529"/>
      <c r="AF110" s="529"/>
      <c r="AG110" s="130" t="s">
        <v>530</v>
      </c>
    </row>
    <row r="111" spans="1:36" ht="16.350000000000001" hidden="1" customHeight="1" outlineLevel="1" thickTop="1" thickBot="1">
      <c r="A111" s="85"/>
      <c r="B111" s="106" t="s">
        <v>563</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512">
        <f>IFERROR(AB110/AB106*100,0)</f>
        <v>0</v>
      </c>
      <c r="AC111" s="512"/>
      <c r="AD111" s="512"/>
      <c r="AE111" s="512"/>
      <c r="AF111" s="512"/>
      <c r="AG111" s="164" t="s">
        <v>527</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564</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634</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523"/>
      <c r="AB114" s="523"/>
      <c r="AC114" s="523"/>
      <c r="AD114" s="523"/>
      <c r="AE114" s="523"/>
      <c r="AF114" s="523"/>
      <c r="AG114" s="523"/>
      <c r="AH114" s="191"/>
      <c r="AI114" s="191"/>
      <c r="AJ114" s="191"/>
    </row>
    <row r="115" spans="1:36" ht="16.149999999999999" customHeight="1">
      <c r="A115" s="115" t="s">
        <v>635</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524"/>
      <c r="AC115" s="524"/>
      <c r="AD115" s="524"/>
      <c r="AE115" s="524"/>
      <c r="AF115" s="524"/>
      <c r="AG115" s="77" t="s">
        <v>522</v>
      </c>
      <c r="AH115" s="181"/>
      <c r="AI115" s="181"/>
      <c r="AJ115" s="181"/>
    </row>
    <row r="116" spans="1:36" ht="16.149999999999999" hidden="1" customHeight="1" outlineLevel="1">
      <c r="A116" s="104" t="s">
        <v>567</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518"/>
      <c r="AC116" s="518"/>
      <c r="AD116" s="518"/>
      <c r="AE116" s="518"/>
      <c r="AF116" s="518"/>
      <c r="AG116" s="121" t="s">
        <v>71</v>
      </c>
      <c r="AH116" s="181"/>
      <c r="AI116" s="181"/>
      <c r="AJ116" s="181"/>
    </row>
    <row r="117" spans="1:36" ht="16.149999999999999" customHeight="1" collapsed="1">
      <c r="A117" s="104" t="s">
        <v>568</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518"/>
      <c r="AC117" s="518"/>
      <c r="AD117" s="518"/>
      <c r="AE117" s="518"/>
      <c r="AF117" s="518"/>
      <c r="AG117" s="121" t="s">
        <v>71</v>
      </c>
    </row>
    <row r="118" spans="1:36" ht="16.149999999999999" hidden="1" customHeight="1" outlineLevel="1">
      <c r="A118" s="104" t="s">
        <v>569</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517"/>
      <c r="AC118" s="517"/>
      <c r="AD118" s="517"/>
      <c r="AE118" s="517"/>
      <c r="AF118" s="517"/>
      <c r="AG118" s="134" t="s">
        <v>71</v>
      </c>
    </row>
    <row r="119" spans="1:36" ht="16.149999999999999" customHeight="1" collapsed="1">
      <c r="A119" s="104" t="s">
        <v>570</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518"/>
      <c r="AC119" s="518"/>
      <c r="AD119" s="518"/>
      <c r="AE119" s="518"/>
      <c r="AF119" s="518"/>
      <c r="AG119" s="134" t="s">
        <v>71</v>
      </c>
    </row>
    <row r="120" spans="1:36" ht="16.149999999999999" hidden="1" customHeight="1" outlineLevel="1">
      <c r="A120" s="108" t="s">
        <v>636</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519">
        <f>AB118-AB116</f>
        <v>0</v>
      </c>
      <c r="AC120" s="519"/>
      <c r="AD120" s="519"/>
      <c r="AE120" s="519"/>
      <c r="AF120" s="519"/>
      <c r="AG120" s="134" t="s">
        <v>71</v>
      </c>
    </row>
    <row r="121" spans="1:36" ht="16.149999999999999" customHeight="1" collapsed="1">
      <c r="A121" s="108" t="s">
        <v>536</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519">
        <f>AB119-AB117</f>
        <v>0</v>
      </c>
      <c r="AC121" s="519"/>
      <c r="AD121" s="519"/>
      <c r="AE121" s="519"/>
      <c r="AF121" s="519"/>
      <c r="AG121" s="134" t="s">
        <v>71</v>
      </c>
    </row>
    <row r="122" spans="1:36" ht="16.149999999999999" customHeight="1">
      <c r="A122" s="90"/>
      <c r="B122" s="91" t="s">
        <v>537</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518"/>
      <c r="AC122" s="518"/>
      <c r="AD122" s="518"/>
      <c r="AE122" s="518"/>
      <c r="AF122" s="518"/>
      <c r="AG122" s="137" t="s">
        <v>71</v>
      </c>
    </row>
    <row r="123" spans="1:36" ht="16.149999999999999" customHeight="1" thickBot="1">
      <c r="A123" s="92"/>
      <c r="B123" s="110" t="s">
        <v>538</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520"/>
      <c r="AC123" s="520"/>
      <c r="AD123" s="520"/>
      <c r="AE123" s="520"/>
      <c r="AF123" s="520"/>
      <c r="AG123" s="137" t="s">
        <v>530</v>
      </c>
    </row>
    <row r="124" spans="1:36" ht="16.350000000000001" customHeight="1" thickTop="1" thickBot="1">
      <c r="A124" s="93"/>
      <c r="B124" s="111" t="s">
        <v>539</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512">
        <f>IFERROR(AB123/AB117*100,0)</f>
        <v>0</v>
      </c>
      <c r="AC124" s="512"/>
      <c r="AD124" s="512"/>
      <c r="AE124" s="512"/>
      <c r="AF124" s="512"/>
      <c r="AG124" s="138" t="s">
        <v>527</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637</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523"/>
      <c r="AB126" s="523"/>
      <c r="AC126" s="523"/>
      <c r="AD126" s="523"/>
      <c r="AE126" s="523"/>
      <c r="AF126" s="523"/>
      <c r="AG126" s="523"/>
      <c r="AH126" s="191"/>
      <c r="AI126" s="191"/>
      <c r="AJ126" s="191"/>
    </row>
    <row r="127" spans="1:36" ht="16.149999999999999" customHeight="1">
      <c r="A127" s="115" t="s">
        <v>638</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524"/>
      <c r="AC127" s="524"/>
      <c r="AD127" s="524"/>
      <c r="AE127" s="524"/>
      <c r="AF127" s="524"/>
      <c r="AG127" s="77" t="s">
        <v>522</v>
      </c>
      <c r="AH127" s="181"/>
      <c r="AI127" s="181"/>
      <c r="AJ127" s="181"/>
    </row>
    <row r="128" spans="1:36" ht="16.149999999999999" hidden="1" customHeight="1" outlineLevel="1">
      <c r="A128" s="104" t="s">
        <v>575</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518"/>
      <c r="AC128" s="518"/>
      <c r="AD128" s="518"/>
      <c r="AE128" s="518"/>
      <c r="AF128" s="518"/>
      <c r="AG128" s="121" t="s">
        <v>71</v>
      </c>
      <c r="AH128" s="181"/>
      <c r="AI128" s="181"/>
      <c r="AJ128" s="181"/>
    </row>
    <row r="129" spans="1:35" ht="16.149999999999999" customHeight="1" collapsed="1">
      <c r="A129" s="104" t="s">
        <v>576</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518"/>
      <c r="AC129" s="518"/>
      <c r="AD129" s="518"/>
      <c r="AE129" s="518"/>
      <c r="AF129" s="518"/>
      <c r="AG129" s="121" t="s">
        <v>71</v>
      </c>
    </row>
    <row r="130" spans="1:35" ht="16.149999999999999" hidden="1" customHeight="1" outlineLevel="1">
      <c r="A130" s="104" t="s">
        <v>577</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517"/>
      <c r="AC130" s="517"/>
      <c r="AD130" s="517"/>
      <c r="AE130" s="517"/>
      <c r="AF130" s="517"/>
      <c r="AG130" s="134" t="s">
        <v>71</v>
      </c>
    </row>
    <row r="131" spans="1:35" ht="16.149999999999999" customHeight="1" collapsed="1">
      <c r="A131" s="104" t="s">
        <v>578</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518"/>
      <c r="AC131" s="518"/>
      <c r="AD131" s="518"/>
      <c r="AE131" s="518"/>
      <c r="AF131" s="518"/>
      <c r="AG131" s="134" t="s">
        <v>71</v>
      </c>
    </row>
    <row r="132" spans="1:35" ht="16.149999999999999" hidden="1" customHeight="1" outlineLevel="1">
      <c r="A132" s="108" t="s">
        <v>579</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519">
        <f>AB130-AB128</f>
        <v>0</v>
      </c>
      <c r="AC132" s="519"/>
      <c r="AD132" s="519"/>
      <c r="AE132" s="519"/>
      <c r="AF132" s="519"/>
      <c r="AG132" s="134" t="s">
        <v>71</v>
      </c>
    </row>
    <row r="133" spans="1:35" ht="16.149999999999999" customHeight="1" collapsed="1">
      <c r="A133" s="108" t="s">
        <v>544</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519">
        <f>AB131-AB129</f>
        <v>0</v>
      </c>
      <c r="AC133" s="519"/>
      <c r="AD133" s="519"/>
      <c r="AE133" s="519"/>
      <c r="AF133" s="519"/>
      <c r="AG133" s="134" t="s">
        <v>71</v>
      </c>
    </row>
    <row r="134" spans="1:35" ht="16.149999999999999" customHeight="1">
      <c r="A134" s="90"/>
      <c r="B134" s="91" t="s">
        <v>545</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518"/>
      <c r="AC134" s="518"/>
      <c r="AD134" s="518"/>
      <c r="AE134" s="518"/>
      <c r="AF134" s="518"/>
      <c r="AG134" s="137" t="s">
        <v>71</v>
      </c>
    </row>
    <row r="135" spans="1:35" ht="16.149999999999999" customHeight="1" thickBot="1">
      <c r="A135" s="92"/>
      <c r="B135" s="110" t="s">
        <v>546</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520"/>
      <c r="AC135" s="520"/>
      <c r="AD135" s="520"/>
      <c r="AE135" s="520"/>
      <c r="AF135" s="520"/>
      <c r="AG135" s="137" t="s">
        <v>530</v>
      </c>
    </row>
    <row r="136" spans="1:35" ht="16.350000000000001" customHeight="1" thickTop="1" thickBot="1">
      <c r="A136" s="93"/>
      <c r="B136" s="111" t="s">
        <v>547</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512">
        <f>IFERROR(AB135/AB129*100,0)</f>
        <v>0</v>
      </c>
      <c r="AC136" s="512"/>
      <c r="AD136" s="512"/>
      <c r="AE136" s="512"/>
      <c r="AF136" s="512"/>
      <c r="AG136" s="138" t="s">
        <v>527</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581</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582</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583</v>
      </c>
      <c r="D140" s="48"/>
      <c r="E140" s="48"/>
      <c r="F140" s="48"/>
      <c r="G140" s="48"/>
      <c r="H140" s="48"/>
      <c r="I140" s="48"/>
      <c r="J140" s="48"/>
      <c r="K140" s="48"/>
      <c r="L140" s="48"/>
      <c r="M140" s="48" t="s">
        <v>584</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585</v>
      </c>
      <c r="D141" s="48"/>
      <c r="E141" s="48"/>
      <c r="F141" s="48"/>
      <c r="G141" s="48"/>
      <c r="H141" s="48"/>
      <c r="I141" s="48"/>
      <c r="J141" s="540"/>
      <c r="K141" s="540"/>
      <c r="L141" s="540"/>
      <c r="M141" s="540"/>
      <c r="N141" s="540"/>
      <c r="O141" s="540"/>
      <c r="P141" s="540"/>
      <c r="Q141" s="540"/>
      <c r="R141" s="540"/>
      <c r="S141" s="540"/>
      <c r="T141" s="540"/>
      <c r="U141" s="540"/>
      <c r="V141" s="540"/>
      <c r="W141" s="540"/>
      <c r="X141" s="540"/>
      <c r="Y141" s="540"/>
      <c r="Z141" s="540"/>
      <c r="AA141" s="540"/>
      <c r="AB141" s="540"/>
      <c r="AC141" s="540"/>
      <c r="AD141" s="540"/>
      <c r="AE141" s="540"/>
      <c r="AF141" s="540"/>
      <c r="AG141" s="18" t="s">
        <v>586</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587</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514"/>
      <c r="D144" s="514"/>
      <c r="E144" s="514"/>
      <c r="F144" s="514"/>
      <c r="G144" s="514"/>
      <c r="H144" s="514"/>
      <c r="I144" s="514"/>
      <c r="J144" s="514"/>
      <c r="K144" s="514"/>
      <c r="L144" s="514"/>
      <c r="M144" s="514"/>
      <c r="N144" s="514"/>
      <c r="O144" s="514"/>
      <c r="P144" s="514"/>
      <c r="Q144" s="514"/>
      <c r="R144" s="514"/>
      <c r="S144" s="514"/>
      <c r="T144" s="514"/>
      <c r="U144" s="514"/>
      <c r="V144" s="514"/>
      <c r="W144" s="514"/>
      <c r="X144" s="514"/>
      <c r="Y144" s="514"/>
      <c r="Z144" s="514"/>
      <c r="AA144" s="514"/>
      <c r="AB144" s="514"/>
      <c r="AC144" s="514"/>
      <c r="AD144" s="514"/>
      <c r="AE144" s="514"/>
      <c r="AF144" s="514"/>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474" t="s">
        <v>200</v>
      </c>
      <c r="B147" s="474"/>
      <c r="C147" s="474"/>
      <c r="D147" s="474"/>
      <c r="E147" s="474"/>
      <c r="F147" s="474"/>
      <c r="G147" s="474"/>
      <c r="H147" s="474"/>
      <c r="I147" s="474"/>
      <c r="J147" s="474"/>
      <c r="K147" s="474"/>
      <c r="L147" s="474"/>
      <c r="M147" s="474"/>
      <c r="N147" s="474"/>
      <c r="O147" s="474"/>
      <c r="P147" s="474"/>
      <c r="Q147" s="474"/>
      <c r="R147" s="474"/>
      <c r="S147" s="474"/>
      <c r="T147" s="474"/>
      <c r="U147" s="474"/>
      <c r="V147" s="474"/>
      <c r="W147" s="474"/>
      <c r="X147" s="474"/>
      <c r="Y147" s="474"/>
      <c r="Z147" s="474"/>
      <c r="AA147" s="474"/>
      <c r="AB147" s="474"/>
      <c r="AC147" s="474"/>
      <c r="AD147" s="474"/>
      <c r="AE147" s="474"/>
      <c r="AF147" s="474"/>
      <c r="AG147" s="474"/>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32</v>
      </c>
      <c r="D149" s="48"/>
      <c r="E149" s="515"/>
      <c r="F149" s="515"/>
      <c r="G149" s="48" t="s">
        <v>33</v>
      </c>
      <c r="H149" s="515"/>
      <c r="I149" s="515"/>
      <c r="J149" s="48" t="s">
        <v>178</v>
      </c>
      <c r="K149" s="515"/>
      <c r="L149" s="515"/>
      <c r="M149" s="48" t="s">
        <v>35</v>
      </c>
      <c r="N149" s="48"/>
      <c r="O149" s="48"/>
      <c r="P149" s="48" t="s">
        <v>201</v>
      </c>
      <c r="Q149" s="48"/>
      <c r="R149" s="48"/>
      <c r="S149" s="48"/>
      <c r="T149" s="516"/>
      <c r="U149" s="516"/>
      <c r="V149" s="516"/>
      <c r="W149" s="516"/>
      <c r="X149" s="516"/>
      <c r="Y149" s="516"/>
      <c r="Z149" s="516"/>
      <c r="AA149" s="516"/>
      <c r="AB149" s="516"/>
      <c r="AC149" s="516"/>
      <c r="AD149" s="516"/>
      <c r="AE149" s="516"/>
      <c r="AF149" s="516"/>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202</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171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464" t="s">
        <v>481</v>
      </c>
      <c r="B2" s="464"/>
      <c r="C2" s="464"/>
      <c r="D2" s="464"/>
      <c r="E2" s="464"/>
      <c r="F2" s="464"/>
      <c r="G2" s="464"/>
      <c r="H2" s="464"/>
      <c r="I2" s="464"/>
      <c r="J2" s="464"/>
      <c r="K2" s="464"/>
      <c r="L2" s="464"/>
      <c r="M2" s="464"/>
      <c r="N2" s="464"/>
      <c r="O2" s="464"/>
      <c r="P2" s="464"/>
      <c r="Q2" s="464"/>
      <c r="R2" s="464"/>
      <c r="S2" s="538">
        <v>6</v>
      </c>
      <c r="T2" s="538"/>
      <c r="U2" s="539" t="s">
        <v>173</v>
      </c>
      <c r="V2" s="539"/>
      <c r="W2" s="539"/>
      <c r="X2" s="539"/>
      <c r="Y2" s="539"/>
      <c r="Z2" s="539"/>
      <c r="AA2" s="539"/>
      <c r="AB2" s="539"/>
      <c r="AC2" s="539"/>
      <c r="AD2" s="539"/>
      <c r="AE2" s="539"/>
      <c r="AF2" s="539"/>
      <c r="AG2" s="539"/>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457" t="s">
        <v>174</v>
      </c>
      <c r="R4" s="457"/>
      <c r="S4" s="457"/>
      <c r="T4" s="457"/>
      <c r="U4" s="457"/>
      <c r="V4" s="458" t="e">
        <f>IF(#REF!=0,"",#REF!)</f>
        <v>#REF!</v>
      </c>
      <c r="W4" s="458"/>
      <c r="X4" s="458"/>
      <c r="Y4" s="458"/>
      <c r="Z4" s="458"/>
      <c r="AA4" s="458"/>
      <c r="AB4" s="458"/>
      <c r="AC4" s="458"/>
      <c r="AD4" s="458"/>
      <c r="AE4" s="458"/>
      <c r="AF4" s="458"/>
      <c r="AG4" s="459"/>
      <c r="AH4" s="192"/>
      <c r="AI4" s="192"/>
    </row>
    <row r="5" spans="1:46" ht="16.149999999999999" customHeight="1">
      <c r="A5" s="48"/>
      <c r="B5" s="48"/>
      <c r="C5" s="48"/>
      <c r="D5" s="48"/>
      <c r="E5" s="48"/>
      <c r="F5" s="48"/>
      <c r="G5" s="48"/>
      <c r="H5" s="48"/>
      <c r="I5" s="48"/>
      <c r="J5" s="48"/>
      <c r="K5" s="48"/>
      <c r="L5" s="48"/>
      <c r="M5" s="48"/>
      <c r="N5" s="48"/>
      <c r="O5" s="48"/>
      <c r="P5" s="48"/>
      <c r="Q5" s="460" t="s">
        <v>175</v>
      </c>
      <c r="R5" s="460"/>
      <c r="S5" s="460"/>
      <c r="T5" s="460"/>
      <c r="U5" s="461"/>
      <c r="V5" s="462" t="e">
        <f>#REF!</f>
        <v>#REF!</v>
      </c>
      <c r="W5" s="462"/>
      <c r="X5" s="462"/>
      <c r="Y5" s="462"/>
      <c r="Z5" s="462"/>
      <c r="AA5" s="462"/>
      <c r="AB5" s="462"/>
      <c r="AC5" s="462"/>
      <c r="AD5" s="462"/>
      <c r="AE5" s="462"/>
      <c r="AF5" s="462"/>
      <c r="AG5" s="46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482</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483</v>
      </c>
    </row>
    <row r="8" spans="1:46" ht="16.149999999999999" customHeight="1">
      <c r="B8" s="244" t="s">
        <v>484</v>
      </c>
      <c r="C8" s="48"/>
      <c r="D8" s="48"/>
      <c r="E8" s="48"/>
      <c r="F8" s="48"/>
      <c r="G8" s="48"/>
      <c r="M8" s="48"/>
      <c r="N8" s="48"/>
      <c r="T8" s="51"/>
      <c r="U8" s="51"/>
      <c r="V8" s="48"/>
      <c r="W8" s="48"/>
      <c r="AB8" s="532" t="s">
        <v>485</v>
      </c>
      <c r="AC8" s="532"/>
      <c r="AD8" s="532"/>
      <c r="AE8" s="532"/>
      <c r="AF8" s="532"/>
      <c r="AG8" s="48"/>
      <c r="AH8" s="48" t="e">
        <f>VLOOKUP(AB8,リスト用!#REF!,2,FALSE)</f>
        <v>#REF!</v>
      </c>
      <c r="AI8" s="177" t="s">
        <v>34</v>
      </c>
      <c r="AT8" s="177"/>
    </row>
    <row r="9" spans="1:46" ht="16.149999999999999" customHeight="1">
      <c r="B9" s="244" t="s">
        <v>486</v>
      </c>
      <c r="C9" s="48"/>
      <c r="D9" s="48"/>
      <c r="E9" s="48"/>
      <c r="F9" s="48"/>
      <c r="G9" s="48"/>
      <c r="H9" s="48"/>
      <c r="I9" s="48"/>
      <c r="J9" s="48"/>
      <c r="K9" s="48"/>
      <c r="L9" s="48"/>
      <c r="M9" s="48"/>
      <c r="N9" s="48"/>
      <c r="T9" s="48"/>
      <c r="U9" s="48"/>
      <c r="V9" s="48"/>
      <c r="W9" s="48"/>
      <c r="X9" s="48"/>
      <c r="Y9" s="48"/>
      <c r="Z9" s="48"/>
      <c r="AA9" s="48"/>
      <c r="AB9" s="532" t="s">
        <v>485</v>
      </c>
      <c r="AC9" s="532"/>
      <c r="AD9" s="532"/>
      <c r="AE9" s="532"/>
      <c r="AF9" s="532"/>
      <c r="AG9" s="48"/>
      <c r="AH9" s="48" t="e">
        <f>VLOOKUP(AB9,リスト用!#REF!,2,FALSE)</f>
        <v>#REF!</v>
      </c>
      <c r="AI9" s="177" t="s">
        <v>34</v>
      </c>
      <c r="AT9" s="177"/>
    </row>
    <row r="10" spans="1:46" ht="16.149999999999999" customHeight="1">
      <c r="A10" s="48"/>
      <c r="B10" s="251" t="s">
        <v>4</v>
      </c>
      <c r="C10" s="252" t="s">
        <v>487</v>
      </c>
      <c r="D10" s="253"/>
      <c r="E10" s="253"/>
      <c r="F10" s="252"/>
      <c r="G10" s="253"/>
      <c r="H10" s="253"/>
      <c r="I10" s="252"/>
      <c r="J10" s="252"/>
      <c r="K10" s="252"/>
      <c r="L10" s="252"/>
      <c r="M10" s="252"/>
      <c r="N10" s="253"/>
      <c r="O10" s="253"/>
      <c r="P10" s="252"/>
      <c r="Q10" s="253"/>
      <c r="R10" s="253"/>
      <c r="S10" s="252"/>
      <c r="T10" s="252"/>
      <c r="U10" s="254"/>
      <c r="V10" s="252"/>
      <c r="W10" s="252"/>
      <c r="X10" s="252"/>
      <c r="Y10" s="252"/>
      <c r="Z10" s="252"/>
      <c r="AA10" s="252"/>
      <c r="AB10" s="254"/>
      <c r="AC10" s="254"/>
      <c r="AD10" s="254"/>
      <c r="AE10" s="48"/>
      <c r="AF10" s="48"/>
      <c r="AG10" s="48"/>
    </row>
    <row r="11" spans="1:46" ht="16.149999999999999" customHeight="1">
      <c r="A11" s="48"/>
      <c r="B11" s="252"/>
      <c r="C11" s="255" t="s">
        <v>488</v>
      </c>
      <c r="D11" s="253"/>
      <c r="E11" s="253"/>
      <c r="F11" s="252"/>
      <c r="G11" s="253"/>
      <c r="H11" s="253"/>
      <c r="I11" s="252"/>
      <c r="J11" s="252"/>
      <c r="K11" s="252"/>
      <c r="L11" s="252"/>
      <c r="M11" s="252"/>
      <c r="N11" s="253"/>
      <c r="O11" s="253"/>
      <c r="P11" s="252"/>
      <c r="Q11" s="253"/>
      <c r="R11" s="253"/>
      <c r="S11" s="252"/>
      <c r="T11" s="252"/>
      <c r="U11" s="254"/>
      <c r="V11" s="252"/>
      <c r="W11" s="252"/>
      <c r="X11" s="252"/>
      <c r="Y11" s="252"/>
      <c r="Z11" s="252"/>
      <c r="AA11" s="252"/>
      <c r="AB11" s="254"/>
      <c r="AC11" s="254"/>
      <c r="AD11" s="254"/>
      <c r="AE11" s="48"/>
      <c r="AF11" s="48"/>
      <c r="AG11" s="48"/>
    </row>
    <row r="12" spans="1:46" ht="16.149999999999999" customHeight="1">
      <c r="A12" s="48"/>
      <c r="B12" s="251" t="s">
        <v>4</v>
      </c>
      <c r="C12" s="256" t="s">
        <v>489</v>
      </c>
      <c r="D12" s="253"/>
      <c r="E12" s="253"/>
      <c r="F12" s="252"/>
      <c r="G12" s="253"/>
      <c r="H12" s="253"/>
      <c r="I12" s="252"/>
      <c r="J12" s="252"/>
      <c r="K12" s="252"/>
      <c r="L12" s="252"/>
      <c r="M12" s="252"/>
      <c r="N12" s="253"/>
      <c r="O12" s="253"/>
      <c r="P12" s="252"/>
      <c r="Q12" s="253"/>
      <c r="R12" s="253"/>
      <c r="S12" s="252"/>
      <c r="T12" s="252"/>
      <c r="U12" s="254"/>
      <c r="V12" s="252"/>
      <c r="W12" s="252"/>
      <c r="X12" s="252"/>
      <c r="Y12" s="252"/>
      <c r="Z12" s="252"/>
      <c r="AA12" s="252"/>
      <c r="AB12" s="254"/>
      <c r="AC12" s="254"/>
      <c r="AD12" s="254"/>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490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66" t="s">
        <v>491</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533">
        <v>600000</v>
      </c>
      <c r="AC15" s="533"/>
      <c r="AD15" s="533"/>
      <c r="AE15" s="533"/>
      <c r="AF15" s="533"/>
      <c r="AG15" s="36" t="s">
        <v>71</v>
      </c>
    </row>
    <row r="16" spans="1:46" ht="16.149999999999999" customHeight="1">
      <c r="A16" s="52" t="s">
        <v>639</v>
      </c>
      <c r="B16" s="265"/>
      <c r="C16" s="265"/>
      <c r="D16" s="265"/>
      <c r="E16" s="265"/>
      <c r="F16" s="265"/>
      <c r="G16" s="265"/>
      <c r="H16" s="265"/>
      <c r="I16" s="265"/>
      <c r="J16" s="265"/>
      <c r="K16" s="265"/>
      <c r="L16" s="265"/>
      <c r="M16" s="70"/>
      <c r="N16" s="70"/>
      <c r="O16" s="70"/>
      <c r="P16" s="70"/>
      <c r="Q16" s="70"/>
      <c r="R16" s="70"/>
      <c r="S16" s="70"/>
      <c r="T16" s="70"/>
      <c r="U16" s="70"/>
      <c r="V16" s="70"/>
      <c r="W16" s="70"/>
      <c r="X16" s="70"/>
      <c r="Y16" s="70"/>
      <c r="Z16" s="70"/>
      <c r="AA16" s="70"/>
      <c r="AB16" s="534" t="e">
        <f>SUM(AB17,AB18)</f>
        <v>#REF!</v>
      </c>
      <c r="AC16" s="534"/>
      <c r="AD16" s="534"/>
      <c r="AE16" s="534"/>
      <c r="AF16" s="534"/>
      <c r="AG16" s="16" t="s">
        <v>71</v>
      </c>
    </row>
    <row r="17" spans="1:47" ht="16.149999999999999" hidden="1" customHeight="1" outlineLevel="1">
      <c r="A17" s="53"/>
      <c r="B17" s="4" t="s">
        <v>493</v>
      </c>
      <c r="C17" s="247"/>
      <c r="D17" s="247"/>
      <c r="E17" s="247"/>
      <c r="F17" s="247"/>
      <c r="G17" s="247"/>
      <c r="H17" s="247"/>
      <c r="I17" s="247"/>
      <c r="J17" s="247"/>
      <c r="K17" s="247"/>
      <c r="L17" s="247"/>
      <c r="M17" s="247"/>
      <c r="N17" s="247"/>
      <c r="O17" s="247"/>
      <c r="P17" s="247"/>
      <c r="Q17" s="247"/>
      <c r="R17" s="247"/>
      <c r="S17" s="247"/>
      <c r="T17" s="247"/>
      <c r="U17" s="247"/>
      <c r="V17" s="247"/>
      <c r="W17" s="247"/>
      <c r="X17" s="3"/>
      <c r="Y17" s="3" t="s">
        <v>494</v>
      </c>
      <c r="Z17" s="3"/>
      <c r="AA17" s="3"/>
      <c r="AB17" s="534" t="e">
        <f>#REF!*AH$9*10</f>
        <v>#REF!</v>
      </c>
      <c r="AC17" s="534"/>
      <c r="AD17" s="534"/>
      <c r="AE17" s="534"/>
      <c r="AF17" s="534"/>
      <c r="AG17" s="16" t="s">
        <v>71</v>
      </c>
    </row>
    <row r="18" spans="1:47" ht="16.149999999999999" hidden="1" customHeight="1" outlineLevel="1">
      <c r="A18" s="52"/>
      <c r="B18" s="234" t="s">
        <v>495</v>
      </c>
      <c r="C18" s="243"/>
      <c r="D18" s="243"/>
      <c r="E18" s="243"/>
      <c r="F18" s="243"/>
      <c r="G18" s="243"/>
      <c r="H18" s="243"/>
      <c r="I18" s="243"/>
      <c r="J18" s="243"/>
      <c r="K18" s="243"/>
      <c r="L18" s="243"/>
      <c r="M18" s="243"/>
      <c r="N18" s="243"/>
      <c r="O18" s="243"/>
      <c r="P18" s="243"/>
      <c r="Q18" s="243"/>
      <c r="R18" s="243"/>
      <c r="S18" s="243"/>
      <c r="T18" s="243"/>
      <c r="U18" s="243"/>
      <c r="V18" s="243"/>
      <c r="W18" s="243"/>
      <c r="X18" s="6"/>
      <c r="Y18" s="6"/>
      <c r="Z18" s="6"/>
      <c r="AA18" s="6"/>
      <c r="AB18" s="534" t="e">
        <f>#REF!*AH$9*10</f>
        <v>#REF!</v>
      </c>
      <c r="AC18" s="534"/>
      <c r="AD18" s="534"/>
      <c r="AE18" s="534"/>
      <c r="AF18" s="534"/>
      <c r="AG18" s="16" t="s">
        <v>71</v>
      </c>
    </row>
    <row r="19" spans="1:47" ht="16.149999999999999" customHeight="1" collapsed="1">
      <c r="A19" s="78"/>
      <c r="B19" s="40" t="s">
        <v>640</v>
      </c>
      <c r="C19" s="6"/>
      <c r="D19" s="6"/>
      <c r="E19" s="6"/>
      <c r="F19" s="6"/>
      <c r="G19" s="6"/>
      <c r="H19" s="6"/>
      <c r="I19" s="6"/>
      <c r="J19" s="6"/>
      <c r="K19" s="6"/>
      <c r="L19" s="6"/>
      <c r="M19" s="6"/>
      <c r="N19" s="6"/>
      <c r="O19" s="6"/>
      <c r="P19" s="6"/>
      <c r="Q19" s="6"/>
      <c r="R19" s="6"/>
      <c r="S19" s="6"/>
      <c r="T19" s="6"/>
      <c r="U19" s="6"/>
      <c r="V19" s="6"/>
      <c r="W19" s="6"/>
      <c r="X19" s="6"/>
      <c r="Y19" s="6"/>
      <c r="Z19" s="6"/>
      <c r="AA19" s="6"/>
      <c r="AB19" s="521">
        <v>64733</v>
      </c>
      <c r="AC19" s="521"/>
      <c r="AD19" s="521"/>
      <c r="AE19" s="521"/>
      <c r="AF19" s="521"/>
      <c r="AG19" s="7" t="s">
        <v>189</v>
      </c>
    </row>
    <row r="20" spans="1:47" ht="16.149999999999999" hidden="1" customHeight="1" outlineLevel="1" thickBot="1">
      <c r="A20" s="161" t="s">
        <v>191</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535"/>
      <c r="AC20" s="535"/>
      <c r="AD20" s="535"/>
      <c r="AE20" s="535"/>
      <c r="AF20" s="535"/>
      <c r="AG20" s="80" t="s">
        <v>189</v>
      </c>
    </row>
    <row r="21" spans="1:47" ht="16.149999999999999" customHeight="1" collapsed="1" thickBot="1">
      <c r="A21" s="8"/>
      <c r="B21" s="267" t="s">
        <v>641</v>
      </c>
      <c r="C21" s="9"/>
      <c r="D21" s="9"/>
      <c r="E21" s="9"/>
      <c r="F21" s="9"/>
      <c r="G21" s="9"/>
      <c r="H21" s="9"/>
      <c r="I21" s="9"/>
      <c r="J21" s="9"/>
      <c r="K21" s="9"/>
      <c r="L21" s="9"/>
      <c r="M21" s="9"/>
      <c r="N21" s="9"/>
      <c r="O21" s="9"/>
      <c r="P21" s="9"/>
      <c r="Q21" s="9"/>
      <c r="R21" s="9"/>
      <c r="S21" s="9"/>
      <c r="T21" s="9"/>
      <c r="U21" s="9"/>
      <c r="V21" s="9"/>
      <c r="W21" s="9"/>
      <c r="X21" s="9"/>
      <c r="Y21" s="9"/>
      <c r="Z21" s="9"/>
      <c r="AA21" s="9"/>
      <c r="AB21" s="536" t="str">
        <f>IFERROR(AB16-AB19+AB20,"")</f>
        <v/>
      </c>
      <c r="AC21" s="536"/>
      <c r="AD21" s="536"/>
      <c r="AE21" s="536"/>
      <c r="AF21" s="536"/>
      <c r="AG21" s="10" t="s">
        <v>71</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498</v>
      </c>
    </row>
    <row r="24" spans="1:47" ht="16.149999999999999" hidden="1" customHeight="1" outlineLevel="1">
      <c r="A24" s="11" t="s">
        <v>499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537">
        <v>800000</v>
      </c>
      <c r="AC24" s="537"/>
      <c r="AD24" s="537"/>
      <c r="AE24" s="537"/>
      <c r="AF24" s="537"/>
      <c r="AG24" s="129" t="s">
        <v>71</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500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530" t="str">
        <f>AB21</f>
        <v/>
      </c>
      <c r="AC25" s="530"/>
      <c r="AD25" s="530"/>
      <c r="AE25" s="530"/>
      <c r="AF25" s="530"/>
      <c r="AG25" s="145" t="s">
        <v>71</v>
      </c>
    </row>
    <row r="26" spans="1:47" ht="16.149999999999999" hidden="1" customHeight="1" outlineLevel="1">
      <c r="A26" s="17"/>
      <c r="B26" s="105" t="s">
        <v>501</v>
      </c>
      <c r="C26" s="3"/>
      <c r="D26" s="3"/>
      <c r="E26" s="3"/>
      <c r="F26" s="3"/>
      <c r="G26" s="3"/>
      <c r="H26" s="3"/>
      <c r="I26" s="3"/>
      <c r="J26" s="3"/>
      <c r="K26" s="3"/>
      <c r="L26" s="3"/>
      <c r="M26" s="3"/>
      <c r="N26" s="3"/>
      <c r="O26" s="3"/>
      <c r="P26" s="3"/>
      <c r="Q26" s="3"/>
      <c r="R26" s="3"/>
      <c r="S26" s="3"/>
      <c r="T26" s="3"/>
      <c r="U26" s="3"/>
      <c r="V26" s="3"/>
      <c r="W26" s="3"/>
      <c r="X26" s="3"/>
      <c r="Y26" s="3"/>
      <c r="Z26" s="3"/>
      <c r="AA26" s="3"/>
      <c r="AB26" s="529"/>
      <c r="AC26" s="529"/>
      <c r="AD26" s="529"/>
      <c r="AE26" s="529"/>
      <c r="AF26" s="529"/>
      <c r="AG26" s="146" t="s">
        <v>71</v>
      </c>
    </row>
    <row r="27" spans="1:47" ht="16.149999999999999" hidden="1" customHeight="1" outlineLevel="1">
      <c r="A27" s="17"/>
      <c r="B27" s="56" t="s">
        <v>502</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31"/>
      <c r="AC27" s="531"/>
      <c r="AD27" s="531"/>
      <c r="AE27" s="531"/>
      <c r="AF27" s="531"/>
      <c r="AG27" s="130" t="s">
        <v>71</v>
      </c>
      <c r="AQ27" s="199"/>
    </row>
    <row r="28" spans="1:47" ht="16.149999999999999" hidden="1" customHeight="1" outlineLevel="1" thickBot="1">
      <c r="A28" s="8"/>
      <c r="B28" s="73" t="s">
        <v>503</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530">
        <f>AB24-SUM(AB25:AF27)</f>
        <v>800000</v>
      </c>
      <c r="AC28" s="530"/>
      <c r="AD28" s="530"/>
      <c r="AE28" s="530"/>
      <c r="AF28" s="530"/>
      <c r="AG28" s="145" t="s">
        <v>71</v>
      </c>
    </row>
    <row r="29" spans="1:47" ht="16.149999999999999" customHeight="1" collapsed="1">
      <c r="A29" s="3"/>
      <c r="B29" s="257" t="s">
        <v>4</v>
      </c>
      <c r="C29" s="258" t="s">
        <v>504</v>
      </c>
      <c r="D29" s="259"/>
      <c r="E29" s="254"/>
      <c r="F29" s="254"/>
      <c r="G29" s="254"/>
      <c r="H29" s="254"/>
      <c r="I29" s="254"/>
      <c r="J29" s="254"/>
      <c r="K29" s="254"/>
      <c r="L29" s="254"/>
      <c r="M29" s="254"/>
      <c r="N29" s="254"/>
      <c r="O29" s="254"/>
      <c r="P29" s="254"/>
      <c r="Q29" s="254"/>
      <c r="R29" s="254"/>
      <c r="S29" s="254"/>
      <c r="T29" s="3"/>
      <c r="U29" s="3"/>
      <c r="V29" s="3"/>
      <c r="W29" s="3"/>
      <c r="X29" s="3"/>
      <c r="Y29" s="3"/>
      <c r="Z29" s="3"/>
      <c r="AA29" s="3"/>
      <c r="AB29" s="3"/>
      <c r="AC29" s="3"/>
      <c r="AD29" s="3"/>
      <c r="AE29" s="3"/>
      <c r="AF29" s="3"/>
      <c r="AG29" s="20"/>
      <c r="AH29" s="4"/>
      <c r="AS29" s="4"/>
    </row>
    <row r="30" spans="1:47" ht="16.149999999999999" customHeight="1">
      <c r="A30" s="3"/>
      <c r="B30" s="259"/>
      <c r="C30" s="255" t="s">
        <v>505</v>
      </c>
      <c r="D30" s="259"/>
      <c r="E30" s="254"/>
      <c r="F30" s="254"/>
      <c r="G30" s="254"/>
      <c r="H30" s="254"/>
      <c r="I30" s="254"/>
      <c r="J30" s="254"/>
      <c r="K30" s="254"/>
      <c r="L30" s="254"/>
      <c r="M30" s="254"/>
      <c r="N30" s="254"/>
      <c r="O30" s="254"/>
      <c r="P30" s="254"/>
      <c r="Q30" s="254"/>
      <c r="R30" s="254"/>
      <c r="S30" s="254"/>
      <c r="T30" s="3"/>
      <c r="U30" s="3"/>
      <c r="V30" s="3"/>
      <c r="W30" s="3"/>
      <c r="X30" s="3"/>
      <c r="Y30" s="3"/>
      <c r="Z30" s="3"/>
      <c r="AA30" s="3"/>
      <c r="AB30" s="3"/>
      <c r="AC30" s="3"/>
      <c r="AD30" s="3"/>
      <c r="AE30" s="3"/>
      <c r="AF30" s="3"/>
      <c r="AG30" s="20"/>
      <c r="AH30" s="4"/>
      <c r="AS30" s="4"/>
    </row>
    <row r="31" spans="1:47" ht="16.149999999999999" customHeight="1">
      <c r="A31" s="3"/>
      <c r="B31" s="255"/>
      <c r="C31" s="260" t="s">
        <v>506</v>
      </c>
      <c r="D31" s="255"/>
      <c r="E31" s="252"/>
      <c r="F31" s="252"/>
      <c r="G31" s="252"/>
      <c r="H31" s="252"/>
      <c r="I31" s="252"/>
      <c r="J31" s="252"/>
      <c r="K31" s="252"/>
      <c r="L31" s="252"/>
      <c r="M31" s="252"/>
      <c r="N31" s="252"/>
      <c r="O31" s="252"/>
      <c r="P31" s="252"/>
      <c r="Q31" s="252"/>
      <c r="R31" s="252"/>
      <c r="S31" s="252"/>
      <c r="AD31" s="3"/>
      <c r="AE31" s="3"/>
      <c r="AF31" s="3"/>
      <c r="AG31" s="20"/>
      <c r="AH31" s="4"/>
      <c r="AS31" s="4"/>
    </row>
    <row r="32" spans="1:47" ht="16.149999999999999" customHeight="1">
      <c r="A32" s="3"/>
      <c r="B32" s="255"/>
      <c r="C32" s="260" t="s">
        <v>507</v>
      </c>
      <c r="D32" s="255"/>
      <c r="E32" s="252"/>
      <c r="F32" s="252"/>
      <c r="G32" s="252"/>
      <c r="H32" s="252"/>
      <c r="I32" s="252"/>
      <c r="J32" s="252"/>
      <c r="K32" s="252"/>
      <c r="L32" s="252"/>
      <c r="M32" s="252"/>
      <c r="N32" s="252"/>
      <c r="O32" s="252"/>
      <c r="P32" s="252"/>
      <c r="Q32" s="252"/>
      <c r="R32" s="252"/>
      <c r="S32" s="252"/>
      <c r="AD32" s="3"/>
      <c r="AE32" s="3"/>
      <c r="AF32" s="3"/>
      <c r="AG32" s="20"/>
      <c r="AH32" s="4"/>
      <c r="AS32" s="4"/>
    </row>
    <row r="33" spans="1:45" ht="16.149999999999999" customHeight="1">
      <c r="A33" s="3"/>
      <c r="B33" s="255"/>
      <c r="C33" s="258" t="s">
        <v>508</v>
      </c>
      <c r="D33" s="255"/>
      <c r="E33" s="252"/>
      <c r="F33" s="252"/>
      <c r="G33" s="252"/>
      <c r="H33" s="252"/>
      <c r="I33" s="252"/>
      <c r="J33" s="252"/>
      <c r="K33" s="252"/>
      <c r="L33" s="252"/>
      <c r="M33" s="252"/>
      <c r="N33" s="252"/>
      <c r="O33" s="252"/>
      <c r="P33" s="252"/>
      <c r="Q33" s="252"/>
      <c r="R33" s="252"/>
      <c r="S33" s="252"/>
      <c r="AD33" s="3"/>
      <c r="AE33" s="3"/>
      <c r="AF33" s="3"/>
      <c r="AG33" s="20"/>
      <c r="AH33" s="4"/>
      <c r="AS33" s="4"/>
    </row>
    <row r="34" spans="1:45" ht="16.149999999999999" customHeight="1">
      <c r="A34" s="3"/>
      <c r="B34" s="257" t="s">
        <v>4</v>
      </c>
      <c r="C34" s="258" t="s">
        <v>509</v>
      </c>
      <c r="D34" s="259"/>
      <c r="E34" s="254"/>
      <c r="F34" s="254"/>
      <c r="G34" s="254"/>
      <c r="H34" s="254"/>
      <c r="I34" s="254"/>
      <c r="J34" s="254"/>
      <c r="K34" s="254"/>
      <c r="L34" s="254"/>
      <c r="M34" s="254"/>
      <c r="N34" s="254"/>
      <c r="O34" s="254"/>
      <c r="P34" s="254"/>
      <c r="Q34" s="254"/>
      <c r="R34" s="254"/>
      <c r="S34" s="254"/>
      <c r="T34" s="3"/>
      <c r="U34" s="3"/>
      <c r="V34" s="3"/>
      <c r="W34" s="3"/>
      <c r="X34" s="3"/>
      <c r="Y34" s="3"/>
      <c r="Z34" s="3"/>
      <c r="AA34" s="3"/>
      <c r="AB34" s="3"/>
      <c r="AC34" s="3"/>
      <c r="AD34" s="3"/>
      <c r="AE34" s="3"/>
      <c r="AF34" s="3"/>
      <c r="AG34" s="20"/>
      <c r="AH34" s="4"/>
      <c r="AS34" s="4"/>
    </row>
    <row r="35" spans="1:45" ht="16.149999999999999" customHeight="1">
      <c r="A35" s="3"/>
      <c r="B35" s="259"/>
      <c r="C35" s="261" t="s">
        <v>510</v>
      </c>
      <c r="D35" s="259"/>
      <c r="E35" s="254"/>
      <c r="F35" s="254"/>
      <c r="G35" s="254"/>
      <c r="H35" s="254"/>
      <c r="I35" s="254"/>
      <c r="J35" s="254"/>
      <c r="K35" s="254"/>
      <c r="L35" s="254"/>
      <c r="M35" s="254"/>
      <c r="N35" s="254"/>
      <c r="O35" s="254"/>
      <c r="P35" s="254"/>
      <c r="Q35" s="254"/>
      <c r="R35" s="254"/>
      <c r="S35" s="254"/>
      <c r="T35" s="3"/>
      <c r="U35" s="3"/>
      <c r="V35" s="3"/>
      <c r="W35" s="3"/>
      <c r="X35" s="3"/>
      <c r="Y35" s="3"/>
      <c r="Z35" s="3"/>
      <c r="AA35" s="3"/>
      <c r="AB35" s="3"/>
      <c r="AC35" s="3"/>
      <c r="AD35" s="3"/>
      <c r="AE35" s="3"/>
      <c r="AF35" s="3"/>
      <c r="AG35" s="20"/>
      <c r="AH35" s="4"/>
      <c r="AS35" s="4"/>
    </row>
    <row r="36" spans="1:45" ht="16.149999999999999" customHeight="1">
      <c r="A36" s="3"/>
      <c r="B36" s="257" t="s">
        <v>4</v>
      </c>
      <c r="C36" s="261" t="s">
        <v>642</v>
      </c>
      <c r="D36" s="259"/>
      <c r="E36" s="254"/>
      <c r="F36" s="254"/>
      <c r="G36" s="254"/>
      <c r="H36" s="254"/>
      <c r="I36" s="254"/>
      <c r="J36" s="254"/>
      <c r="K36" s="254"/>
      <c r="L36" s="254"/>
      <c r="M36" s="254"/>
      <c r="N36" s="254"/>
      <c r="O36" s="254"/>
      <c r="P36" s="254"/>
      <c r="Q36" s="254"/>
      <c r="R36" s="254"/>
      <c r="S36" s="254"/>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512</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57" t="s">
        <v>4</v>
      </c>
      <c r="C39" s="258" t="s">
        <v>643</v>
      </c>
      <c r="D39" s="254"/>
      <c r="E39" s="254"/>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57" t="s">
        <v>4</v>
      </c>
      <c r="C40" s="258" t="s">
        <v>513</v>
      </c>
      <c r="D40" s="254"/>
      <c r="E40" s="254"/>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57"/>
      <c r="C41" s="258" t="s">
        <v>514</v>
      </c>
      <c r="D41" s="254"/>
      <c r="E41" s="254"/>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54"/>
      <c r="C42" s="258" t="s">
        <v>515</v>
      </c>
      <c r="D42" s="254"/>
      <c r="E42" s="254"/>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58" t="s">
        <v>516</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619</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644</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526">
        <v>5</v>
      </c>
      <c r="AC45" s="526"/>
      <c r="AD45" s="526"/>
      <c r="AE45" s="526"/>
      <c r="AF45" s="526"/>
      <c r="AG45" s="74" t="s">
        <v>522</v>
      </c>
      <c r="AH45" s="181"/>
      <c r="AI45" s="181"/>
    </row>
    <row r="46" spans="1:45" ht="16.149999999999999" customHeight="1">
      <c r="A46" s="1" t="s">
        <v>645</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521"/>
      <c r="AC46" s="521"/>
      <c r="AD46" s="521"/>
      <c r="AE46" s="521"/>
      <c r="AF46" s="521"/>
      <c r="AG46" s="127" t="s">
        <v>71</v>
      </c>
    </row>
    <row r="47" spans="1:45" ht="16.149999999999999" customHeight="1">
      <c r="A47" s="1" t="s">
        <v>646</v>
      </c>
      <c r="B47" s="3"/>
      <c r="C47" s="3"/>
      <c r="D47" s="3"/>
      <c r="E47" s="3"/>
      <c r="F47" s="3"/>
      <c r="G47" s="3"/>
      <c r="H47" s="3"/>
      <c r="I47" s="3"/>
      <c r="J47" s="3"/>
      <c r="K47" s="3"/>
      <c r="L47" s="3"/>
      <c r="M47" s="3"/>
      <c r="N47" s="3"/>
      <c r="O47" s="3"/>
      <c r="P47" s="3"/>
      <c r="Q47" s="3"/>
      <c r="R47" s="3"/>
      <c r="S47" s="3"/>
      <c r="T47" s="3"/>
      <c r="U47" s="3"/>
      <c r="V47" s="3"/>
      <c r="W47" s="3"/>
      <c r="X47" s="3"/>
      <c r="Y47" s="3"/>
      <c r="Z47" s="3"/>
      <c r="AA47" s="3"/>
      <c r="AB47" s="527"/>
      <c r="AC47" s="527"/>
      <c r="AD47" s="527"/>
      <c r="AE47" s="527"/>
      <c r="AF47" s="527"/>
      <c r="AG47" s="176" t="s">
        <v>71</v>
      </c>
    </row>
    <row r="48" spans="1:45" ht="16.149999999999999" customHeight="1">
      <c r="A48" s="23" t="s">
        <v>621</v>
      </c>
      <c r="B48" s="6"/>
      <c r="C48" s="6"/>
      <c r="D48" s="6"/>
      <c r="E48" s="6"/>
      <c r="F48" s="6"/>
      <c r="G48" s="6"/>
      <c r="H48" s="6"/>
      <c r="I48" s="6"/>
      <c r="J48" s="6"/>
      <c r="K48" s="6"/>
      <c r="L48" s="6"/>
      <c r="M48" s="6"/>
      <c r="N48" s="6"/>
      <c r="O48" s="6"/>
      <c r="P48" s="6"/>
      <c r="Q48" s="6"/>
      <c r="R48" s="6"/>
      <c r="S48" s="6"/>
      <c r="T48" s="6"/>
      <c r="U48" s="6"/>
      <c r="V48" s="6"/>
      <c r="W48" s="6"/>
      <c r="X48" s="6"/>
      <c r="Y48" s="6"/>
      <c r="Z48" s="6"/>
      <c r="AA48" s="6"/>
      <c r="AB48" s="528">
        <f>AB47-AB46</f>
        <v>0</v>
      </c>
      <c r="AC48" s="528"/>
      <c r="AD48" s="528"/>
      <c r="AE48" s="528"/>
      <c r="AF48" s="528"/>
      <c r="AG48" s="176" t="s">
        <v>71</v>
      </c>
    </row>
    <row r="49" spans="1:35" ht="16.149999999999999" hidden="1" customHeight="1" outlineLevel="1">
      <c r="A49" s="17"/>
      <c r="B49" s="40" t="s">
        <v>528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21"/>
      <c r="AC49" s="521"/>
      <c r="AD49" s="521"/>
      <c r="AE49" s="521"/>
      <c r="AF49" s="521"/>
      <c r="AG49" s="130" t="s">
        <v>71</v>
      </c>
    </row>
    <row r="50" spans="1:35" ht="16.149999999999999" hidden="1" customHeight="1" outlineLevel="1" thickBot="1">
      <c r="A50" s="41"/>
      <c r="B50" s="105" t="s">
        <v>529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529"/>
      <c r="AC50" s="529"/>
      <c r="AD50" s="529"/>
      <c r="AE50" s="529"/>
      <c r="AF50" s="529"/>
      <c r="AG50" s="130" t="s">
        <v>530</v>
      </c>
    </row>
    <row r="51" spans="1:35" ht="16.149999999999999" hidden="1" customHeight="1" outlineLevel="1" thickTop="1" thickBot="1">
      <c r="A51" s="85"/>
      <c r="B51" s="106" t="s">
        <v>531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512">
        <f>IFERROR(AB50/AB46*100,0)</f>
        <v>0</v>
      </c>
      <c r="AC51" s="512"/>
      <c r="AD51" s="512"/>
      <c r="AE51" s="512"/>
      <c r="AF51" s="512"/>
      <c r="AG51" s="164" t="s">
        <v>527</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532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533</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526"/>
      <c r="AC54" s="526"/>
      <c r="AD54" s="526"/>
      <c r="AE54" s="526"/>
      <c r="AF54" s="526"/>
      <c r="AG54" s="74" t="s">
        <v>522</v>
      </c>
      <c r="AH54" s="181"/>
      <c r="AI54" s="181"/>
    </row>
    <row r="55" spans="1:35" ht="16.149999999999999" hidden="1" customHeight="1" outlineLevel="1">
      <c r="A55" s="1" t="s">
        <v>534</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521"/>
      <c r="AC55" s="521"/>
      <c r="AD55" s="521"/>
      <c r="AE55" s="521"/>
      <c r="AF55" s="521"/>
      <c r="AG55" s="127" t="s">
        <v>71</v>
      </c>
    </row>
    <row r="56" spans="1:35" ht="16.149999999999999" hidden="1" customHeight="1" outlineLevel="1">
      <c r="A56" s="1" t="s">
        <v>535</v>
      </c>
      <c r="B56" s="3"/>
      <c r="C56" s="3"/>
      <c r="D56" s="3"/>
      <c r="E56" s="3"/>
      <c r="F56" s="3"/>
      <c r="G56" s="3"/>
      <c r="H56" s="3"/>
      <c r="I56" s="3"/>
      <c r="J56" s="3"/>
      <c r="K56" s="3"/>
      <c r="L56" s="3"/>
      <c r="M56" s="3"/>
      <c r="N56" s="3"/>
      <c r="O56" s="3"/>
      <c r="P56" s="3"/>
      <c r="Q56" s="3"/>
      <c r="R56" s="3"/>
      <c r="S56" s="3"/>
      <c r="T56" s="3"/>
      <c r="U56" s="3"/>
      <c r="V56" s="3"/>
      <c r="W56" s="3"/>
      <c r="X56" s="3"/>
      <c r="Y56" s="3"/>
      <c r="Z56" s="3"/>
      <c r="AA56" s="3"/>
      <c r="AB56" s="527"/>
      <c r="AC56" s="527"/>
      <c r="AD56" s="527"/>
      <c r="AE56" s="527"/>
      <c r="AF56" s="527"/>
      <c r="AG56" s="176" t="s">
        <v>71</v>
      </c>
    </row>
    <row r="57" spans="1:35" ht="16.149999999999999" hidden="1" customHeight="1" outlineLevel="1">
      <c r="A57" s="23" t="s">
        <v>536</v>
      </c>
      <c r="B57" s="6"/>
      <c r="C57" s="6"/>
      <c r="D57" s="6"/>
      <c r="E57" s="6"/>
      <c r="F57" s="6"/>
      <c r="G57" s="6"/>
      <c r="H57" s="6"/>
      <c r="I57" s="6"/>
      <c r="J57" s="6"/>
      <c r="K57" s="6"/>
      <c r="L57" s="6"/>
      <c r="M57" s="6"/>
      <c r="N57" s="6"/>
      <c r="O57" s="6"/>
      <c r="P57" s="6"/>
      <c r="Q57" s="6"/>
      <c r="R57" s="6"/>
      <c r="S57" s="6"/>
      <c r="T57" s="6"/>
      <c r="U57" s="6"/>
      <c r="V57" s="6"/>
      <c r="W57" s="6"/>
      <c r="X57" s="6"/>
      <c r="Y57" s="6"/>
      <c r="Z57" s="6"/>
      <c r="AA57" s="6"/>
      <c r="AB57" s="528">
        <f>AB56-AB55</f>
        <v>0</v>
      </c>
      <c r="AC57" s="528"/>
      <c r="AD57" s="528"/>
      <c r="AE57" s="528"/>
      <c r="AF57" s="528"/>
      <c r="AG57" s="176" t="s">
        <v>71</v>
      </c>
    </row>
    <row r="58" spans="1:35" ht="16.149999999999999" hidden="1" customHeight="1" outlineLevel="1">
      <c r="A58" s="17"/>
      <c r="B58" s="40" t="s">
        <v>537</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521"/>
      <c r="AC58" s="521"/>
      <c r="AD58" s="521"/>
      <c r="AE58" s="521"/>
      <c r="AF58" s="521"/>
      <c r="AG58" s="130" t="s">
        <v>71</v>
      </c>
    </row>
    <row r="59" spans="1:35" ht="16.149999999999999" hidden="1" customHeight="1" outlineLevel="1" thickBot="1">
      <c r="A59" s="41"/>
      <c r="B59" s="105" t="s">
        <v>538</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529"/>
      <c r="AC59" s="529"/>
      <c r="AD59" s="529"/>
      <c r="AE59" s="529"/>
      <c r="AF59" s="529"/>
      <c r="AG59" s="130" t="s">
        <v>530</v>
      </c>
    </row>
    <row r="60" spans="1:35" ht="16.350000000000001" hidden="1" customHeight="1" outlineLevel="1" thickTop="1" thickBot="1">
      <c r="A60" s="85"/>
      <c r="B60" s="106" t="s">
        <v>539</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512">
        <f>IFERROR(AB59/AB55*100,0)</f>
        <v>0</v>
      </c>
      <c r="AC60" s="512"/>
      <c r="AD60" s="512"/>
      <c r="AE60" s="512"/>
      <c r="AF60" s="512"/>
      <c r="AG60" s="164" t="s">
        <v>527</v>
      </c>
    </row>
    <row r="61" spans="1:35" ht="16.350000000000001" hidden="1" customHeight="1" outlineLevel="1"/>
    <row r="62" spans="1:35" ht="16.149999999999999" hidden="1" customHeight="1" outlineLevel="1" thickBot="1">
      <c r="A62" s="2" t="s">
        <v>540</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525"/>
      <c r="AB62" s="525"/>
      <c r="AC62" s="525"/>
      <c r="AD62" s="525"/>
      <c r="AE62" s="525"/>
      <c r="AF62" s="525"/>
      <c r="AG62" s="525"/>
      <c r="AH62" s="191"/>
      <c r="AI62" s="191"/>
    </row>
    <row r="63" spans="1:35" ht="16.149999999999999" hidden="1" customHeight="1" outlineLevel="1">
      <c r="A63" s="116" t="s">
        <v>541</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526"/>
      <c r="AC63" s="526"/>
      <c r="AD63" s="526"/>
      <c r="AE63" s="526"/>
      <c r="AF63" s="526"/>
      <c r="AG63" s="74" t="s">
        <v>522</v>
      </c>
      <c r="AH63" s="181"/>
      <c r="AI63" s="181"/>
    </row>
    <row r="64" spans="1:35" ht="16.149999999999999" hidden="1" customHeight="1" outlineLevel="1">
      <c r="A64" s="1" t="s">
        <v>542</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521"/>
      <c r="AC64" s="521"/>
      <c r="AD64" s="521"/>
      <c r="AE64" s="521"/>
      <c r="AF64" s="521"/>
      <c r="AG64" s="127" t="s">
        <v>71</v>
      </c>
    </row>
    <row r="65" spans="1:35" ht="16.149999999999999" hidden="1" customHeight="1" outlineLevel="1">
      <c r="A65" s="1" t="s">
        <v>543</v>
      </c>
      <c r="B65" s="3"/>
      <c r="C65" s="3"/>
      <c r="D65" s="3"/>
      <c r="E65" s="3"/>
      <c r="F65" s="3"/>
      <c r="G65" s="3"/>
      <c r="H65" s="3"/>
      <c r="I65" s="3"/>
      <c r="J65" s="3"/>
      <c r="K65" s="3"/>
      <c r="L65" s="3"/>
      <c r="M65" s="3"/>
      <c r="N65" s="3"/>
      <c r="O65" s="3"/>
      <c r="P65" s="3"/>
      <c r="Q65" s="3"/>
      <c r="R65" s="3"/>
      <c r="S65" s="3"/>
      <c r="T65" s="3"/>
      <c r="U65" s="3"/>
      <c r="V65" s="3"/>
      <c r="W65" s="3"/>
      <c r="X65" s="3"/>
      <c r="Y65" s="3"/>
      <c r="Z65" s="3"/>
      <c r="AA65" s="3"/>
      <c r="AB65" s="527"/>
      <c r="AC65" s="527"/>
      <c r="AD65" s="527"/>
      <c r="AE65" s="527"/>
      <c r="AF65" s="527"/>
      <c r="AG65" s="176" t="s">
        <v>71</v>
      </c>
    </row>
    <row r="66" spans="1:35" ht="16.149999999999999" hidden="1" customHeight="1" outlineLevel="1">
      <c r="A66" s="23" t="s">
        <v>544</v>
      </c>
      <c r="B66" s="6"/>
      <c r="C66" s="6"/>
      <c r="D66" s="6"/>
      <c r="E66" s="6"/>
      <c r="F66" s="6"/>
      <c r="G66" s="6"/>
      <c r="H66" s="6"/>
      <c r="I66" s="6"/>
      <c r="J66" s="6"/>
      <c r="K66" s="6"/>
      <c r="L66" s="6"/>
      <c r="M66" s="6"/>
      <c r="N66" s="6"/>
      <c r="O66" s="6"/>
      <c r="P66" s="6"/>
      <c r="Q66" s="6"/>
      <c r="R66" s="6"/>
      <c r="S66" s="6"/>
      <c r="T66" s="6"/>
      <c r="U66" s="6"/>
      <c r="V66" s="6"/>
      <c r="W66" s="6"/>
      <c r="X66" s="6"/>
      <c r="Y66" s="6"/>
      <c r="Z66" s="6"/>
      <c r="AA66" s="6"/>
      <c r="AB66" s="528">
        <f>AB65-AB64</f>
        <v>0</v>
      </c>
      <c r="AC66" s="528"/>
      <c r="AD66" s="528"/>
      <c r="AE66" s="528"/>
      <c r="AF66" s="528"/>
      <c r="AG66" s="176" t="s">
        <v>71</v>
      </c>
    </row>
    <row r="67" spans="1:35" ht="16.149999999999999" hidden="1" customHeight="1" outlineLevel="1">
      <c r="A67" s="17"/>
      <c r="B67" s="40" t="s">
        <v>545</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521"/>
      <c r="AC67" s="521"/>
      <c r="AD67" s="521"/>
      <c r="AE67" s="521"/>
      <c r="AF67" s="521"/>
      <c r="AG67" s="130" t="s">
        <v>71</v>
      </c>
    </row>
    <row r="68" spans="1:35" ht="16.149999999999999" hidden="1" customHeight="1" outlineLevel="1" thickBot="1">
      <c r="A68" s="41"/>
      <c r="B68" s="105" t="s">
        <v>546</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29"/>
      <c r="AC68" s="529"/>
      <c r="AD68" s="529"/>
      <c r="AE68" s="529"/>
      <c r="AF68" s="529"/>
      <c r="AG68" s="130" t="s">
        <v>530</v>
      </c>
    </row>
    <row r="69" spans="1:35" ht="16.350000000000001" hidden="1" customHeight="1" outlineLevel="1" thickTop="1" thickBot="1">
      <c r="A69" s="85"/>
      <c r="B69" s="106" t="s">
        <v>547</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512">
        <f>IFERROR(AB68/AB64*100,0)</f>
        <v>0</v>
      </c>
      <c r="AC69" s="512"/>
      <c r="AD69" s="512"/>
      <c r="AE69" s="512"/>
      <c r="AF69" s="512"/>
      <c r="AG69" s="164" t="s">
        <v>527</v>
      </c>
    </row>
    <row r="70" spans="1:35" ht="16.350000000000001" hidden="1" customHeight="1" outlineLevel="1"/>
    <row r="71" spans="1:35" ht="16.149999999999999" hidden="1" customHeight="1" outlineLevel="1" thickBot="1">
      <c r="A71" s="2" t="s">
        <v>548</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525"/>
      <c r="AB71" s="525"/>
      <c r="AC71" s="525"/>
      <c r="AD71" s="525"/>
      <c r="AE71" s="525"/>
      <c r="AF71" s="525"/>
      <c r="AG71" s="525"/>
      <c r="AH71" s="191"/>
      <c r="AI71" s="191"/>
    </row>
    <row r="72" spans="1:35" ht="16.149999999999999" hidden="1" customHeight="1" outlineLevel="1">
      <c r="A72" s="116" t="s">
        <v>549</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526"/>
      <c r="AC72" s="526"/>
      <c r="AD72" s="526"/>
      <c r="AE72" s="526"/>
      <c r="AF72" s="526"/>
      <c r="AG72" s="74" t="s">
        <v>522</v>
      </c>
      <c r="AH72" s="181"/>
      <c r="AI72" s="181"/>
    </row>
    <row r="73" spans="1:35" ht="16.149999999999999" hidden="1" customHeight="1" outlineLevel="1">
      <c r="A73" s="1" t="s">
        <v>550</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521"/>
      <c r="AC73" s="521"/>
      <c r="AD73" s="521"/>
      <c r="AE73" s="521"/>
      <c r="AF73" s="521"/>
      <c r="AG73" s="127" t="s">
        <v>71</v>
      </c>
    </row>
    <row r="74" spans="1:35" ht="16.149999999999999" hidden="1" customHeight="1" outlineLevel="1">
      <c r="A74" s="1" t="s">
        <v>551</v>
      </c>
      <c r="B74" s="3"/>
      <c r="C74" s="3"/>
      <c r="D74" s="3"/>
      <c r="E74" s="3"/>
      <c r="F74" s="3"/>
      <c r="G74" s="3"/>
      <c r="H74" s="3"/>
      <c r="I74" s="3"/>
      <c r="J74" s="3"/>
      <c r="K74" s="3"/>
      <c r="L74" s="3"/>
      <c r="M74" s="3"/>
      <c r="N74" s="3"/>
      <c r="O74" s="3"/>
      <c r="P74" s="3"/>
      <c r="Q74" s="3"/>
      <c r="R74" s="3"/>
      <c r="S74" s="3"/>
      <c r="T74" s="3"/>
      <c r="U74" s="3"/>
      <c r="V74" s="3"/>
      <c r="W74" s="3"/>
      <c r="X74" s="3"/>
      <c r="Y74" s="3"/>
      <c r="Z74" s="3"/>
      <c r="AA74" s="3"/>
      <c r="AB74" s="527"/>
      <c r="AC74" s="527"/>
      <c r="AD74" s="527"/>
      <c r="AE74" s="527"/>
      <c r="AF74" s="527"/>
      <c r="AG74" s="176" t="s">
        <v>71</v>
      </c>
    </row>
    <row r="75" spans="1:35" ht="16.149999999999999" hidden="1" customHeight="1" outlineLevel="1">
      <c r="A75" s="23" t="s">
        <v>552</v>
      </c>
      <c r="B75" s="6"/>
      <c r="C75" s="6"/>
      <c r="D75" s="6"/>
      <c r="E75" s="6"/>
      <c r="F75" s="6"/>
      <c r="G75" s="6"/>
      <c r="H75" s="6"/>
      <c r="I75" s="6"/>
      <c r="J75" s="6"/>
      <c r="K75" s="6"/>
      <c r="L75" s="6"/>
      <c r="M75" s="6"/>
      <c r="N75" s="6"/>
      <c r="O75" s="6"/>
      <c r="P75" s="6"/>
      <c r="Q75" s="6"/>
      <c r="R75" s="6"/>
      <c r="S75" s="6"/>
      <c r="T75" s="6"/>
      <c r="U75" s="6"/>
      <c r="V75" s="6"/>
      <c r="W75" s="6"/>
      <c r="X75" s="6"/>
      <c r="Y75" s="6"/>
      <c r="Z75" s="6"/>
      <c r="AA75" s="6"/>
      <c r="AB75" s="528">
        <f>AB74-AB73</f>
        <v>0</v>
      </c>
      <c r="AC75" s="528"/>
      <c r="AD75" s="528"/>
      <c r="AE75" s="528"/>
      <c r="AF75" s="528"/>
      <c r="AG75" s="176" t="s">
        <v>71</v>
      </c>
    </row>
    <row r="76" spans="1:35" ht="16.149999999999999" hidden="1" customHeight="1" outlineLevel="1">
      <c r="A76" s="17"/>
      <c r="B76" s="40" t="s">
        <v>553</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521"/>
      <c r="AC76" s="521"/>
      <c r="AD76" s="521"/>
      <c r="AE76" s="521"/>
      <c r="AF76" s="521"/>
      <c r="AG76" s="130" t="s">
        <v>71</v>
      </c>
    </row>
    <row r="77" spans="1:35" ht="16.350000000000001" hidden="1" customHeight="1" outlineLevel="1" thickBot="1">
      <c r="A77" s="41"/>
      <c r="B77" s="105" t="s">
        <v>554</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529"/>
      <c r="AC77" s="529"/>
      <c r="AD77" s="529"/>
      <c r="AE77" s="529"/>
      <c r="AF77" s="529"/>
      <c r="AG77" s="130" t="s">
        <v>530</v>
      </c>
    </row>
    <row r="78" spans="1:35" ht="16.350000000000001" hidden="1" customHeight="1" outlineLevel="1" thickTop="1" thickBot="1">
      <c r="A78" s="85"/>
      <c r="B78" s="106" t="s">
        <v>555</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512">
        <f>IFERROR(AB77/AB73*100,0)</f>
        <v>0</v>
      </c>
      <c r="AC78" s="512"/>
      <c r="AD78" s="512"/>
      <c r="AE78" s="512"/>
      <c r="AF78" s="512"/>
      <c r="AG78" s="164" t="s">
        <v>527</v>
      </c>
    </row>
    <row r="79" spans="1:35" ht="16.350000000000001" hidden="1" customHeight="1" outlineLevel="1"/>
    <row r="80" spans="1:35" ht="16.149999999999999" hidden="1" customHeight="1" outlineLevel="1" thickBot="1">
      <c r="A80" s="2" t="s">
        <v>556</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525"/>
      <c r="AB80" s="525"/>
      <c r="AC80" s="525"/>
      <c r="AD80" s="525"/>
      <c r="AE80" s="525"/>
      <c r="AF80" s="525"/>
      <c r="AG80" s="525"/>
      <c r="AH80" s="191"/>
      <c r="AI80" s="191"/>
    </row>
    <row r="81" spans="1:35" ht="16.149999999999999" hidden="1" customHeight="1" outlineLevel="1">
      <c r="A81" s="116" t="s">
        <v>557</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526"/>
      <c r="AC81" s="526"/>
      <c r="AD81" s="526"/>
      <c r="AE81" s="526"/>
      <c r="AF81" s="526"/>
      <c r="AG81" s="74" t="s">
        <v>522</v>
      </c>
      <c r="AH81" s="181"/>
      <c r="AI81" s="181"/>
    </row>
    <row r="82" spans="1:35" ht="16.149999999999999" hidden="1" customHeight="1" outlineLevel="1">
      <c r="A82" s="1" t="s">
        <v>558</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521"/>
      <c r="AC82" s="521"/>
      <c r="AD82" s="521"/>
      <c r="AE82" s="521"/>
      <c r="AF82" s="521"/>
      <c r="AG82" s="127" t="s">
        <v>71</v>
      </c>
    </row>
    <row r="83" spans="1:35" ht="16.149999999999999" hidden="1" customHeight="1" outlineLevel="1">
      <c r="A83" s="1" t="s">
        <v>559</v>
      </c>
      <c r="B83" s="3"/>
      <c r="C83" s="3"/>
      <c r="D83" s="3"/>
      <c r="E83" s="3"/>
      <c r="F83" s="3"/>
      <c r="G83" s="3"/>
      <c r="H83" s="3"/>
      <c r="I83" s="3"/>
      <c r="J83" s="3"/>
      <c r="K83" s="3"/>
      <c r="L83" s="3"/>
      <c r="M83" s="3"/>
      <c r="N83" s="3"/>
      <c r="O83" s="3"/>
      <c r="P83" s="3"/>
      <c r="Q83" s="3"/>
      <c r="R83" s="3"/>
      <c r="S83" s="3"/>
      <c r="T83" s="3"/>
      <c r="U83" s="3"/>
      <c r="V83" s="3"/>
      <c r="W83" s="3"/>
      <c r="X83" s="3"/>
      <c r="Y83" s="3"/>
      <c r="Z83" s="3"/>
      <c r="AA83" s="3"/>
      <c r="AB83" s="527"/>
      <c r="AC83" s="527"/>
      <c r="AD83" s="527"/>
      <c r="AE83" s="527"/>
      <c r="AF83" s="527"/>
      <c r="AG83" s="176" t="s">
        <v>71</v>
      </c>
    </row>
    <row r="84" spans="1:35" ht="16.149999999999999" hidden="1" customHeight="1" outlineLevel="1">
      <c r="A84" s="23" t="s">
        <v>560</v>
      </c>
      <c r="B84" s="6"/>
      <c r="C84" s="6"/>
      <c r="D84" s="6"/>
      <c r="E84" s="6"/>
      <c r="F84" s="6"/>
      <c r="G84" s="6"/>
      <c r="H84" s="6"/>
      <c r="I84" s="6"/>
      <c r="J84" s="6"/>
      <c r="K84" s="6"/>
      <c r="L84" s="6"/>
      <c r="M84" s="6"/>
      <c r="N84" s="6"/>
      <c r="O84" s="6"/>
      <c r="P84" s="6"/>
      <c r="Q84" s="6"/>
      <c r="R84" s="6"/>
      <c r="S84" s="6"/>
      <c r="T84" s="6"/>
      <c r="U84" s="6"/>
      <c r="V84" s="6"/>
      <c r="W84" s="6"/>
      <c r="X84" s="6"/>
      <c r="Y84" s="6"/>
      <c r="Z84" s="6"/>
      <c r="AA84" s="6"/>
      <c r="AB84" s="528">
        <f>AB83-AB82</f>
        <v>0</v>
      </c>
      <c r="AC84" s="528"/>
      <c r="AD84" s="528"/>
      <c r="AE84" s="528"/>
      <c r="AF84" s="528"/>
      <c r="AG84" s="176" t="s">
        <v>71</v>
      </c>
    </row>
    <row r="85" spans="1:35" ht="16.149999999999999" hidden="1" customHeight="1" outlineLevel="1">
      <c r="A85" s="17"/>
      <c r="B85" s="40" t="s">
        <v>561</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521"/>
      <c r="AC85" s="521"/>
      <c r="AD85" s="521"/>
      <c r="AE85" s="521"/>
      <c r="AF85" s="521"/>
      <c r="AG85" s="130" t="s">
        <v>71</v>
      </c>
    </row>
    <row r="86" spans="1:35" ht="16.149999999999999" hidden="1" customHeight="1" outlineLevel="1" thickBot="1">
      <c r="A86" s="41"/>
      <c r="B86" s="105" t="s">
        <v>562</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529"/>
      <c r="AC86" s="529"/>
      <c r="AD86" s="529"/>
      <c r="AE86" s="529"/>
      <c r="AF86" s="529"/>
      <c r="AG86" s="130" t="s">
        <v>530</v>
      </c>
    </row>
    <row r="87" spans="1:35" ht="16.350000000000001" hidden="1" customHeight="1" outlineLevel="1" thickTop="1" thickBot="1">
      <c r="A87" s="85"/>
      <c r="B87" s="106" t="s">
        <v>563</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512">
        <f>IFERROR(AB86/AB82*100,0)</f>
        <v>0</v>
      </c>
      <c r="AC87" s="512"/>
      <c r="AD87" s="512"/>
      <c r="AE87" s="512"/>
      <c r="AF87" s="512"/>
      <c r="AG87" s="164" t="s">
        <v>527</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564</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647</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523"/>
      <c r="AB90" s="523"/>
      <c r="AC90" s="523"/>
      <c r="AD90" s="523"/>
      <c r="AE90" s="523"/>
      <c r="AF90" s="523"/>
      <c r="AG90" s="523"/>
      <c r="AH90" s="191"/>
      <c r="AI90" s="191"/>
    </row>
    <row r="91" spans="1:35" ht="16.149999999999999" customHeight="1">
      <c r="A91" s="115" t="s">
        <v>566</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524"/>
      <c r="AC91" s="524"/>
      <c r="AD91" s="524"/>
      <c r="AE91" s="524"/>
      <c r="AF91" s="524"/>
      <c r="AG91" s="77" t="s">
        <v>522</v>
      </c>
      <c r="AH91" s="181"/>
      <c r="AI91" s="181"/>
    </row>
    <row r="92" spans="1:35" ht="16.149999999999999" hidden="1" customHeight="1" outlineLevel="1">
      <c r="A92" s="104" t="s">
        <v>567</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518"/>
      <c r="AC92" s="518"/>
      <c r="AD92" s="518"/>
      <c r="AE92" s="518"/>
      <c r="AF92" s="518"/>
      <c r="AG92" s="121" t="s">
        <v>71</v>
      </c>
      <c r="AH92" s="181"/>
      <c r="AI92" s="181"/>
    </row>
    <row r="93" spans="1:35" ht="16.149999999999999" customHeight="1" collapsed="1">
      <c r="A93" s="104" t="s">
        <v>648</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518"/>
      <c r="AC93" s="518"/>
      <c r="AD93" s="518"/>
      <c r="AE93" s="518"/>
      <c r="AF93" s="518"/>
      <c r="AG93" s="121" t="s">
        <v>71</v>
      </c>
    </row>
    <row r="94" spans="1:35" ht="16.149999999999999" hidden="1" customHeight="1" outlineLevel="1">
      <c r="A94" s="104" t="s">
        <v>569</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517"/>
      <c r="AC94" s="517"/>
      <c r="AD94" s="517"/>
      <c r="AE94" s="517"/>
      <c r="AF94" s="517"/>
      <c r="AG94" s="134" t="s">
        <v>71</v>
      </c>
    </row>
    <row r="95" spans="1:35" ht="16.149999999999999" customHeight="1" collapsed="1">
      <c r="A95" s="104" t="s">
        <v>649</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518"/>
      <c r="AC95" s="518"/>
      <c r="AD95" s="518"/>
      <c r="AE95" s="518"/>
      <c r="AF95" s="518"/>
      <c r="AG95" s="134" t="s">
        <v>71</v>
      </c>
    </row>
    <row r="96" spans="1:35" ht="16.149999999999999" hidden="1" customHeight="1" outlineLevel="1">
      <c r="A96" s="108" t="s">
        <v>571</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519">
        <f>AB94-AB92</f>
        <v>0</v>
      </c>
      <c r="AC96" s="519"/>
      <c r="AD96" s="519"/>
      <c r="AE96" s="519"/>
      <c r="AF96" s="519"/>
      <c r="AG96" s="134" t="s">
        <v>71</v>
      </c>
    </row>
    <row r="97" spans="1:35" ht="16.149999999999999" customHeight="1" collapsed="1">
      <c r="A97" s="108" t="s">
        <v>536</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519">
        <f>AB95-AB93</f>
        <v>0</v>
      </c>
      <c r="AC97" s="519"/>
      <c r="AD97" s="519"/>
      <c r="AE97" s="519"/>
      <c r="AF97" s="519"/>
      <c r="AG97" s="134" t="s">
        <v>71</v>
      </c>
    </row>
    <row r="98" spans="1:35" ht="16.149999999999999" hidden="1" customHeight="1" outlineLevel="1">
      <c r="A98" s="90"/>
      <c r="B98" s="91" t="s">
        <v>537</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518"/>
      <c r="AC98" s="518"/>
      <c r="AD98" s="518"/>
      <c r="AE98" s="518"/>
      <c r="AF98" s="518"/>
      <c r="AG98" s="137" t="s">
        <v>71</v>
      </c>
    </row>
    <row r="99" spans="1:35" ht="16.149999999999999" hidden="1" customHeight="1" outlineLevel="1" thickBot="1">
      <c r="A99" s="92"/>
      <c r="B99" s="110" t="s">
        <v>538</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520"/>
      <c r="AC99" s="520"/>
      <c r="AD99" s="520"/>
      <c r="AE99" s="520"/>
      <c r="AF99" s="520"/>
      <c r="AG99" s="137" t="s">
        <v>530</v>
      </c>
    </row>
    <row r="100" spans="1:35" ht="16.350000000000001" hidden="1" customHeight="1" outlineLevel="1" thickTop="1" thickBot="1">
      <c r="A100" s="93"/>
      <c r="B100" s="111" t="s">
        <v>539</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512">
        <f>IFERROR(AB99/AB93*100,0)</f>
        <v>0</v>
      </c>
      <c r="AC100" s="512"/>
      <c r="AD100" s="512"/>
      <c r="AE100" s="512"/>
      <c r="AF100" s="512"/>
      <c r="AG100" s="138" t="s">
        <v>527</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650</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523"/>
      <c r="AB102" s="523"/>
      <c r="AC102" s="523"/>
      <c r="AD102" s="523"/>
      <c r="AE102" s="523"/>
      <c r="AF102" s="523"/>
      <c r="AG102" s="523"/>
      <c r="AH102" s="191"/>
      <c r="AI102" s="191"/>
    </row>
    <row r="103" spans="1:35" ht="16.149999999999999" customHeight="1">
      <c r="A103" s="115" t="s">
        <v>574</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524"/>
      <c r="AC103" s="524"/>
      <c r="AD103" s="524"/>
      <c r="AE103" s="524"/>
      <c r="AF103" s="524"/>
      <c r="AG103" s="77" t="s">
        <v>522</v>
      </c>
      <c r="AH103" s="181"/>
      <c r="AI103" s="181"/>
    </row>
    <row r="104" spans="1:35" ht="16.149999999999999" hidden="1" customHeight="1" outlineLevel="1">
      <c r="A104" s="104" t="s">
        <v>575</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518"/>
      <c r="AC104" s="518"/>
      <c r="AD104" s="518"/>
      <c r="AE104" s="518"/>
      <c r="AF104" s="518"/>
      <c r="AG104" s="121" t="s">
        <v>71</v>
      </c>
      <c r="AH104" s="181"/>
      <c r="AI104" s="181"/>
    </row>
    <row r="105" spans="1:35" ht="16.149999999999999" customHeight="1" collapsed="1">
      <c r="A105" s="104" t="s">
        <v>651</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518"/>
      <c r="AC105" s="518"/>
      <c r="AD105" s="518"/>
      <c r="AE105" s="518"/>
      <c r="AF105" s="518"/>
      <c r="AG105" s="121" t="s">
        <v>71</v>
      </c>
    </row>
    <row r="106" spans="1:35" ht="16.149999999999999" hidden="1" customHeight="1" outlineLevel="1">
      <c r="A106" s="104" t="s">
        <v>577</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517"/>
      <c r="AC106" s="517"/>
      <c r="AD106" s="517"/>
      <c r="AE106" s="517"/>
      <c r="AF106" s="517"/>
      <c r="AG106" s="134" t="s">
        <v>71</v>
      </c>
    </row>
    <row r="107" spans="1:35" ht="16.149999999999999" customHeight="1" collapsed="1">
      <c r="A107" s="104" t="s">
        <v>652</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518"/>
      <c r="AC107" s="518"/>
      <c r="AD107" s="518"/>
      <c r="AE107" s="518"/>
      <c r="AF107" s="518"/>
      <c r="AG107" s="134" t="s">
        <v>71</v>
      </c>
    </row>
    <row r="108" spans="1:35" ht="16.149999999999999" hidden="1" customHeight="1" outlineLevel="1">
      <c r="A108" s="108" t="s">
        <v>579</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519">
        <f>AB106-AB104</f>
        <v>0</v>
      </c>
      <c r="AC108" s="519"/>
      <c r="AD108" s="519"/>
      <c r="AE108" s="519"/>
      <c r="AF108" s="519"/>
      <c r="AG108" s="134" t="s">
        <v>71</v>
      </c>
    </row>
    <row r="109" spans="1:35" ht="16.149999999999999" customHeight="1" collapsed="1">
      <c r="A109" s="108" t="s">
        <v>544</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519">
        <f>AB107-AB105</f>
        <v>0</v>
      </c>
      <c r="AC109" s="519"/>
      <c r="AD109" s="519"/>
      <c r="AE109" s="519"/>
      <c r="AF109" s="519"/>
      <c r="AG109" s="134" t="s">
        <v>71</v>
      </c>
    </row>
    <row r="110" spans="1:35" ht="16.149999999999999" hidden="1" customHeight="1" outlineLevel="1">
      <c r="A110" s="90"/>
      <c r="B110" s="91" t="s">
        <v>545</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518"/>
      <c r="AC110" s="518"/>
      <c r="AD110" s="518"/>
      <c r="AE110" s="518"/>
      <c r="AF110" s="518"/>
      <c r="AG110" s="137" t="s">
        <v>71</v>
      </c>
    </row>
    <row r="111" spans="1:35" ht="16.149999999999999" hidden="1" customHeight="1" outlineLevel="1" thickBot="1">
      <c r="A111" s="92"/>
      <c r="B111" s="110" t="s">
        <v>546</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520"/>
      <c r="AC111" s="520"/>
      <c r="AD111" s="520"/>
      <c r="AE111" s="520"/>
      <c r="AF111" s="520"/>
      <c r="AG111" s="137" t="s">
        <v>530</v>
      </c>
    </row>
    <row r="112" spans="1:35" ht="16.350000000000001" hidden="1" customHeight="1" outlineLevel="1" thickTop="1" thickBot="1">
      <c r="A112" s="93"/>
      <c r="B112" s="111" t="s">
        <v>547</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512">
        <f>IFERROR(AB111/AB105*100,0)</f>
        <v>0</v>
      </c>
      <c r="AC112" s="512"/>
      <c r="AD112" s="512"/>
      <c r="AE112" s="512"/>
      <c r="AF112" s="512"/>
      <c r="AG112" s="138" t="s">
        <v>527</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581</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582</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583</v>
      </c>
      <c r="D116" s="3"/>
      <c r="E116" s="3"/>
      <c r="F116" s="3"/>
      <c r="G116" s="3"/>
      <c r="H116" s="3"/>
      <c r="I116" s="3"/>
      <c r="J116" s="3"/>
      <c r="K116" s="3"/>
      <c r="L116" s="3"/>
      <c r="M116" s="3" t="s">
        <v>584</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585</v>
      </c>
      <c r="D117" s="3"/>
      <c r="E117" s="3"/>
      <c r="F117" s="3"/>
      <c r="G117" s="3"/>
      <c r="H117" s="3"/>
      <c r="I117" s="3"/>
      <c r="J117" s="513"/>
      <c r="K117" s="513"/>
      <c r="L117" s="513"/>
      <c r="M117" s="513"/>
      <c r="N117" s="513"/>
      <c r="O117" s="513"/>
      <c r="P117" s="513"/>
      <c r="Q117" s="513"/>
      <c r="R117" s="513"/>
      <c r="S117" s="513"/>
      <c r="T117" s="513"/>
      <c r="U117" s="513"/>
      <c r="V117" s="513"/>
      <c r="W117" s="513"/>
      <c r="X117" s="513"/>
      <c r="Y117" s="513"/>
      <c r="Z117" s="513"/>
      <c r="AA117" s="513"/>
      <c r="AB117" s="513"/>
      <c r="AC117" s="513"/>
      <c r="AD117" s="513"/>
      <c r="AE117" s="513"/>
      <c r="AF117" s="513"/>
      <c r="AG117" s="18" t="s">
        <v>586</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587</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514"/>
      <c r="D120" s="514"/>
      <c r="E120" s="514"/>
      <c r="F120" s="514"/>
      <c r="G120" s="514"/>
      <c r="H120" s="514"/>
      <c r="I120" s="514"/>
      <c r="J120" s="514"/>
      <c r="K120" s="514"/>
      <c r="L120" s="514"/>
      <c r="M120" s="514"/>
      <c r="N120" s="514"/>
      <c r="O120" s="514"/>
      <c r="P120" s="514"/>
      <c r="Q120" s="514"/>
      <c r="R120" s="514"/>
      <c r="S120" s="514"/>
      <c r="T120" s="514"/>
      <c r="U120" s="514"/>
      <c r="V120" s="514"/>
      <c r="W120" s="514"/>
      <c r="X120" s="514"/>
      <c r="Y120" s="514"/>
      <c r="Z120" s="514"/>
      <c r="AA120" s="514"/>
      <c r="AB120" s="514"/>
      <c r="AC120" s="514"/>
      <c r="AD120" s="514"/>
      <c r="AE120" s="514"/>
      <c r="AF120" s="514"/>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474" t="s">
        <v>200</v>
      </c>
      <c r="B123" s="474"/>
      <c r="C123" s="474"/>
      <c r="D123" s="474"/>
      <c r="E123" s="474"/>
      <c r="F123" s="474"/>
      <c r="G123" s="474"/>
      <c r="H123" s="474"/>
      <c r="I123" s="474"/>
      <c r="J123" s="474"/>
      <c r="K123" s="474"/>
      <c r="L123" s="474"/>
      <c r="M123" s="474"/>
      <c r="N123" s="474"/>
      <c r="O123" s="474"/>
      <c r="P123" s="474"/>
      <c r="Q123" s="474"/>
      <c r="R123" s="474"/>
      <c r="S123" s="474"/>
      <c r="T123" s="474"/>
      <c r="U123" s="474"/>
      <c r="V123" s="474"/>
      <c r="W123" s="474"/>
      <c r="X123" s="474"/>
      <c r="Y123" s="474"/>
      <c r="Z123" s="474"/>
      <c r="AA123" s="474"/>
      <c r="AB123" s="474"/>
      <c r="AC123" s="474"/>
      <c r="AD123" s="474"/>
      <c r="AE123" s="474"/>
      <c r="AF123" s="474"/>
      <c r="AG123" s="474"/>
      <c r="AH123" s="195"/>
      <c r="AI123" s="195"/>
    </row>
    <row r="124" spans="1:36" ht="15" customHeight="1">
      <c r="A124" s="474"/>
      <c r="B124" s="474"/>
      <c r="C124" s="474"/>
      <c r="D124" s="474"/>
      <c r="E124" s="474"/>
      <c r="F124" s="474"/>
      <c r="G124" s="474"/>
      <c r="H124" s="474"/>
      <c r="I124" s="474"/>
      <c r="J124" s="474"/>
      <c r="K124" s="474"/>
      <c r="L124" s="474"/>
      <c r="M124" s="474"/>
      <c r="N124" s="474"/>
      <c r="O124" s="474"/>
      <c r="P124" s="474"/>
      <c r="Q124" s="474"/>
      <c r="R124" s="474"/>
      <c r="S124" s="474"/>
      <c r="T124" s="474"/>
      <c r="U124" s="474"/>
      <c r="V124" s="474"/>
      <c r="W124" s="474"/>
      <c r="X124" s="474"/>
      <c r="Y124" s="474"/>
      <c r="Z124" s="474"/>
      <c r="AA124" s="474"/>
      <c r="AB124" s="474"/>
      <c r="AC124" s="474"/>
      <c r="AD124" s="474"/>
      <c r="AE124" s="474"/>
      <c r="AF124" s="474"/>
      <c r="AG124" s="474"/>
      <c r="AH124" s="195"/>
      <c r="AI124" s="195"/>
    </row>
    <row r="125" spans="1:36" ht="15" customHeight="1">
      <c r="A125" s="3"/>
      <c r="B125" s="3"/>
      <c r="C125" s="3" t="s">
        <v>32</v>
      </c>
      <c r="D125" s="3"/>
      <c r="E125" s="515"/>
      <c r="F125" s="515"/>
      <c r="G125" s="3" t="s">
        <v>33</v>
      </c>
      <c r="H125" s="515"/>
      <c r="I125" s="515"/>
      <c r="J125" s="3" t="s">
        <v>178</v>
      </c>
      <c r="K125" s="515"/>
      <c r="L125" s="515"/>
      <c r="M125" s="3" t="s">
        <v>35</v>
      </c>
      <c r="N125" s="3"/>
      <c r="O125" s="3"/>
      <c r="P125" s="3" t="s">
        <v>201</v>
      </c>
      <c r="Q125" s="3"/>
      <c r="R125" s="3"/>
      <c r="S125" s="3"/>
      <c r="T125" s="516"/>
      <c r="U125" s="516"/>
      <c r="V125" s="516"/>
      <c r="W125" s="516"/>
      <c r="X125" s="516"/>
      <c r="Y125" s="516"/>
      <c r="Z125" s="516"/>
      <c r="AA125" s="516"/>
      <c r="AB125" s="516"/>
      <c r="AC125" s="516"/>
      <c r="AD125" s="516"/>
      <c r="AE125" s="516"/>
      <c r="AF125" s="516"/>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202</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0" t="s">
        <v>112</v>
      </c>
      <c r="B128" s="246" t="s">
        <v>588</v>
      </c>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00"/>
      <c r="AI128" s="195"/>
    </row>
    <row r="129" spans="1:35" ht="15" customHeight="1">
      <c r="A129" s="248"/>
      <c r="B129" s="249" t="s">
        <v>589</v>
      </c>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00"/>
      <c r="AI129" s="195"/>
    </row>
    <row r="130" spans="1:35" ht="15" customHeight="1">
      <c r="A130" s="249"/>
      <c r="B130" s="249"/>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00"/>
      <c r="AI130" s="195"/>
    </row>
    <row r="131" spans="1:35" ht="15" customHeight="1">
      <c r="A131" s="249"/>
      <c r="B131" s="249"/>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00"/>
      <c r="AI131" s="195"/>
    </row>
    <row r="132" spans="1:35" ht="15" customHeight="1">
      <c r="A132" s="249"/>
      <c r="B132" s="249"/>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00"/>
      <c r="AI132" s="195"/>
    </row>
    <row r="133" spans="1:35" ht="15" customHeight="1">
      <c r="A133" s="249"/>
      <c r="B133" s="249"/>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00"/>
      <c r="AI133" s="195"/>
    </row>
    <row r="134" spans="1:35" ht="15" customHeight="1">
      <c r="A134" s="249"/>
      <c r="B134" s="249"/>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00"/>
      <c r="AI134" s="195"/>
    </row>
    <row r="135" spans="1:35" ht="15" customHeight="1">
      <c r="A135" s="249"/>
      <c r="B135" s="249"/>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00"/>
      <c r="AI135" s="195"/>
    </row>
    <row r="136" spans="1:35" ht="15" customHeight="1">
      <c r="A136" s="249"/>
      <c r="B136" s="249"/>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00"/>
      <c r="AI136" s="195"/>
    </row>
    <row r="137" spans="1:35" ht="15" customHeight="1">
      <c r="A137" s="249"/>
      <c r="B137" s="249"/>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00"/>
      <c r="AI137" s="195"/>
    </row>
    <row r="138" spans="1:35" ht="15" customHeight="1">
      <c r="A138" s="249"/>
      <c r="B138" s="249"/>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00"/>
      <c r="AI138" s="195"/>
    </row>
    <row r="139" spans="1:35" ht="15" customHeight="1">
      <c r="A139" s="249"/>
      <c r="B139" s="249"/>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00"/>
      <c r="AI139" s="195"/>
    </row>
    <row r="140" spans="1:35" ht="15" customHeight="1">
      <c r="A140" s="249"/>
      <c r="B140" s="249"/>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00"/>
      <c r="AI140" s="195"/>
    </row>
    <row r="141" spans="1:35" ht="15" customHeight="1">
      <c r="A141" s="249"/>
      <c r="B141" s="249"/>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00"/>
      <c r="AI141" s="195"/>
    </row>
    <row r="142" spans="1:35" ht="15" customHeight="1">
      <c r="A142" s="249"/>
      <c r="B142" s="249"/>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00"/>
      <c r="AI142" s="195"/>
    </row>
    <row r="143" spans="1:35" ht="15" customHeight="1">
      <c r="A143" s="249"/>
      <c r="B143" s="249"/>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00"/>
      <c r="AI143" s="195"/>
    </row>
    <row r="144" spans="1:35" ht="15" customHeight="1">
      <c r="A144" s="249"/>
      <c r="B144" s="249"/>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00"/>
      <c r="AI144" s="195"/>
    </row>
    <row r="145" spans="1:35" ht="15" customHeight="1">
      <c r="A145" s="249"/>
      <c r="B145" s="249"/>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00"/>
      <c r="AI145" s="195"/>
    </row>
    <row r="146" spans="1:35" ht="15" customHeight="1">
      <c r="A146" s="249"/>
      <c r="B146" s="249"/>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00"/>
      <c r="AI146" s="195"/>
    </row>
    <row r="147" spans="1:35" ht="15" customHeight="1">
      <c r="A147" s="249"/>
      <c r="B147" s="249"/>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00"/>
      <c r="AI147" s="195"/>
    </row>
    <row r="148" spans="1:35" ht="15" customHeight="1">
      <c r="A148" s="249"/>
      <c r="B148" s="249"/>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00"/>
      <c r="AI148" s="195"/>
    </row>
    <row r="149" spans="1:35" ht="15" customHeight="1">
      <c r="A149" s="249"/>
      <c r="B149" s="249"/>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00"/>
      <c r="AI149" s="195"/>
    </row>
    <row r="150" spans="1:35" ht="15" customHeight="1">
      <c r="A150" s="249"/>
      <c r="B150" s="249"/>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00"/>
      <c r="AI150" s="195"/>
    </row>
    <row r="151" spans="1:35" ht="15" customHeight="1">
      <c r="A151" s="249"/>
      <c r="B151" s="249"/>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00"/>
      <c r="AI151" s="195"/>
    </row>
    <row r="152" spans="1:35" ht="15" customHeight="1">
      <c r="A152" s="249"/>
      <c r="B152" s="249"/>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00"/>
      <c r="AI152" s="195"/>
    </row>
    <row r="153" spans="1:35" ht="15" customHeight="1">
      <c r="A153" s="249"/>
      <c r="B153" s="249"/>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00"/>
      <c r="AI153" s="195"/>
    </row>
    <row r="154" spans="1:35" ht="15" customHeight="1">
      <c r="A154" s="249"/>
      <c r="B154" s="249"/>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00"/>
      <c r="AI154" s="195"/>
    </row>
    <row r="155" spans="1:35" ht="15" customHeight="1">
      <c r="A155" s="249"/>
      <c r="B155" s="249"/>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Q4:U4"/>
    <mergeCell ref="V4:AG4"/>
    <mergeCell ref="V5:AG5"/>
    <mergeCell ref="AB15:AF15"/>
    <mergeCell ref="A2:R2"/>
    <mergeCell ref="U2:AG2"/>
    <mergeCell ref="S2:T2"/>
    <mergeCell ref="Q5:U5"/>
    <mergeCell ref="AB8:AF8"/>
    <mergeCell ref="AB9:AF9"/>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AB17:AF17"/>
    <mergeCell ref="AB26:AF26"/>
    <mergeCell ref="AB27:AF27"/>
    <mergeCell ref="AB28:AF28"/>
    <mergeCell ref="AB45:AF45"/>
    <mergeCell ref="AB18:AF18"/>
    <mergeCell ref="AB59:AF59"/>
    <mergeCell ref="AB60:AF60"/>
    <mergeCell ref="AA62:AG62"/>
    <mergeCell ref="AB56:AF56"/>
    <mergeCell ref="AB57:AF57"/>
    <mergeCell ref="AB93:AF93"/>
    <mergeCell ref="AB94:AF94"/>
    <mergeCell ref="AB95:AF95"/>
    <mergeCell ref="AB96:AF96"/>
    <mergeCell ref="AB97:AF97"/>
    <mergeCell ref="AB64:AF64"/>
    <mergeCell ref="AB65:AF65"/>
    <mergeCell ref="AB66:AF66"/>
    <mergeCell ref="AB67:AF67"/>
    <mergeCell ref="AB68:AF68"/>
    <mergeCell ref="A123:AG124"/>
    <mergeCell ref="E125:F125"/>
    <mergeCell ref="H125:I125"/>
    <mergeCell ref="K125:L125"/>
    <mergeCell ref="T125:AF125"/>
    <mergeCell ref="J117:AF117"/>
    <mergeCell ref="C120:AF120"/>
    <mergeCell ref="AB110:AF110"/>
    <mergeCell ref="AB99:AF99"/>
    <mergeCell ref="AB100:AF100"/>
    <mergeCell ref="AB108:AF108"/>
    <mergeCell ref="AB111:AF111"/>
    <mergeCell ref="AB112:AF112"/>
    <mergeCell ref="AB109:AF109"/>
    <mergeCell ref="AA102:AG102"/>
    <mergeCell ref="AB98:AF98"/>
    <mergeCell ref="AB106:AF106"/>
    <mergeCell ref="AB107:AF107"/>
    <mergeCell ref="AB103:AF103"/>
    <mergeCell ref="AB104:AF104"/>
    <mergeCell ref="AB105:AF105"/>
    <mergeCell ref="AB84:AF84"/>
    <mergeCell ref="AB85:AF85"/>
    <mergeCell ref="AB86:AF86"/>
    <mergeCell ref="AB87:AF87"/>
    <mergeCell ref="AB92:AF92"/>
    <mergeCell ref="AA90:AG90"/>
    <mergeCell ref="AB91:AF91"/>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171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464" t="s">
        <v>481</v>
      </c>
      <c r="B2" s="464"/>
      <c r="C2" s="464"/>
      <c r="D2" s="464"/>
      <c r="E2" s="464"/>
      <c r="F2" s="464"/>
      <c r="G2" s="464"/>
      <c r="H2" s="464"/>
      <c r="I2" s="464"/>
      <c r="J2" s="464"/>
      <c r="K2" s="464"/>
      <c r="L2" s="464"/>
      <c r="M2" s="464"/>
      <c r="N2" s="464"/>
      <c r="O2" s="464"/>
      <c r="P2" s="464"/>
      <c r="Q2" s="464"/>
      <c r="R2" s="464"/>
      <c r="S2" s="538">
        <v>6</v>
      </c>
      <c r="T2" s="538"/>
      <c r="U2" s="539" t="s">
        <v>173</v>
      </c>
      <c r="V2" s="539"/>
      <c r="W2" s="539"/>
      <c r="X2" s="539"/>
      <c r="Y2" s="539"/>
      <c r="Z2" s="539"/>
      <c r="AA2" s="539"/>
      <c r="AB2" s="539"/>
      <c r="AC2" s="539"/>
      <c r="AD2" s="539"/>
      <c r="AE2" s="539"/>
      <c r="AF2" s="539"/>
      <c r="AG2" s="539"/>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457" t="s">
        <v>174</v>
      </c>
      <c r="R4" s="457"/>
      <c r="S4" s="457"/>
      <c r="T4" s="457"/>
      <c r="U4" s="457"/>
      <c r="V4" s="458" t="e">
        <f>IF(#REF!=0,"",#REF!)</f>
        <v>#REF!</v>
      </c>
      <c r="W4" s="458"/>
      <c r="X4" s="458"/>
      <c r="Y4" s="458"/>
      <c r="Z4" s="458"/>
      <c r="AA4" s="458"/>
      <c r="AB4" s="458"/>
      <c r="AC4" s="458"/>
      <c r="AD4" s="458"/>
      <c r="AE4" s="458"/>
      <c r="AF4" s="458"/>
      <c r="AG4" s="459"/>
      <c r="AH4" s="192"/>
      <c r="AI4" s="192"/>
    </row>
    <row r="5" spans="1:46" ht="16.149999999999999" customHeight="1">
      <c r="A5" s="48"/>
      <c r="B5" s="48"/>
      <c r="C5" s="48"/>
      <c r="D5" s="48"/>
      <c r="E5" s="48"/>
      <c r="F5" s="48"/>
      <c r="G5" s="48"/>
      <c r="H5" s="48"/>
      <c r="I5" s="48"/>
      <c r="J5" s="48"/>
      <c r="K5" s="48"/>
      <c r="L5" s="48"/>
      <c r="M5" s="48"/>
      <c r="N5" s="48"/>
      <c r="O5" s="48"/>
      <c r="P5" s="48"/>
      <c r="Q5" s="460" t="s">
        <v>175</v>
      </c>
      <c r="R5" s="460"/>
      <c r="S5" s="460"/>
      <c r="T5" s="460"/>
      <c r="U5" s="461"/>
      <c r="V5" s="462" t="e">
        <f>#REF!</f>
        <v>#REF!</v>
      </c>
      <c r="W5" s="462"/>
      <c r="X5" s="462"/>
      <c r="Y5" s="462"/>
      <c r="Z5" s="462"/>
      <c r="AA5" s="462"/>
      <c r="AB5" s="462"/>
      <c r="AC5" s="462"/>
      <c r="AD5" s="462"/>
      <c r="AE5" s="462"/>
      <c r="AF5" s="462"/>
      <c r="AG5" s="46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482</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483</v>
      </c>
    </row>
    <row r="8" spans="1:46" ht="16.149999999999999" customHeight="1">
      <c r="B8" s="244" t="s">
        <v>484</v>
      </c>
      <c r="C8" s="48"/>
      <c r="D8" s="48"/>
      <c r="E8" s="48"/>
      <c r="F8" s="48"/>
      <c r="G8" s="48"/>
      <c r="M8" s="48"/>
      <c r="N8" s="48"/>
      <c r="T8" s="51"/>
      <c r="U8" s="51"/>
      <c r="V8" s="48"/>
      <c r="W8" s="48"/>
      <c r="AB8" s="532" t="s">
        <v>485</v>
      </c>
      <c r="AC8" s="532"/>
      <c r="AD8" s="532"/>
      <c r="AE8" s="532"/>
      <c r="AF8" s="532"/>
      <c r="AG8" s="48"/>
      <c r="AH8" s="48" t="e">
        <f>VLOOKUP(AB8,リスト用!#REF!,2,FALSE)</f>
        <v>#REF!</v>
      </c>
      <c r="AI8" s="177" t="s">
        <v>34</v>
      </c>
      <c r="AT8" s="177"/>
    </row>
    <row r="9" spans="1:46" ht="16.149999999999999" customHeight="1">
      <c r="B9" s="244" t="s">
        <v>486</v>
      </c>
      <c r="C9" s="48"/>
      <c r="D9" s="48"/>
      <c r="E9" s="48"/>
      <c r="F9" s="48"/>
      <c r="G9" s="48"/>
      <c r="H9" s="48"/>
      <c r="I9" s="48"/>
      <c r="J9" s="48"/>
      <c r="K9" s="48"/>
      <c r="L9" s="48"/>
      <c r="M9" s="48"/>
      <c r="N9" s="48"/>
      <c r="T9" s="48"/>
      <c r="U9" s="48"/>
      <c r="V9" s="48"/>
      <c r="W9" s="48"/>
      <c r="X9" s="48"/>
      <c r="Y9" s="48"/>
      <c r="Z9" s="48"/>
      <c r="AA9" s="48"/>
      <c r="AB9" s="532" t="s">
        <v>485</v>
      </c>
      <c r="AC9" s="532"/>
      <c r="AD9" s="532"/>
      <c r="AE9" s="532"/>
      <c r="AF9" s="532"/>
      <c r="AG9" s="48"/>
      <c r="AH9" s="48" t="e">
        <f>VLOOKUP(AB9,リスト用!#REF!,2,FALSE)</f>
        <v>#REF!</v>
      </c>
      <c r="AI9" s="177" t="s">
        <v>34</v>
      </c>
      <c r="AT9" s="177"/>
    </row>
    <row r="10" spans="1:46" ht="16.149999999999999" customHeight="1">
      <c r="A10" s="48"/>
      <c r="B10" s="251" t="s">
        <v>4</v>
      </c>
      <c r="C10" s="252" t="s">
        <v>487</v>
      </c>
      <c r="D10" s="253"/>
      <c r="E10" s="253"/>
      <c r="F10" s="252"/>
      <c r="G10" s="253"/>
      <c r="H10" s="253"/>
      <c r="I10" s="252"/>
      <c r="J10" s="252"/>
      <c r="K10" s="252"/>
      <c r="L10" s="252"/>
      <c r="M10" s="252"/>
      <c r="N10" s="253"/>
      <c r="O10" s="253"/>
      <c r="P10" s="252"/>
      <c r="Q10" s="253"/>
      <c r="R10" s="253"/>
      <c r="S10" s="252"/>
      <c r="T10" s="252"/>
      <c r="U10" s="254"/>
      <c r="V10" s="252"/>
      <c r="W10" s="252"/>
      <c r="X10" s="252"/>
      <c r="Y10" s="252"/>
      <c r="Z10" s="252"/>
      <c r="AA10" s="252"/>
      <c r="AB10" s="254"/>
      <c r="AC10" s="254"/>
      <c r="AD10" s="254"/>
      <c r="AE10" s="48"/>
      <c r="AF10" s="48"/>
      <c r="AG10" s="48"/>
    </row>
    <row r="11" spans="1:46" ht="16.149999999999999" customHeight="1">
      <c r="A11" s="48"/>
      <c r="B11" s="252"/>
      <c r="C11" s="255" t="s">
        <v>488</v>
      </c>
      <c r="D11" s="253"/>
      <c r="E11" s="253"/>
      <c r="F11" s="252"/>
      <c r="G11" s="253"/>
      <c r="H11" s="253"/>
      <c r="I11" s="252"/>
      <c r="J11" s="252"/>
      <c r="K11" s="252"/>
      <c r="L11" s="252"/>
      <c r="M11" s="252"/>
      <c r="N11" s="253"/>
      <c r="O11" s="253"/>
      <c r="P11" s="252"/>
      <c r="Q11" s="253"/>
      <c r="R11" s="253"/>
      <c r="S11" s="252"/>
      <c r="T11" s="252"/>
      <c r="U11" s="254"/>
      <c r="V11" s="252"/>
      <c r="W11" s="252"/>
      <c r="X11" s="252"/>
      <c r="Y11" s="252"/>
      <c r="Z11" s="252"/>
      <c r="AA11" s="252"/>
      <c r="AB11" s="254"/>
      <c r="AC11" s="254"/>
      <c r="AD11" s="254"/>
      <c r="AE11" s="48"/>
      <c r="AF11" s="48"/>
      <c r="AG11" s="48"/>
    </row>
    <row r="12" spans="1:46" ht="16.149999999999999" customHeight="1">
      <c r="A12" s="48"/>
      <c r="B12" s="251" t="s">
        <v>4</v>
      </c>
      <c r="C12" s="256" t="s">
        <v>489</v>
      </c>
      <c r="D12" s="253"/>
      <c r="E12" s="253"/>
      <c r="F12" s="252"/>
      <c r="G12" s="253"/>
      <c r="H12" s="253"/>
      <c r="I12" s="252"/>
      <c r="J12" s="252"/>
      <c r="K12" s="252"/>
      <c r="L12" s="252"/>
      <c r="M12" s="252"/>
      <c r="N12" s="253"/>
      <c r="O12" s="253"/>
      <c r="P12" s="252"/>
      <c r="Q12" s="253"/>
      <c r="R12" s="253"/>
      <c r="S12" s="252"/>
      <c r="T12" s="252"/>
      <c r="U12" s="254"/>
      <c r="V12" s="252"/>
      <c r="W12" s="252"/>
      <c r="X12" s="252"/>
      <c r="Y12" s="252"/>
      <c r="Z12" s="252"/>
      <c r="AA12" s="252"/>
      <c r="AB12" s="254"/>
      <c r="AC12" s="254"/>
      <c r="AD12" s="254"/>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490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66" t="s">
        <v>491</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533" t="e">
        <f>SUM(AB17,AB18)</f>
        <v>#REF!</v>
      </c>
      <c r="AC15" s="533"/>
      <c r="AD15" s="533"/>
      <c r="AE15" s="533"/>
      <c r="AF15" s="533"/>
      <c r="AG15" s="36" t="s">
        <v>71</v>
      </c>
    </row>
    <row r="16" spans="1:46" ht="16.149999999999999" customHeight="1">
      <c r="A16" s="52" t="s">
        <v>492</v>
      </c>
      <c r="B16" s="265"/>
      <c r="C16" s="265"/>
      <c r="D16" s="265"/>
      <c r="E16" s="265"/>
      <c r="F16" s="265"/>
      <c r="G16" s="265"/>
      <c r="H16" s="265"/>
      <c r="I16" s="265"/>
      <c r="J16" s="265"/>
      <c r="K16" s="265"/>
      <c r="L16" s="265"/>
      <c r="M16" s="70"/>
      <c r="N16" s="70"/>
      <c r="O16" s="70"/>
      <c r="P16" s="70"/>
      <c r="Q16" s="70"/>
      <c r="R16" s="70"/>
      <c r="S16" s="70"/>
      <c r="T16" s="70"/>
      <c r="U16" s="70"/>
      <c r="V16" s="70"/>
      <c r="W16" s="70"/>
      <c r="X16" s="70"/>
      <c r="Y16" s="70"/>
      <c r="Z16" s="70"/>
      <c r="AA16" s="70"/>
      <c r="AB16" s="534" t="e">
        <f>SUM(AB18,AB19)</f>
        <v>#REF!</v>
      </c>
      <c r="AC16" s="534"/>
      <c r="AD16" s="534"/>
      <c r="AE16" s="534"/>
      <c r="AF16" s="534"/>
      <c r="AG16" s="16" t="s">
        <v>71</v>
      </c>
    </row>
    <row r="17" spans="1:47" ht="16.149999999999999" customHeight="1" outlineLevel="1">
      <c r="A17" s="53"/>
      <c r="B17" s="4" t="s">
        <v>493</v>
      </c>
      <c r="C17" s="247"/>
      <c r="D17" s="247"/>
      <c r="E17" s="247"/>
      <c r="F17" s="247"/>
      <c r="G17" s="247"/>
      <c r="H17" s="247"/>
      <c r="I17" s="247"/>
      <c r="J17" s="247"/>
      <c r="K17" s="247"/>
      <c r="L17" s="247"/>
      <c r="M17" s="247"/>
      <c r="N17" s="247"/>
      <c r="O17" s="247"/>
      <c r="P17" s="247"/>
      <c r="Q17" s="247"/>
      <c r="R17" s="247"/>
      <c r="S17" s="247"/>
      <c r="T17" s="247"/>
      <c r="U17" s="247"/>
      <c r="V17" s="247"/>
      <c r="W17" s="247"/>
      <c r="X17" s="3"/>
      <c r="Y17" s="3" t="s">
        <v>494</v>
      </c>
      <c r="Z17" s="3"/>
      <c r="AA17" s="3"/>
      <c r="AB17" s="534" t="e">
        <f>#REF!*AH$9*10</f>
        <v>#REF!</v>
      </c>
      <c r="AC17" s="534"/>
      <c r="AD17" s="534"/>
      <c r="AE17" s="534"/>
      <c r="AF17" s="534"/>
      <c r="AG17" s="16" t="s">
        <v>71</v>
      </c>
    </row>
    <row r="18" spans="1:47" ht="16.149999999999999" customHeight="1" outlineLevel="1">
      <c r="A18" s="52"/>
      <c r="B18" s="234" t="s">
        <v>495</v>
      </c>
      <c r="C18" s="243"/>
      <c r="D18" s="243"/>
      <c r="E18" s="243"/>
      <c r="F18" s="243"/>
      <c r="G18" s="243"/>
      <c r="H18" s="243"/>
      <c r="I18" s="243"/>
      <c r="J18" s="243"/>
      <c r="K18" s="243"/>
      <c r="L18" s="243"/>
      <c r="M18" s="243"/>
      <c r="N18" s="243"/>
      <c r="O18" s="243"/>
      <c r="P18" s="243"/>
      <c r="Q18" s="243"/>
      <c r="R18" s="243"/>
      <c r="S18" s="243"/>
      <c r="T18" s="243"/>
      <c r="U18" s="243"/>
      <c r="V18" s="243"/>
      <c r="W18" s="243"/>
      <c r="X18" s="6"/>
      <c r="Y18" s="6"/>
      <c r="Z18" s="6"/>
      <c r="AA18" s="6"/>
      <c r="AB18" s="534" t="e">
        <f>#REF!*AH$9*10</f>
        <v>#REF!</v>
      </c>
      <c r="AC18" s="534"/>
      <c r="AD18" s="534"/>
      <c r="AE18" s="534"/>
      <c r="AF18" s="534"/>
      <c r="AG18" s="16" t="s">
        <v>71</v>
      </c>
    </row>
    <row r="19" spans="1:47" ht="16.149999999999999" customHeight="1">
      <c r="A19" s="78"/>
      <c r="B19" s="40" t="s">
        <v>496</v>
      </c>
      <c r="C19" s="6"/>
      <c r="D19" s="6"/>
      <c r="E19" s="6"/>
      <c r="F19" s="6"/>
      <c r="G19" s="6"/>
      <c r="H19" s="6"/>
      <c r="I19" s="6"/>
      <c r="J19" s="6"/>
      <c r="K19" s="6"/>
      <c r="L19" s="6"/>
      <c r="M19" s="6"/>
      <c r="N19" s="6"/>
      <c r="O19" s="6"/>
      <c r="P19" s="6"/>
      <c r="Q19" s="6"/>
      <c r="R19" s="6"/>
      <c r="S19" s="6"/>
      <c r="T19" s="6"/>
      <c r="U19" s="6"/>
      <c r="V19" s="6"/>
      <c r="W19" s="6"/>
      <c r="X19" s="6"/>
      <c r="Y19" s="6"/>
      <c r="Z19" s="6"/>
      <c r="AA19" s="6"/>
      <c r="AB19" s="521">
        <v>4733</v>
      </c>
      <c r="AC19" s="521"/>
      <c r="AD19" s="521"/>
      <c r="AE19" s="521"/>
      <c r="AF19" s="521"/>
      <c r="AG19" s="7" t="s">
        <v>189</v>
      </c>
    </row>
    <row r="20" spans="1:47" ht="16.149999999999999" customHeight="1" outlineLevel="1" thickBot="1">
      <c r="A20" s="161" t="s">
        <v>191</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535"/>
      <c r="AC20" s="535"/>
      <c r="AD20" s="535"/>
      <c r="AE20" s="535"/>
      <c r="AF20" s="535"/>
      <c r="AG20" s="80" t="s">
        <v>189</v>
      </c>
    </row>
    <row r="21" spans="1:47" ht="16.149999999999999" customHeight="1" thickTop="1" thickBot="1">
      <c r="A21" s="8" t="s">
        <v>497</v>
      </c>
      <c r="B21" s="9"/>
      <c r="C21" s="9"/>
      <c r="D21" s="9"/>
      <c r="E21" s="9"/>
      <c r="F21" s="9"/>
      <c r="G21" s="9"/>
      <c r="H21" s="9"/>
      <c r="I21" s="9"/>
      <c r="J21" s="9"/>
      <c r="K21" s="9"/>
      <c r="L21" s="9"/>
      <c r="M21" s="9"/>
      <c r="N21" s="9"/>
      <c r="O21" s="9"/>
      <c r="P21" s="9"/>
      <c r="Q21" s="9"/>
      <c r="R21" s="9"/>
      <c r="S21" s="9"/>
      <c r="T21" s="9"/>
      <c r="U21" s="9"/>
      <c r="V21" s="9"/>
      <c r="W21" s="9"/>
      <c r="X21" s="9"/>
      <c r="Y21" s="9"/>
      <c r="Z21" s="9"/>
      <c r="AA21" s="9"/>
      <c r="AB21" s="536" t="str">
        <f>IFERROR(AB15-AB19+AB20,"")</f>
        <v/>
      </c>
      <c r="AC21" s="536"/>
      <c r="AD21" s="536"/>
      <c r="AE21" s="536"/>
      <c r="AF21" s="536"/>
      <c r="AG21" s="10" t="s">
        <v>71</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customHeight="1" thickBot="1">
      <c r="A23" s="2" t="s">
        <v>498</v>
      </c>
    </row>
    <row r="24" spans="1:47" ht="16.149999999999999" customHeight="1">
      <c r="A24" s="11" t="s">
        <v>499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537">
        <v>800000</v>
      </c>
      <c r="AC24" s="537"/>
      <c r="AD24" s="537"/>
      <c r="AE24" s="537"/>
      <c r="AF24" s="537"/>
      <c r="AG24" s="129" t="s">
        <v>71</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500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530" t="str">
        <f>AB21</f>
        <v/>
      </c>
      <c r="AC25" s="530"/>
      <c r="AD25" s="530"/>
      <c r="AE25" s="530"/>
      <c r="AF25" s="530"/>
      <c r="AG25" s="145" t="s">
        <v>71</v>
      </c>
    </row>
    <row r="26" spans="1:47" ht="16.149999999999999" customHeight="1" outlineLevel="1">
      <c r="A26" s="17"/>
      <c r="B26" s="105" t="s">
        <v>501</v>
      </c>
      <c r="C26" s="3"/>
      <c r="D26" s="3"/>
      <c r="E26" s="3"/>
      <c r="F26" s="3"/>
      <c r="G26" s="3"/>
      <c r="H26" s="3"/>
      <c r="I26" s="3"/>
      <c r="J26" s="3"/>
      <c r="K26" s="3"/>
      <c r="L26" s="3"/>
      <c r="M26" s="3"/>
      <c r="N26" s="3"/>
      <c r="O26" s="3"/>
      <c r="P26" s="3"/>
      <c r="Q26" s="3"/>
      <c r="R26" s="3"/>
      <c r="S26" s="3"/>
      <c r="T26" s="3"/>
      <c r="U26" s="3"/>
      <c r="V26" s="3"/>
      <c r="W26" s="3"/>
      <c r="X26" s="3"/>
      <c r="Y26" s="3"/>
      <c r="Z26" s="3"/>
      <c r="AA26" s="3"/>
      <c r="AB26" s="529"/>
      <c r="AC26" s="529"/>
      <c r="AD26" s="529"/>
      <c r="AE26" s="529"/>
      <c r="AF26" s="529"/>
      <c r="AG26" s="146" t="s">
        <v>71</v>
      </c>
    </row>
    <row r="27" spans="1:47" ht="16.149999999999999" customHeight="1" outlineLevel="1">
      <c r="A27" s="17"/>
      <c r="B27" s="56" t="s">
        <v>502</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31"/>
      <c r="AC27" s="531"/>
      <c r="AD27" s="531"/>
      <c r="AE27" s="531"/>
      <c r="AF27" s="531"/>
      <c r="AG27" s="130" t="s">
        <v>71</v>
      </c>
      <c r="AQ27" s="199"/>
    </row>
    <row r="28" spans="1:47" ht="16.149999999999999" customHeight="1" outlineLevel="1" thickBot="1">
      <c r="A28" s="8"/>
      <c r="B28" s="73" t="s">
        <v>503</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530">
        <f>AB24-SUM(AB25:AF27)</f>
        <v>800000</v>
      </c>
      <c r="AC28" s="530"/>
      <c r="AD28" s="530"/>
      <c r="AE28" s="530"/>
      <c r="AF28" s="530"/>
      <c r="AG28" s="145" t="s">
        <v>71</v>
      </c>
    </row>
    <row r="29" spans="1:47" ht="16.149999999999999" customHeight="1">
      <c r="A29" s="3"/>
      <c r="B29" s="257" t="s">
        <v>4</v>
      </c>
      <c r="C29" s="258" t="s">
        <v>504</v>
      </c>
      <c r="D29" s="259"/>
      <c r="E29" s="254"/>
      <c r="F29" s="254"/>
      <c r="G29" s="254"/>
      <c r="H29" s="254"/>
      <c r="I29" s="254"/>
      <c r="J29" s="254"/>
      <c r="K29" s="254"/>
      <c r="L29" s="254"/>
      <c r="M29" s="254"/>
      <c r="N29" s="254"/>
      <c r="O29" s="254"/>
      <c r="P29" s="254"/>
      <c r="Q29" s="254"/>
      <c r="R29" s="254"/>
      <c r="S29" s="254"/>
      <c r="T29" s="3"/>
      <c r="U29" s="3"/>
      <c r="V29" s="3"/>
      <c r="W29" s="3"/>
      <c r="X29" s="3"/>
      <c r="Y29" s="3"/>
      <c r="Z29" s="3"/>
      <c r="AA29" s="3"/>
      <c r="AB29" s="3"/>
      <c r="AC29" s="3"/>
      <c r="AD29" s="3"/>
      <c r="AE29" s="3"/>
      <c r="AF29" s="3"/>
      <c r="AG29" s="20"/>
      <c r="AH29" s="4"/>
      <c r="AS29" s="4"/>
    </row>
    <row r="30" spans="1:47" ht="16.149999999999999" customHeight="1">
      <c r="A30" s="3"/>
      <c r="B30" s="259"/>
      <c r="C30" s="255" t="s">
        <v>505</v>
      </c>
      <c r="D30" s="259"/>
      <c r="E30" s="254"/>
      <c r="F30" s="254"/>
      <c r="G30" s="254"/>
      <c r="H30" s="254"/>
      <c r="I30" s="254"/>
      <c r="J30" s="254"/>
      <c r="K30" s="254"/>
      <c r="L30" s="254"/>
      <c r="M30" s="254"/>
      <c r="N30" s="254"/>
      <c r="O30" s="254"/>
      <c r="P30" s="254"/>
      <c r="Q30" s="254"/>
      <c r="R30" s="254"/>
      <c r="S30" s="254"/>
      <c r="T30" s="3"/>
      <c r="U30" s="3"/>
      <c r="V30" s="3"/>
      <c r="W30" s="3"/>
      <c r="X30" s="3"/>
      <c r="Y30" s="3"/>
      <c r="Z30" s="3"/>
      <c r="AA30" s="3"/>
      <c r="AB30" s="3"/>
      <c r="AC30" s="3"/>
      <c r="AD30" s="3"/>
      <c r="AE30" s="3"/>
      <c r="AF30" s="3"/>
      <c r="AG30" s="20"/>
      <c r="AH30" s="4"/>
      <c r="AS30" s="4"/>
    </row>
    <row r="31" spans="1:47" ht="16.149999999999999" customHeight="1">
      <c r="A31" s="3"/>
      <c r="B31" s="255"/>
      <c r="C31" s="260" t="s">
        <v>506</v>
      </c>
      <c r="D31" s="255"/>
      <c r="E31" s="252"/>
      <c r="F31" s="252"/>
      <c r="G31" s="252"/>
      <c r="H31" s="252"/>
      <c r="I31" s="252"/>
      <c r="J31" s="252"/>
      <c r="K31" s="252"/>
      <c r="L31" s="252"/>
      <c r="M31" s="252"/>
      <c r="N31" s="252"/>
      <c r="O31" s="252"/>
      <c r="P31" s="252"/>
      <c r="Q31" s="252"/>
      <c r="R31" s="252"/>
      <c r="S31" s="252"/>
      <c r="AD31" s="3"/>
      <c r="AE31" s="3"/>
      <c r="AF31" s="3"/>
      <c r="AG31" s="20"/>
      <c r="AH31" s="4"/>
      <c r="AS31" s="4"/>
    </row>
    <row r="32" spans="1:47" ht="16.149999999999999" customHeight="1">
      <c r="A32" s="3"/>
      <c r="B32" s="255"/>
      <c r="C32" s="260" t="s">
        <v>507</v>
      </c>
      <c r="D32" s="255"/>
      <c r="E32" s="252"/>
      <c r="F32" s="252"/>
      <c r="G32" s="252"/>
      <c r="H32" s="252"/>
      <c r="I32" s="252"/>
      <c r="J32" s="252"/>
      <c r="K32" s="252"/>
      <c r="L32" s="252"/>
      <c r="M32" s="252"/>
      <c r="N32" s="252"/>
      <c r="O32" s="252"/>
      <c r="P32" s="252"/>
      <c r="Q32" s="252"/>
      <c r="R32" s="252"/>
      <c r="S32" s="252"/>
      <c r="AD32" s="3"/>
      <c r="AE32" s="3"/>
      <c r="AF32" s="3"/>
      <c r="AG32" s="20"/>
      <c r="AH32" s="4"/>
      <c r="AS32" s="4"/>
    </row>
    <row r="33" spans="1:45" ht="16.149999999999999" customHeight="1">
      <c r="A33" s="3"/>
      <c r="B33" s="255"/>
      <c r="C33" s="258" t="s">
        <v>508</v>
      </c>
      <c r="D33" s="255"/>
      <c r="E33" s="252"/>
      <c r="F33" s="252"/>
      <c r="G33" s="252"/>
      <c r="H33" s="252"/>
      <c r="I33" s="252"/>
      <c r="J33" s="252"/>
      <c r="K33" s="252"/>
      <c r="L33" s="252"/>
      <c r="M33" s="252"/>
      <c r="N33" s="252"/>
      <c r="O33" s="252"/>
      <c r="P33" s="252"/>
      <c r="Q33" s="252"/>
      <c r="R33" s="252"/>
      <c r="S33" s="252"/>
      <c r="AD33" s="3"/>
      <c r="AE33" s="3"/>
      <c r="AF33" s="3"/>
      <c r="AG33" s="20"/>
      <c r="AH33" s="4"/>
      <c r="AS33" s="4"/>
    </row>
    <row r="34" spans="1:45" ht="16.149999999999999" customHeight="1">
      <c r="A34" s="3"/>
      <c r="B34" s="257" t="s">
        <v>4</v>
      </c>
      <c r="C34" s="258" t="s">
        <v>509</v>
      </c>
      <c r="D34" s="259"/>
      <c r="E34" s="254"/>
      <c r="F34" s="254"/>
      <c r="G34" s="254"/>
      <c r="H34" s="254"/>
      <c r="I34" s="254"/>
      <c r="J34" s="254"/>
      <c r="K34" s="254"/>
      <c r="L34" s="254"/>
      <c r="M34" s="254"/>
      <c r="N34" s="254"/>
      <c r="O34" s="254"/>
      <c r="P34" s="254"/>
      <c r="Q34" s="254"/>
      <c r="R34" s="254"/>
      <c r="S34" s="254"/>
      <c r="T34" s="3"/>
      <c r="U34" s="3"/>
      <c r="V34" s="3"/>
      <c r="W34" s="3"/>
      <c r="X34" s="3"/>
      <c r="Y34" s="3"/>
      <c r="Z34" s="3"/>
      <c r="AA34" s="3"/>
      <c r="AB34" s="3"/>
      <c r="AC34" s="3"/>
      <c r="AD34" s="3"/>
      <c r="AE34" s="3"/>
      <c r="AF34" s="3"/>
      <c r="AG34" s="20"/>
      <c r="AH34" s="4"/>
      <c r="AS34" s="4"/>
    </row>
    <row r="35" spans="1:45" ht="16.149999999999999" customHeight="1">
      <c r="A35" s="3"/>
      <c r="B35" s="259"/>
      <c r="C35" s="261" t="s">
        <v>510</v>
      </c>
      <c r="D35" s="259"/>
      <c r="E35" s="254"/>
      <c r="F35" s="254"/>
      <c r="G35" s="254"/>
      <c r="H35" s="254"/>
      <c r="I35" s="254"/>
      <c r="J35" s="254"/>
      <c r="K35" s="254"/>
      <c r="L35" s="254"/>
      <c r="M35" s="254"/>
      <c r="N35" s="254"/>
      <c r="O35" s="254"/>
      <c r="P35" s="254"/>
      <c r="Q35" s="254"/>
      <c r="R35" s="254"/>
      <c r="S35" s="254"/>
      <c r="T35" s="3"/>
      <c r="U35" s="3"/>
      <c r="V35" s="3"/>
      <c r="W35" s="3"/>
      <c r="X35" s="3"/>
      <c r="Y35" s="3"/>
      <c r="Z35" s="3"/>
      <c r="AA35" s="3"/>
      <c r="AB35" s="3"/>
      <c r="AC35" s="3"/>
      <c r="AD35" s="3"/>
      <c r="AE35" s="3"/>
      <c r="AF35" s="3"/>
      <c r="AG35" s="20"/>
      <c r="AH35" s="4"/>
      <c r="AS35" s="4"/>
    </row>
    <row r="36" spans="1:45" ht="16.149999999999999" customHeight="1">
      <c r="A36" s="3"/>
      <c r="B36" s="257" t="s">
        <v>4</v>
      </c>
      <c r="C36" s="261" t="s">
        <v>511</v>
      </c>
      <c r="D36" s="259"/>
      <c r="E36" s="254"/>
      <c r="F36" s="254"/>
      <c r="G36" s="254"/>
      <c r="H36" s="254"/>
      <c r="I36" s="254"/>
      <c r="J36" s="254"/>
      <c r="K36" s="254"/>
      <c r="L36" s="254"/>
      <c r="M36" s="254"/>
      <c r="N36" s="254"/>
      <c r="O36" s="254"/>
      <c r="P36" s="254"/>
      <c r="Q36" s="254"/>
      <c r="R36" s="254"/>
      <c r="S36" s="254"/>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653</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0"/>
      <c r="AH38" s="4"/>
      <c r="AS38" s="4"/>
    </row>
    <row r="39" spans="1:45" ht="16.149999999999999" customHeight="1">
      <c r="A39" s="3"/>
      <c r="B39" s="42" t="s">
        <v>654</v>
      </c>
      <c r="C39" s="564" t="s">
        <v>655</v>
      </c>
      <c r="D39" s="565"/>
      <c r="E39" s="565"/>
      <c r="F39" s="565"/>
      <c r="G39" s="565"/>
      <c r="H39" s="565"/>
      <c r="I39" s="566"/>
      <c r="J39" s="3"/>
      <c r="K39" s="42" t="s">
        <v>654</v>
      </c>
      <c r="L39" s="564" t="s">
        <v>655</v>
      </c>
      <c r="M39" s="565"/>
      <c r="N39" s="565"/>
      <c r="O39" s="565"/>
      <c r="P39" s="565"/>
      <c r="Q39" s="565"/>
      <c r="R39" s="566"/>
      <c r="S39" s="3"/>
      <c r="T39" s="42" t="s">
        <v>654</v>
      </c>
      <c r="U39" s="564" t="s">
        <v>655</v>
      </c>
      <c r="V39" s="565"/>
      <c r="W39" s="565"/>
      <c r="X39" s="565"/>
      <c r="Y39" s="565"/>
      <c r="Z39" s="565"/>
      <c r="AA39" s="566"/>
      <c r="AB39" s="3"/>
      <c r="AC39" s="3"/>
      <c r="AD39" s="3"/>
      <c r="AE39" s="3"/>
      <c r="AF39" s="3"/>
      <c r="AG39" s="20"/>
      <c r="AH39" s="4"/>
      <c r="AS39" s="4"/>
    </row>
    <row r="40" spans="1:45" ht="16.149999999999999" customHeight="1">
      <c r="A40" s="3"/>
      <c r="B40" s="42">
        <v>1</v>
      </c>
      <c r="C40" s="561"/>
      <c r="D40" s="562"/>
      <c r="E40" s="562"/>
      <c r="F40" s="562"/>
      <c r="G40" s="562"/>
      <c r="H40" s="562"/>
      <c r="I40" s="563"/>
      <c r="J40" s="3"/>
      <c r="K40" s="42">
        <v>21</v>
      </c>
      <c r="L40" s="561"/>
      <c r="M40" s="562"/>
      <c r="N40" s="562"/>
      <c r="O40" s="562"/>
      <c r="P40" s="562"/>
      <c r="Q40" s="562"/>
      <c r="R40" s="563"/>
      <c r="S40" s="3"/>
      <c r="T40" s="42">
        <v>41</v>
      </c>
      <c r="U40" s="561"/>
      <c r="V40" s="562"/>
      <c r="W40" s="562"/>
      <c r="X40" s="562"/>
      <c r="Y40" s="562"/>
      <c r="Z40" s="562"/>
      <c r="AA40" s="563"/>
      <c r="AB40" s="3"/>
      <c r="AC40" s="3"/>
      <c r="AD40" s="3"/>
      <c r="AE40" s="3"/>
      <c r="AF40" s="3"/>
      <c r="AG40" s="20"/>
      <c r="AH40" s="4"/>
      <c r="AS40" s="4"/>
    </row>
    <row r="41" spans="1:45" ht="16.149999999999999" customHeight="1">
      <c r="A41" s="3"/>
      <c r="B41" s="42">
        <v>2</v>
      </c>
      <c r="C41" s="561"/>
      <c r="D41" s="562"/>
      <c r="E41" s="562"/>
      <c r="F41" s="562"/>
      <c r="G41" s="562"/>
      <c r="H41" s="562"/>
      <c r="I41" s="563"/>
      <c r="J41" s="3"/>
      <c r="K41" s="42">
        <v>22</v>
      </c>
      <c r="L41" s="561"/>
      <c r="M41" s="562"/>
      <c r="N41" s="562"/>
      <c r="O41" s="562"/>
      <c r="P41" s="562"/>
      <c r="Q41" s="562"/>
      <c r="R41" s="563"/>
      <c r="S41" s="3"/>
      <c r="T41" s="42">
        <v>42</v>
      </c>
      <c r="U41" s="561"/>
      <c r="V41" s="562"/>
      <c r="W41" s="562"/>
      <c r="X41" s="562"/>
      <c r="Y41" s="562"/>
      <c r="Z41" s="562"/>
      <c r="AA41" s="563"/>
      <c r="AB41" s="3"/>
      <c r="AC41" s="3"/>
      <c r="AD41" s="3"/>
      <c r="AE41" s="3"/>
      <c r="AF41" s="3"/>
      <c r="AG41" s="20"/>
      <c r="AH41" s="4"/>
      <c r="AS41" s="4"/>
    </row>
    <row r="42" spans="1:45" ht="16.149999999999999" customHeight="1">
      <c r="A42" s="3"/>
      <c r="B42" s="42">
        <v>3</v>
      </c>
      <c r="C42" s="561"/>
      <c r="D42" s="562"/>
      <c r="E42" s="562"/>
      <c r="F42" s="562"/>
      <c r="G42" s="562"/>
      <c r="H42" s="562"/>
      <c r="I42" s="563"/>
      <c r="J42" s="3"/>
      <c r="K42" s="42">
        <v>23</v>
      </c>
      <c r="L42" s="561"/>
      <c r="M42" s="562"/>
      <c r="N42" s="562"/>
      <c r="O42" s="562"/>
      <c r="P42" s="562"/>
      <c r="Q42" s="562"/>
      <c r="R42" s="563"/>
      <c r="S42" s="3"/>
      <c r="T42" s="42">
        <v>43</v>
      </c>
      <c r="U42" s="561"/>
      <c r="V42" s="562"/>
      <c r="W42" s="562"/>
      <c r="X42" s="562"/>
      <c r="Y42" s="562"/>
      <c r="Z42" s="562"/>
      <c r="AA42" s="563"/>
      <c r="AB42" s="3"/>
      <c r="AC42" s="3"/>
      <c r="AD42" s="3"/>
      <c r="AE42" s="3"/>
      <c r="AF42" s="3"/>
      <c r="AG42" s="20"/>
      <c r="AH42" s="4"/>
      <c r="AS42" s="4"/>
    </row>
    <row r="43" spans="1:45" ht="16.149999999999999" customHeight="1">
      <c r="A43" s="3"/>
      <c r="B43" s="42">
        <v>4</v>
      </c>
      <c r="C43" s="561"/>
      <c r="D43" s="562"/>
      <c r="E43" s="562"/>
      <c r="F43" s="562"/>
      <c r="G43" s="562"/>
      <c r="H43" s="562"/>
      <c r="I43" s="563"/>
      <c r="J43" s="3"/>
      <c r="K43" s="42">
        <v>24</v>
      </c>
      <c r="L43" s="561"/>
      <c r="M43" s="562"/>
      <c r="N43" s="562"/>
      <c r="O43" s="562"/>
      <c r="P43" s="562"/>
      <c r="Q43" s="562"/>
      <c r="R43" s="563"/>
      <c r="S43" s="3"/>
      <c r="T43" s="42">
        <v>44</v>
      </c>
      <c r="U43" s="561"/>
      <c r="V43" s="562"/>
      <c r="W43" s="562"/>
      <c r="X43" s="562"/>
      <c r="Y43" s="562"/>
      <c r="Z43" s="562"/>
      <c r="AA43" s="563"/>
      <c r="AB43" s="3"/>
      <c r="AC43" s="3"/>
      <c r="AD43" s="3"/>
      <c r="AE43" s="3"/>
      <c r="AF43" s="3"/>
      <c r="AG43" s="20"/>
      <c r="AH43" s="4"/>
      <c r="AS43" s="4"/>
    </row>
    <row r="44" spans="1:45" ht="16.149999999999999" customHeight="1">
      <c r="A44" s="3"/>
      <c r="B44" s="42">
        <v>5</v>
      </c>
      <c r="C44" s="561"/>
      <c r="D44" s="562"/>
      <c r="E44" s="562"/>
      <c r="F44" s="562"/>
      <c r="G44" s="562"/>
      <c r="H44" s="562"/>
      <c r="I44" s="563"/>
      <c r="J44" s="3"/>
      <c r="K44" s="42">
        <v>25</v>
      </c>
      <c r="L44" s="561"/>
      <c r="M44" s="562"/>
      <c r="N44" s="562"/>
      <c r="O44" s="562"/>
      <c r="P44" s="562"/>
      <c r="Q44" s="562"/>
      <c r="R44" s="563"/>
      <c r="S44" s="3"/>
      <c r="T44" s="42">
        <v>45</v>
      </c>
      <c r="U44" s="561"/>
      <c r="V44" s="562"/>
      <c r="W44" s="562"/>
      <c r="X44" s="562"/>
      <c r="Y44" s="562"/>
      <c r="Z44" s="562"/>
      <c r="AA44" s="563"/>
      <c r="AB44" s="3"/>
      <c r="AC44" s="3"/>
      <c r="AD44" s="3"/>
      <c r="AE44" s="3"/>
      <c r="AF44" s="3"/>
      <c r="AG44" s="20"/>
      <c r="AH44" s="4"/>
      <c r="AS44" s="4"/>
    </row>
    <row r="45" spans="1:45" ht="16.149999999999999" customHeight="1">
      <c r="A45" s="3"/>
      <c r="B45" s="42">
        <v>6</v>
      </c>
      <c r="C45" s="561"/>
      <c r="D45" s="562"/>
      <c r="E45" s="562"/>
      <c r="F45" s="562"/>
      <c r="G45" s="562"/>
      <c r="H45" s="562"/>
      <c r="I45" s="563"/>
      <c r="J45" s="3"/>
      <c r="K45" s="42">
        <v>26</v>
      </c>
      <c r="L45" s="561"/>
      <c r="M45" s="562"/>
      <c r="N45" s="562"/>
      <c r="O45" s="562"/>
      <c r="P45" s="562"/>
      <c r="Q45" s="562"/>
      <c r="R45" s="563"/>
      <c r="S45" s="3"/>
      <c r="T45" s="42">
        <v>46</v>
      </c>
      <c r="U45" s="561"/>
      <c r="V45" s="562"/>
      <c r="W45" s="562"/>
      <c r="X45" s="562"/>
      <c r="Y45" s="562"/>
      <c r="Z45" s="562"/>
      <c r="AA45" s="563"/>
      <c r="AB45" s="3"/>
      <c r="AC45" s="3"/>
      <c r="AD45" s="3"/>
      <c r="AE45" s="3"/>
      <c r="AF45" s="3"/>
      <c r="AG45" s="20"/>
      <c r="AH45" s="4"/>
      <c r="AS45" s="4"/>
    </row>
    <row r="46" spans="1:45" ht="16.149999999999999" customHeight="1">
      <c r="A46" s="3"/>
      <c r="B46" s="42">
        <v>7</v>
      </c>
      <c r="C46" s="561"/>
      <c r="D46" s="562"/>
      <c r="E46" s="562"/>
      <c r="F46" s="562"/>
      <c r="G46" s="562"/>
      <c r="H46" s="562"/>
      <c r="I46" s="563"/>
      <c r="J46" s="3"/>
      <c r="K46" s="42">
        <v>27</v>
      </c>
      <c r="L46" s="561"/>
      <c r="M46" s="562"/>
      <c r="N46" s="562"/>
      <c r="O46" s="562"/>
      <c r="P46" s="562"/>
      <c r="Q46" s="562"/>
      <c r="R46" s="563"/>
      <c r="S46" s="3"/>
      <c r="T46" s="42">
        <v>47</v>
      </c>
      <c r="U46" s="561"/>
      <c r="V46" s="562"/>
      <c r="W46" s="562"/>
      <c r="X46" s="562"/>
      <c r="Y46" s="562"/>
      <c r="Z46" s="562"/>
      <c r="AA46" s="563"/>
      <c r="AB46" s="3"/>
      <c r="AC46" s="3"/>
      <c r="AD46" s="3"/>
      <c r="AE46" s="3"/>
      <c r="AF46" s="3"/>
      <c r="AG46" s="20"/>
      <c r="AH46" s="4"/>
      <c r="AS46" s="4"/>
    </row>
    <row r="47" spans="1:45" ht="16.149999999999999" customHeight="1">
      <c r="A47" s="3"/>
      <c r="B47" s="42">
        <v>8</v>
      </c>
      <c r="C47" s="561"/>
      <c r="D47" s="562"/>
      <c r="E47" s="562"/>
      <c r="F47" s="562"/>
      <c r="G47" s="562"/>
      <c r="H47" s="562"/>
      <c r="I47" s="563"/>
      <c r="J47" s="3"/>
      <c r="K47" s="42">
        <v>28</v>
      </c>
      <c r="L47" s="561"/>
      <c r="M47" s="562"/>
      <c r="N47" s="562"/>
      <c r="O47" s="562"/>
      <c r="P47" s="562"/>
      <c r="Q47" s="562"/>
      <c r="R47" s="563"/>
      <c r="S47" s="3"/>
      <c r="T47" s="42">
        <v>48</v>
      </c>
      <c r="U47" s="561"/>
      <c r="V47" s="562"/>
      <c r="W47" s="562"/>
      <c r="X47" s="562"/>
      <c r="Y47" s="562"/>
      <c r="Z47" s="562"/>
      <c r="AA47" s="563"/>
      <c r="AB47" s="3"/>
      <c r="AC47" s="3"/>
      <c r="AD47" s="3"/>
      <c r="AE47" s="3"/>
      <c r="AF47" s="3"/>
      <c r="AG47" s="20"/>
      <c r="AH47" s="4"/>
      <c r="AS47" s="4"/>
    </row>
    <row r="48" spans="1:45" ht="16.149999999999999" customHeight="1">
      <c r="A48" s="3"/>
      <c r="B48" s="42">
        <v>9</v>
      </c>
      <c r="C48" s="561"/>
      <c r="D48" s="562"/>
      <c r="E48" s="562"/>
      <c r="F48" s="562"/>
      <c r="G48" s="562"/>
      <c r="H48" s="562"/>
      <c r="I48" s="563"/>
      <c r="J48" s="3"/>
      <c r="K48" s="42">
        <v>29</v>
      </c>
      <c r="L48" s="561"/>
      <c r="M48" s="562"/>
      <c r="N48" s="562"/>
      <c r="O48" s="562"/>
      <c r="P48" s="562"/>
      <c r="Q48" s="562"/>
      <c r="R48" s="563"/>
      <c r="S48" s="3"/>
      <c r="T48" s="42">
        <v>49</v>
      </c>
      <c r="U48" s="561"/>
      <c r="V48" s="562"/>
      <c r="W48" s="562"/>
      <c r="X48" s="562"/>
      <c r="Y48" s="562"/>
      <c r="Z48" s="562"/>
      <c r="AA48" s="563"/>
      <c r="AB48" s="3"/>
      <c r="AC48" s="3"/>
      <c r="AD48" s="3"/>
      <c r="AE48" s="3"/>
      <c r="AF48" s="3"/>
      <c r="AG48" s="20"/>
      <c r="AH48" s="4"/>
      <c r="AS48" s="4"/>
    </row>
    <row r="49" spans="1:45" ht="16.149999999999999" customHeight="1">
      <c r="A49" s="3"/>
      <c r="B49" s="42">
        <v>10</v>
      </c>
      <c r="C49" s="561"/>
      <c r="D49" s="562"/>
      <c r="E49" s="562"/>
      <c r="F49" s="562"/>
      <c r="G49" s="562"/>
      <c r="H49" s="562"/>
      <c r="I49" s="563"/>
      <c r="J49" s="3"/>
      <c r="K49" s="42">
        <v>30</v>
      </c>
      <c r="L49" s="561"/>
      <c r="M49" s="562"/>
      <c r="N49" s="562"/>
      <c r="O49" s="562"/>
      <c r="P49" s="562"/>
      <c r="Q49" s="562"/>
      <c r="R49" s="563"/>
      <c r="S49" s="3"/>
      <c r="T49" s="42">
        <v>50</v>
      </c>
      <c r="U49" s="561"/>
      <c r="V49" s="562"/>
      <c r="W49" s="562"/>
      <c r="X49" s="562"/>
      <c r="Y49" s="562"/>
      <c r="Z49" s="562"/>
      <c r="AA49" s="563"/>
      <c r="AB49" s="3"/>
      <c r="AC49" s="3"/>
      <c r="AD49" s="3"/>
      <c r="AE49" s="3"/>
      <c r="AF49" s="3"/>
      <c r="AG49" s="20"/>
      <c r="AH49" s="4"/>
      <c r="AS49" s="4"/>
    </row>
    <row r="50" spans="1:45" ht="16.149999999999999" customHeight="1">
      <c r="A50" s="3"/>
      <c r="B50" s="42">
        <v>11</v>
      </c>
      <c r="C50" s="561"/>
      <c r="D50" s="562"/>
      <c r="E50" s="562"/>
      <c r="F50" s="562"/>
      <c r="G50" s="562"/>
      <c r="H50" s="562"/>
      <c r="I50" s="563"/>
      <c r="J50" s="3"/>
      <c r="K50" s="42">
        <v>31</v>
      </c>
      <c r="L50" s="561"/>
      <c r="M50" s="562"/>
      <c r="N50" s="562"/>
      <c r="O50" s="562"/>
      <c r="P50" s="562"/>
      <c r="Q50" s="562"/>
      <c r="R50" s="563"/>
      <c r="S50" s="3"/>
      <c r="T50" s="42">
        <v>51</v>
      </c>
      <c r="U50" s="561"/>
      <c r="V50" s="562"/>
      <c r="W50" s="562"/>
      <c r="X50" s="562"/>
      <c r="Y50" s="562"/>
      <c r="Z50" s="562"/>
      <c r="AA50" s="563"/>
      <c r="AB50" s="3"/>
      <c r="AC50" s="3"/>
      <c r="AD50" s="3"/>
      <c r="AE50" s="3"/>
      <c r="AF50" s="3"/>
      <c r="AG50" s="20"/>
      <c r="AH50" s="4"/>
      <c r="AS50" s="4"/>
    </row>
    <row r="51" spans="1:45" ht="16.149999999999999" customHeight="1">
      <c r="A51" s="3"/>
      <c r="B51" s="42">
        <v>12</v>
      </c>
      <c r="C51" s="561"/>
      <c r="D51" s="562"/>
      <c r="E51" s="562"/>
      <c r="F51" s="562"/>
      <c r="G51" s="562"/>
      <c r="H51" s="562"/>
      <c r="I51" s="563"/>
      <c r="J51" s="3"/>
      <c r="K51" s="42">
        <v>32</v>
      </c>
      <c r="L51" s="561"/>
      <c r="M51" s="562"/>
      <c r="N51" s="562"/>
      <c r="O51" s="562"/>
      <c r="P51" s="562"/>
      <c r="Q51" s="562"/>
      <c r="R51" s="563"/>
      <c r="S51" s="3"/>
      <c r="T51" s="42">
        <v>52</v>
      </c>
      <c r="U51" s="561"/>
      <c r="V51" s="562"/>
      <c r="W51" s="562"/>
      <c r="X51" s="562"/>
      <c r="Y51" s="562"/>
      <c r="Z51" s="562"/>
      <c r="AA51" s="563"/>
      <c r="AB51" s="3"/>
      <c r="AC51" s="3"/>
      <c r="AD51" s="3"/>
      <c r="AE51" s="3"/>
      <c r="AF51" s="3"/>
      <c r="AG51" s="20"/>
      <c r="AH51" s="4"/>
      <c r="AS51" s="4"/>
    </row>
    <row r="52" spans="1:45" ht="16.149999999999999" customHeight="1">
      <c r="A52" s="3"/>
      <c r="B52" s="42">
        <v>13</v>
      </c>
      <c r="C52" s="561"/>
      <c r="D52" s="562"/>
      <c r="E52" s="562"/>
      <c r="F52" s="562"/>
      <c r="G52" s="562"/>
      <c r="H52" s="562"/>
      <c r="I52" s="563"/>
      <c r="J52" s="3"/>
      <c r="K52" s="42">
        <v>33</v>
      </c>
      <c r="L52" s="561"/>
      <c r="M52" s="562"/>
      <c r="N52" s="562"/>
      <c r="O52" s="562"/>
      <c r="P52" s="562"/>
      <c r="Q52" s="562"/>
      <c r="R52" s="563"/>
      <c r="S52" s="3"/>
      <c r="T52" s="42">
        <v>53</v>
      </c>
      <c r="U52" s="561"/>
      <c r="V52" s="562"/>
      <c r="W52" s="562"/>
      <c r="X52" s="562"/>
      <c r="Y52" s="562"/>
      <c r="Z52" s="562"/>
      <c r="AA52" s="563"/>
      <c r="AB52" s="3"/>
      <c r="AC52" s="3"/>
      <c r="AD52" s="3"/>
      <c r="AE52" s="3"/>
      <c r="AF52" s="3"/>
      <c r="AG52" s="20"/>
      <c r="AH52" s="4"/>
      <c r="AS52" s="4"/>
    </row>
    <row r="53" spans="1:45" ht="16.149999999999999" customHeight="1">
      <c r="A53" s="3"/>
      <c r="B53" s="42">
        <v>14</v>
      </c>
      <c r="C53" s="561"/>
      <c r="D53" s="562"/>
      <c r="E53" s="562"/>
      <c r="F53" s="562"/>
      <c r="G53" s="562"/>
      <c r="H53" s="562"/>
      <c r="I53" s="563"/>
      <c r="J53" s="3"/>
      <c r="K53" s="42">
        <v>34</v>
      </c>
      <c r="L53" s="561"/>
      <c r="M53" s="562"/>
      <c r="N53" s="562"/>
      <c r="O53" s="562"/>
      <c r="P53" s="562"/>
      <c r="Q53" s="562"/>
      <c r="R53" s="563"/>
      <c r="S53" s="3"/>
      <c r="T53" s="42">
        <v>54</v>
      </c>
      <c r="U53" s="561"/>
      <c r="V53" s="562"/>
      <c r="W53" s="562"/>
      <c r="X53" s="562"/>
      <c r="Y53" s="562"/>
      <c r="Z53" s="562"/>
      <c r="AA53" s="563"/>
      <c r="AB53" s="3"/>
      <c r="AC53" s="3"/>
      <c r="AD53" s="3"/>
      <c r="AE53" s="3"/>
      <c r="AF53" s="3"/>
      <c r="AG53" s="20"/>
      <c r="AH53" s="4"/>
      <c r="AS53" s="4"/>
    </row>
    <row r="54" spans="1:45" ht="16.149999999999999" customHeight="1">
      <c r="A54" s="3"/>
      <c r="B54" s="42">
        <v>15</v>
      </c>
      <c r="C54" s="561"/>
      <c r="D54" s="562"/>
      <c r="E54" s="562"/>
      <c r="F54" s="562"/>
      <c r="G54" s="562"/>
      <c r="H54" s="562"/>
      <c r="I54" s="563"/>
      <c r="J54" s="3"/>
      <c r="K54" s="42">
        <v>35</v>
      </c>
      <c r="L54" s="561"/>
      <c r="M54" s="562"/>
      <c r="N54" s="562"/>
      <c r="O54" s="562"/>
      <c r="P54" s="562"/>
      <c r="Q54" s="562"/>
      <c r="R54" s="563"/>
      <c r="S54" s="3"/>
      <c r="T54" s="42">
        <v>55</v>
      </c>
      <c r="U54" s="561"/>
      <c r="V54" s="562"/>
      <c r="W54" s="562"/>
      <c r="X54" s="562"/>
      <c r="Y54" s="562"/>
      <c r="Z54" s="562"/>
      <c r="AA54" s="563"/>
      <c r="AB54" s="3"/>
      <c r="AC54" s="3"/>
      <c r="AD54" s="3"/>
      <c r="AE54" s="3"/>
      <c r="AF54" s="3"/>
      <c r="AG54" s="20"/>
      <c r="AH54" s="4"/>
      <c r="AS54" s="4"/>
    </row>
    <row r="55" spans="1:45" ht="16.149999999999999" customHeight="1">
      <c r="A55" s="3"/>
      <c r="B55" s="42">
        <v>16</v>
      </c>
      <c r="C55" s="561"/>
      <c r="D55" s="562"/>
      <c r="E55" s="562"/>
      <c r="F55" s="562"/>
      <c r="G55" s="562"/>
      <c r="H55" s="562"/>
      <c r="I55" s="563"/>
      <c r="J55" s="3"/>
      <c r="K55" s="42">
        <v>36</v>
      </c>
      <c r="L55" s="561"/>
      <c r="M55" s="562"/>
      <c r="N55" s="562"/>
      <c r="O55" s="562"/>
      <c r="P55" s="562"/>
      <c r="Q55" s="562"/>
      <c r="R55" s="563"/>
      <c r="S55" s="3"/>
      <c r="T55" s="42">
        <v>56</v>
      </c>
      <c r="U55" s="561"/>
      <c r="V55" s="562"/>
      <c r="W55" s="562"/>
      <c r="X55" s="562"/>
      <c r="Y55" s="562"/>
      <c r="Z55" s="562"/>
      <c r="AA55" s="563"/>
      <c r="AB55" s="3"/>
      <c r="AC55" s="3"/>
      <c r="AD55" s="3"/>
      <c r="AE55" s="3"/>
      <c r="AF55" s="3"/>
      <c r="AG55" s="20"/>
      <c r="AH55" s="4"/>
      <c r="AS55" s="4"/>
    </row>
    <row r="56" spans="1:45" ht="16.149999999999999" customHeight="1">
      <c r="A56" s="3"/>
      <c r="B56" s="42">
        <v>17</v>
      </c>
      <c r="C56" s="561"/>
      <c r="D56" s="562"/>
      <c r="E56" s="562"/>
      <c r="F56" s="562"/>
      <c r="G56" s="562"/>
      <c r="H56" s="562"/>
      <c r="I56" s="563"/>
      <c r="J56" s="3"/>
      <c r="K56" s="42">
        <v>37</v>
      </c>
      <c r="L56" s="561"/>
      <c r="M56" s="562"/>
      <c r="N56" s="562"/>
      <c r="O56" s="562"/>
      <c r="P56" s="562"/>
      <c r="Q56" s="562"/>
      <c r="R56" s="563"/>
      <c r="S56" s="3"/>
      <c r="T56" s="42">
        <v>57</v>
      </c>
      <c r="U56" s="561"/>
      <c r="V56" s="562"/>
      <c r="W56" s="562"/>
      <c r="X56" s="562"/>
      <c r="Y56" s="562"/>
      <c r="Z56" s="562"/>
      <c r="AA56" s="563"/>
      <c r="AB56" s="3"/>
      <c r="AC56" s="3"/>
      <c r="AD56" s="3"/>
      <c r="AE56" s="3"/>
      <c r="AF56" s="3"/>
      <c r="AG56" s="20"/>
      <c r="AH56" s="4"/>
      <c r="AS56" s="4"/>
    </row>
    <row r="57" spans="1:45" ht="16.149999999999999" customHeight="1">
      <c r="A57" s="3"/>
      <c r="B57" s="42">
        <v>18</v>
      </c>
      <c r="C57" s="561"/>
      <c r="D57" s="562"/>
      <c r="E57" s="562"/>
      <c r="F57" s="562"/>
      <c r="G57" s="562"/>
      <c r="H57" s="562"/>
      <c r="I57" s="563"/>
      <c r="J57" s="3"/>
      <c r="K57" s="42">
        <v>38</v>
      </c>
      <c r="L57" s="561"/>
      <c r="M57" s="562"/>
      <c r="N57" s="562"/>
      <c r="O57" s="562"/>
      <c r="P57" s="562"/>
      <c r="Q57" s="562"/>
      <c r="R57" s="563"/>
      <c r="S57" s="3"/>
      <c r="T57" s="42">
        <v>58</v>
      </c>
      <c r="U57" s="561"/>
      <c r="V57" s="562"/>
      <c r="W57" s="562"/>
      <c r="X57" s="562"/>
      <c r="Y57" s="562"/>
      <c r="Z57" s="562"/>
      <c r="AA57" s="563"/>
      <c r="AB57" s="3"/>
      <c r="AC57" s="3"/>
      <c r="AD57" s="3"/>
      <c r="AE57" s="3"/>
      <c r="AF57" s="3"/>
      <c r="AG57" s="20"/>
      <c r="AH57" s="4"/>
      <c r="AS57" s="4"/>
    </row>
    <row r="58" spans="1:45" ht="16.149999999999999" customHeight="1">
      <c r="A58" s="3"/>
      <c r="B58" s="42">
        <v>19</v>
      </c>
      <c r="C58" s="561"/>
      <c r="D58" s="562"/>
      <c r="E58" s="562"/>
      <c r="F58" s="562"/>
      <c r="G58" s="562"/>
      <c r="H58" s="562"/>
      <c r="I58" s="563"/>
      <c r="J58" s="3"/>
      <c r="K58" s="42">
        <v>39</v>
      </c>
      <c r="L58" s="561"/>
      <c r="M58" s="562"/>
      <c r="N58" s="562"/>
      <c r="O58" s="562"/>
      <c r="P58" s="562"/>
      <c r="Q58" s="562"/>
      <c r="R58" s="563"/>
      <c r="S58" s="3"/>
      <c r="T58" s="42">
        <v>59</v>
      </c>
      <c r="U58" s="561"/>
      <c r="V58" s="562"/>
      <c r="W58" s="562"/>
      <c r="X58" s="562"/>
      <c r="Y58" s="562"/>
      <c r="Z58" s="562"/>
      <c r="AA58" s="563"/>
      <c r="AB58" s="3"/>
      <c r="AC58" s="3"/>
      <c r="AD58" s="3"/>
      <c r="AE58" s="3"/>
      <c r="AF58" s="3"/>
      <c r="AG58" s="20"/>
      <c r="AH58" s="4"/>
      <c r="AS58" s="4"/>
    </row>
    <row r="59" spans="1:45" ht="16.149999999999999" customHeight="1">
      <c r="A59" s="3"/>
      <c r="B59" s="42">
        <v>20</v>
      </c>
      <c r="C59" s="561"/>
      <c r="D59" s="562"/>
      <c r="E59" s="562"/>
      <c r="F59" s="562"/>
      <c r="G59" s="562"/>
      <c r="H59" s="562"/>
      <c r="I59" s="563"/>
      <c r="J59" s="3"/>
      <c r="K59" s="42">
        <v>40</v>
      </c>
      <c r="L59" s="561"/>
      <c r="M59" s="562"/>
      <c r="N59" s="562"/>
      <c r="O59" s="562"/>
      <c r="P59" s="562"/>
      <c r="Q59" s="562"/>
      <c r="R59" s="563"/>
      <c r="S59" s="3"/>
      <c r="T59" s="42">
        <v>60</v>
      </c>
      <c r="U59" s="561"/>
      <c r="V59" s="562"/>
      <c r="W59" s="562"/>
      <c r="X59" s="562"/>
      <c r="Y59" s="562"/>
      <c r="Z59" s="562"/>
      <c r="AA59" s="563"/>
      <c r="AB59" s="3"/>
      <c r="AC59" s="3"/>
      <c r="AD59" s="3"/>
      <c r="AE59" s="3"/>
      <c r="AF59" s="3"/>
      <c r="AG59" s="20"/>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656</v>
      </c>
      <c r="Y61" s="567"/>
      <c r="Z61" s="567"/>
      <c r="AA61" s="3" t="s">
        <v>657</v>
      </c>
      <c r="AB61" s="3"/>
      <c r="AC61" s="3"/>
      <c r="AD61" s="3"/>
      <c r="AE61" s="3"/>
      <c r="AF61" s="3"/>
      <c r="AG61" s="20"/>
      <c r="AH61" s="4"/>
      <c r="AS61" s="4"/>
    </row>
    <row r="62" spans="1:45" ht="16.149999999999999" customHeight="1">
      <c r="A62" s="166"/>
      <c r="B62" s="257" t="s">
        <v>4</v>
      </c>
      <c r="C62" s="258" t="s">
        <v>658</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0"/>
      <c r="AH62" s="4"/>
      <c r="AS62" s="4"/>
    </row>
    <row r="63" spans="1:45" ht="16.149999999999999" customHeight="1">
      <c r="A63" s="166"/>
      <c r="B63" s="257" t="s">
        <v>4</v>
      </c>
      <c r="C63" s="258" t="s">
        <v>659</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0"/>
      <c r="AH63" s="4"/>
      <c r="AS63" s="4"/>
    </row>
    <row r="64" spans="1:45" ht="16.149999999999999" customHeight="1">
      <c r="A64" s="166"/>
      <c r="B64" s="257" t="s">
        <v>4</v>
      </c>
      <c r="C64" s="261" t="s">
        <v>660</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0"/>
      <c r="AH64" s="4"/>
      <c r="AS64" s="4"/>
    </row>
    <row r="65" spans="1:45" ht="16.149999999999999" customHeight="1">
      <c r="A65" s="166"/>
      <c r="B65" s="117"/>
      <c r="C65" s="261" t="s">
        <v>661</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0"/>
      <c r="AH65" s="4"/>
      <c r="AS65" s="4"/>
    </row>
    <row r="66" spans="1:45" ht="16.149999999999999" customHeight="1">
      <c r="A66" s="166"/>
      <c r="B66" s="117"/>
      <c r="C66" s="261" t="s">
        <v>662</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0"/>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0"/>
      <c r="AH67" s="4"/>
      <c r="AS67" s="4"/>
    </row>
    <row r="68" spans="1:45" ht="16.149999999999999" customHeight="1" outlineLevel="1">
      <c r="A68" s="166" t="s">
        <v>512</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0"/>
      <c r="AB68" s="20"/>
      <c r="AC68" s="20"/>
      <c r="AD68" s="20"/>
      <c r="AE68" s="20"/>
      <c r="AF68" s="48"/>
    </row>
    <row r="69" spans="1:45" ht="16.149999999999999" customHeight="1" outlineLevel="1">
      <c r="A69" s="2"/>
      <c r="B69" s="257" t="s">
        <v>4</v>
      </c>
      <c r="C69" s="258" t="s">
        <v>513</v>
      </c>
      <c r="D69" s="254"/>
      <c r="E69" s="254"/>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57"/>
      <c r="C70" s="258" t="s">
        <v>514</v>
      </c>
      <c r="D70" s="254"/>
      <c r="E70" s="254"/>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57"/>
      <c r="C71" s="258" t="s">
        <v>515</v>
      </c>
      <c r="D71" s="254"/>
      <c r="E71" s="254"/>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54"/>
      <c r="C72" s="258" t="s">
        <v>516</v>
      </c>
      <c r="D72" s="254"/>
      <c r="E72" s="254"/>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57" t="s">
        <v>4</v>
      </c>
      <c r="C73" s="258" t="s">
        <v>517</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58" t="s">
        <v>518</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58" t="s">
        <v>519</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520</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521</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526">
        <v>7</v>
      </c>
      <c r="AC77" s="526"/>
      <c r="AD77" s="526"/>
      <c r="AE77" s="526"/>
      <c r="AF77" s="526"/>
      <c r="AG77" s="74" t="s">
        <v>522</v>
      </c>
      <c r="AH77" s="181"/>
      <c r="AI77" s="181"/>
    </row>
    <row r="78" spans="1:45" ht="16.149999999999999" hidden="1" customHeight="1" outlineLevel="2">
      <c r="A78" s="1" t="s">
        <v>523</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521"/>
      <c r="AC78" s="521"/>
      <c r="AD78" s="521"/>
      <c r="AE78" s="521"/>
      <c r="AF78" s="521"/>
      <c r="AG78" s="127" t="s">
        <v>71</v>
      </c>
    </row>
    <row r="79" spans="1:45" ht="16.149999999999999" hidden="1" customHeight="1" outlineLevel="2">
      <c r="A79" s="1" t="s">
        <v>524</v>
      </c>
      <c r="B79" s="3"/>
      <c r="C79" s="3"/>
      <c r="D79" s="3"/>
      <c r="E79" s="3"/>
      <c r="F79" s="3"/>
      <c r="G79" s="3"/>
      <c r="H79" s="3"/>
      <c r="I79" s="3"/>
      <c r="J79" s="3"/>
      <c r="K79" s="3"/>
      <c r="L79" s="3"/>
      <c r="M79" s="3"/>
      <c r="N79" s="3"/>
      <c r="O79" s="3"/>
      <c r="P79" s="3"/>
      <c r="Q79" s="3"/>
      <c r="R79" s="3"/>
      <c r="S79" s="3"/>
      <c r="T79" s="3"/>
      <c r="U79" s="3"/>
      <c r="V79" s="3"/>
      <c r="W79" s="3"/>
      <c r="X79" s="3"/>
      <c r="Y79" s="3"/>
      <c r="Z79" s="3"/>
      <c r="AA79" s="3"/>
      <c r="AB79" s="527"/>
      <c r="AC79" s="527"/>
      <c r="AD79" s="527"/>
      <c r="AE79" s="527"/>
      <c r="AF79" s="527"/>
      <c r="AG79" s="176" t="s">
        <v>71</v>
      </c>
    </row>
    <row r="80" spans="1:45" ht="16.149999999999999" customHeight="1" outlineLevel="1" collapsed="1">
      <c r="A80" s="1" t="s">
        <v>525</v>
      </c>
      <c r="B80" s="6"/>
      <c r="C80" s="6"/>
      <c r="D80" s="6"/>
      <c r="E80" s="6"/>
      <c r="F80" s="6"/>
      <c r="G80" s="6"/>
      <c r="H80" s="6"/>
      <c r="I80" s="6"/>
      <c r="J80" s="6"/>
      <c r="K80" s="6"/>
      <c r="L80" s="6"/>
      <c r="M80" s="6"/>
      <c r="N80" s="6"/>
      <c r="O80" s="6"/>
      <c r="P80" s="6"/>
      <c r="Q80" s="6"/>
      <c r="R80" s="6"/>
      <c r="S80" s="6"/>
      <c r="T80" s="6"/>
      <c r="U80" s="6"/>
      <c r="V80" s="6"/>
      <c r="W80" s="6"/>
      <c r="X80" s="6"/>
      <c r="Y80" s="6"/>
      <c r="Z80" s="6"/>
      <c r="AA80" s="521">
        <v>5000</v>
      </c>
      <c r="AB80" s="521"/>
      <c r="AC80" s="262" t="s">
        <v>71</v>
      </c>
      <c r="AD80" s="263" t="s">
        <v>526</v>
      </c>
      <c r="AE80" s="522"/>
      <c r="AF80" s="522"/>
      <c r="AG80" s="176" t="s">
        <v>527</v>
      </c>
    </row>
    <row r="81" spans="1:70" ht="16.149999999999999" hidden="1" customHeight="1" outlineLevel="2">
      <c r="A81" s="17"/>
      <c r="B81" s="40" t="s">
        <v>528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521"/>
      <c r="AC81" s="521"/>
      <c r="AD81" s="521"/>
      <c r="AE81" s="521"/>
      <c r="AF81" s="521"/>
      <c r="AG81" s="130" t="s">
        <v>71</v>
      </c>
    </row>
    <row r="82" spans="1:70" s="177" customFormat="1" ht="16.149999999999999" hidden="1" customHeight="1" outlineLevel="2" thickBot="1">
      <c r="A82" s="41"/>
      <c r="B82" s="105" t="s">
        <v>529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529"/>
      <c r="AC82" s="529"/>
      <c r="AD82" s="529"/>
      <c r="AE82" s="529"/>
      <c r="AF82" s="529"/>
      <c r="AG82" s="130" t="s">
        <v>530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531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512">
        <f>IFERROR(AB82/AB78*100,0)</f>
        <v>0</v>
      </c>
      <c r="AC83" s="512"/>
      <c r="AD83" s="512"/>
      <c r="AE83" s="512"/>
      <c r="AF83" s="512"/>
      <c r="AG83" s="164" t="s">
        <v>527</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532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174"/>
      <c r="AB85" s="174"/>
      <c r="AC85" s="174"/>
      <c r="AD85" s="174"/>
      <c r="AE85" s="174"/>
      <c r="AF85" s="174"/>
      <c r="AG85" s="174"/>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533</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526"/>
      <c r="AC86" s="526"/>
      <c r="AD86" s="526"/>
      <c r="AE86" s="526"/>
      <c r="AF86" s="526"/>
      <c r="AG86" s="74" t="s">
        <v>522</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534</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521"/>
      <c r="AC87" s="521"/>
      <c r="AD87" s="521"/>
      <c r="AE87" s="521"/>
      <c r="AF87" s="521"/>
      <c r="AG87" s="127" t="s">
        <v>71</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535</v>
      </c>
      <c r="B88" s="3"/>
      <c r="C88" s="3"/>
      <c r="D88" s="3"/>
      <c r="E88" s="3"/>
      <c r="F88" s="3"/>
      <c r="G88" s="3"/>
      <c r="H88" s="3"/>
      <c r="I88" s="3"/>
      <c r="J88" s="3"/>
      <c r="K88" s="3"/>
      <c r="L88" s="3"/>
      <c r="M88" s="3"/>
      <c r="N88" s="3"/>
      <c r="O88" s="3"/>
      <c r="P88" s="3"/>
      <c r="Q88" s="3"/>
      <c r="R88" s="3"/>
      <c r="S88" s="3"/>
      <c r="T88" s="3"/>
      <c r="U88" s="3"/>
      <c r="V88" s="3"/>
      <c r="W88" s="3"/>
      <c r="X88" s="3"/>
      <c r="Y88" s="3"/>
      <c r="Z88" s="3"/>
      <c r="AA88" s="3"/>
      <c r="AB88" s="527"/>
      <c r="AC88" s="527"/>
      <c r="AD88" s="527"/>
      <c r="AE88" s="527"/>
      <c r="AF88" s="527"/>
      <c r="AG88" s="176" t="s">
        <v>71</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536</v>
      </c>
      <c r="B89" s="6"/>
      <c r="C89" s="6"/>
      <c r="D89" s="6"/>
      <c r="E89" s="6"/>
      <c r="F89" s="6"/>
      <c r="G89" s="6"/>
      <c r="H89" s="6"/>
      <c r="I89" s="6"/>
      <c r="J89" s="6"/>
      <c r="K89" s="6"/>
      <c r="L89" s="6"/>
      <c r="M89" s="6"/>
      <c r="N89" s="6"/>
      <c r="O89" s="6"/>
      <c r="P89" s="6"/>
      <c r="Q89" s="6"/>
      <c r="R89" s="6"/>
      <c r="S89" s="6"/>
      <c r="T89" s="6"/>
      <c r="U89" s="6"/>
      <c r="V89" s="6"/>
      <c r="W89" s="6"/>
      <c r="X89" s="6"/>
      <c r="Y89" s="6"/>
      <c r="Z89" s="6"/>
      <c r="AA89" s="6"/>
      <c r="AB89" s="528">
        <f>AB88-AB87</f>
        <v>0</v>
      </c>
      <c r="AC89" s="528"/>
      <c r="AD89" s="528"/>
      <c r="AE89" s="528"/>
      <c r="AF89" s="528"/>
      <c r="AG89" s="176" t="s">
        <v>71</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537</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521"/>
      <c r="AC90" s="521"/>
      <c r="AD90" s="521"/>
      <c r="AE90" s="521"/>
      <c r="AF90" s="521"/>
      <c r="AG90" s="130" t="s">
        <v>71</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538</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529"/>
      <c r="AC91" s="529"/>
      <c r="AD91" s="529"/>
      <c r="AE91" s="529"/>
      <c r="AF91" s="529"/>
      <c r="AG91" s="130" t="s">
        <v>530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539</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512">
        <f>IFERROR(AB91/AB87*100,0)</f>
        <v>0</v>
      </c>
      <c r="AC92" s="512"/>
      <c r="AD92" s="512"/>
      <c r="AE92" s="512"/>
      <c r="AF92" s="512"/>
      <c r="AG92" s="164" t="s">
        <v>527</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540</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525"/>
      <c r="AB94" s="525"/>
      <c r="AC94" s="525"/>
      <c r="AD94" s="525"/>
      <c r="AE94" s="525"/>
      <c r="AF94" s="525"/>
      <c r="AG94" s="525"/>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541</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526"/>
      <c r="AC95" s="526"/>
      <c r="AD95" s="526"/>
      <c r="AE95" s="526"/>
      <c r="AF95" s="526"/>
      <c r="AG95" s="74" t="s">
        <v>522</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542</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521"/>
      <c r="AC96" s="521"/>
      <c r="AD96" s="521"/>
      <c r="AE96" s="521"/>
      <c r="AF96" s="521"/>
      <c r="AG96" s="127" t="s">
        <v>71</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543</v>
      </c>
      <c r="B97" s="3"/>
      <c r="C97" s="3"/>
      <c r="D97" s="3"/>
      <c r="E97" s="3"/>
      <c r="F97" s="3"/>
      <c r="G97" s="3"/>
      <c r="H97" s="3"/>
      <c r="I97" s="3"/>
      <c r="J97" s="3"/>
      <c r="K97" s="3"/>
      <c r="L97" s="3"/>
      <c r="M97" s="3"/>
      <c r="N97" s="3"/>
      <c r="O97" s="3"/>
      <c r="P97" s="3"/>
      <c r="Q97" s="3"/>
      <c r="R97" s="3"/>
      <c r="S97" s="3"/>
      <c r="T97" s="3"/>
      <c r="U97" s="3"/>
      <c r="V97" s="3"/>
      <c r="W97" s="3"/>
      <c r="X97" s="3"/>
      <c r="Y97" s="3"/>
      <c r="Z97" s="3"/>
      <c r="AA97" s="3"/>
      <c r="AB97" s="527"/>
      <c r="AC97" s="527"/>
      <c r="AD97" s="527"/>
      <c r="AE97" s="527"/>
      <c r="AF97" s="527"/>
      <c r="AG97" s="176" t="s">
        <v>71</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544</v>
      </c>
      <c r="B98" s="6"/>
      <c r="C98" s="6"/>
      <c r="D98" s="6"/>
      <c r="E98" s="6"/>
      <c r="F98" s="6"/>
      <c r="G98" s="6"/>
      <c r="H98" s="6"/>
      <c r="I98" s="6"/>
      <c r="J98" s="6"/>
      <c r="K98" s="6"/>
      <c r="L98" s="6"/>
      <c r="M98" s="6"/>
      <c r="N98" s="6"/>
      <c r="O98" s="6"/>
      <c r="P98" s="6"/>
      <c r="Q98" s="6"/>
      <c r="R98" s="6"/>
      <c r="S98" s="6"/>
      <c r="T98" s="6"/>
      <c r="U98" s="6"/>
      <c r="V98" s="6"/>
      <c r="W98" s="6"/>
      <c r="X98" s="6"/>
      <c r="Y98" s="6"/>
      <c r="Z98" s="6"/>
      <c r="AA98" s="6"/>
      <c r="AB98" s="528">
        <f>AB97-AB96</f>
        <v>0</v>
      </c>
      <c r="AC98" s="528"/>
      <c r="AD98" s="528"/>
      <c r="AE98" s="528"/>
      <c r="AF98" s="528"/>
      <c r="AG98" s="176" t="s">
        <v>71</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545</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521"/>
      <c r="AC99" s="521"/>
      <c r="AD99" s="521"/>
      <c r="AE99" s="521"/>
      <c r="AF99" s="521"/>
      <c r="AG99" s="130" t="s">
        <v>71</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546</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529"/>
      <c r="AC100" s="529"/>
      <c r="AD100" s="529"/>
      <c r="AE100" s="529"/>
      <c r="AF100" s="529"/>
      <c r="AG100" s="130" t="s">
        <v>530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547</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512">
        <f>IFERROR(AB100/AB96*100,0)</f>
        <v>0</v>
      </c>
      <c r="AC101" s="512"/>
      <c r="AD101" s="512"/>
      <c r="AE101" s="512"/>
      <c r="AF101" s="512"/>
      <c r="AG101" s="164" t="s">
        <v>527</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548</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525"/>
      <c r="AB103" s="525"/>
      <c r="AC103" s="525"/>
      <c r="AD103" s="525"/>
      <c r="AE103" s="525"/>
      <c r="AF103" s="525"/>
      <c r="AG103" s="525"/>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549</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526"/>
      <c r="AC104" s="526"/>
      <c r="AD104" s="526"/>
      <c r="AE104" s="526"/>
      <c r="AF104" s="526"/>
      <c r="AG104" s="74" t="s">
        <v>522</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550</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521"/>
      <c r="AC105" s="521"/>
      <c r="AD105" s="521"/>
      <c r="AE105" s="521"/>
      <c r="AF105" s="521"/>
      <c r="AG105" s="127" t="s">
        <v>71</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551</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527"/>
      <c r="AC106" s="527"/>
      <c r="AD106" s="527"/>
      <c r="AE106" s="527"/>
      <c r="AF106" s="527"/>
      <c r="AG106" s="176" t="s">
        <v>71</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552</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528">
        <f>AB106-AB105</f>
        <v>0</v>
      </c>
      <c r="AC107" s="528"/>
      <c r="AD107" s="528"/>
      <c r="AE107" s="528"/>
      <c r="AF107" s="528"/>
      <c r="AG107" s="176" t="s">
        <v>71</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553</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521"/>
      <c r="AC108" s="521"/>
      <c r="AD108" s="521"/>
      <c r="AE108" s="521"/>
      <c r="AF108" s="521"/>
      <c r="AG108" s="130" t="s">
        <v>71</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554</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529"/>
      <c r="AC109" s="529"/>
      <c r="AD109" s="529"/>
      <c r="AE109" s="529"/>
      <c r="AF109" s="529"/>
      <c r="AG109" s="130" t="s">
        <v>530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555</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512">
        <f>IFERROR(AB109/AB105*100,0)</f>
        <v>0</v>
      </c>
      <c r="AC110" s="512"/>
      <c r="AD110" s="512"/>
      <c r="AE110" s="512"/>
      <c r="AF110" s="512"/>
      <c r="AG110" s="164" t="s">
        <v>527</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556</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525"/>
      <c r="AB112" s="525"/>
      <c r="AC112" s="525"/>
      <c r="AD112" s="525"/>
      <c r="AE112" s="525"/>
      <c r="AF112" s="525"/>
      <c r="AG112" s="525"/>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557</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526"/>
      <c r="AC113" s="526"/>
      <c r="AD113" s="526"/>
      <c r="AE113" s="526"/>
      <c r="AF113" s="526"/>
      <c r="AG113" s="74" t="s">
        <v>522</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558</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521"/>
      <c r="AC114" s="521"/>
      <c r="AD114" s="521"/>
      <c r="AE114" s="521"/>
      <c r="AF114" s="521"/>
      <c r="AG114" s="127" t="s">
        <v>71</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559</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527"/>
      <c r="AC115" s="527"/>
      <c r="AD115" s="527"/>
      <c r="AE115" s="527"/>
      <c r="AF115" s="527"/>
      <c r="AG115" s="176" t="s">
        <v>71</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560</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528">
        <f>AB115-AB114</f>
        <v>0</v>
      </c>
      <c r="AC116" s="528"/>
      <c r="AD116" s="528"/>
      <c r="AE116" s="528"/>
      <c r="AF116" s="528"/>
      <c r="AG116" s="176" t="s">
        <v>71</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561</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521"/>
      <c r="AC117" s="521"/>
      <c r="AD117" s="521"/>
      <c r="AE117" s="521"/>
      <c r="AF117" s="521"/>
      <c r="AG117" s="130" t="s">
        <v>71</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562</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529"/>
      <c r="AC118" s="529"/>
      <c r="AD118" s="529"/>
      <c r="AE118" s="529"/>
      <c r="AF118" s="529"/>
      <c r="AG118" s="130" t="s">
        <v>530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563</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512">
        <f>IFERROR(AB118/AB114*100,0)</f>
        <v>0</v>
      </c>
      <c r="AC119" s="512"/>
      <c r="AD119" s="512"/>
      <c r="AE119" s="512"/>
      <c r="AF119" s="512"/>
      <c r="AG119" s="164" t="s">
        <v>527</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564</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565</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523"/>
      <c r="AB122" s="523"/>
      <c r="AC122" s="523"/>
      <c r="AD122" s="523"/>
      <c r="AE122" s="523"/>
      <c r="AF122" s="523"/>
      <c r="AG122" s="523"/>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566</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524">
        <v>1</v>
      </c>
      <c r="AC123" s="524"/>
      <c r="AD123" s="524"/>
      <c r="AE123" s="524"/>
      <c r="AF123" s="524"/>
      <c r="AG123" s="77" t="s">
        <v>522</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567</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518"/>
      <c r="AC124" s="518"/>
      <c r="AD124" s="518"/>
      <c r="AE124" s="518"/>
      <c r="AF124" s="518"/>
      <c r="AG124" s="121" t="s">
        <v>71</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568</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518"/>
      <c r="AC125" s="518"/>
      <c r="AD125" s="518"/>
      <c r="AE125" s="518"/>
      <c r="AF125" s="518"/>
      <c r="AG125" s="121" t="s">
        <v>71</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569</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517"/>
      <c r="AC126" s="517"/>
      <c r="AD126" s="517"/>
      <c r="AE126" s="517"/>
      <c r="AF126" s="517"/>
      <c r="AG126" s="134" t="s">
        <v>71</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570</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18"/>
      <c r="AC127" s="518"/>
      <c r="AD127" s="518"/>
      <c r="AE127" s="518"/>
      <c r="AF127" s="518"/>
      <c r="AG127" s="134" t="s">
        <v>71</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571</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519">
        <f>AB126-AB124</f>
        <v>0</v>
      </c>
      <c r="AC128" s="519"/>
      <c r="AD128" s="519"/>
      <c r="AE128" s="519"/>
      <c r="AF128" s="519"/>
      <c r="AG128" s="134" t="s">
        <v>71</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572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521">
        <v>3000</v>
      </c>
      <c r="AB129" s="521"/>
      <c r="AC129" s="264" t="s">
        <v>71</v>
      </c>
      <c r="AD129" s="264" t="s">
        <v>526</v>
      </c>
      <c r="AE129" s="522"/>
      <c r="AF129" s="522"/>
      <c r="AG129" s="134" t="s">
        <v>527</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537</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518"/>
      <c r="AC130" s="518"/>
      <c r="AD130" s="518"/>
      <c r="AE130" s="518"/>
      <c r="AF130" s="518"/>
      <c r="AG130" s="137" t="s">
        <v>71</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538</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520"/>
      <c r="AC131" s="520"/>
      <c r="AD131" s="520"/>
      <c r="AE131" s="520"/>
      <c r="AF131" s="520"/>
      <c r="AG131" s="137" t="s">
        <v>530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539</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512">
        <f>IFERROR(AB131/AB125*100,0)</f>
        <v>0</v>
      </c>
      <c r="AC132" s="512"/>
      <c r="AD132" s="512"/>
      <c r="AE132" s="512"/>
      <c r="AF132" s="512"/>
      <c r="AG132" s="138" t="s">
        <v>527</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573</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523"/>
      <c r="AB134" s="523"/>
      <c r="AC134" s="523"/>
      <c r="AD134" s="523"/>
      <c r="AE134" s="523"/>
      <c r="AF134" s="523"/>
      <c r="AG134" s="523"/>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574</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524">
        <v>2</v>
      </c>
      <c r="AC135" s="524"/>
      <c r="AD135" s="524"/>
      <c r="AE135" s="524"/>
      <c r="AF135" s="524"/>
      <c r="AG135" s="77" t="s">
        <v>522</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575</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518"/>
      <c r="AC136" s="518"/>
      <c r="AD136" s="518"/>
      <c r="AE136" s="518"/>
      <c r="AF136" s="518"/>
      <c r="AG136" s="121" t="s">
        <v>71</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576</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518"/>
      <c r="AC137" s="518"/>
      <c r="AD137" s="518"/>
      <c r="AE137" s="518"/>
      <c r="AF137" s="518"/>
      <c r="AG137" s="121" t="s">
        <v>71</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577</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517"/>
      <c r="AC138" s="517"/>
      <c r="AD138" s="517"/>
      <c r="AE138" s="517"/>
      <c r="AF138" s="517"/>
      <c r="AG138" s="134" t="s">
        <v>71</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578</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518"/>
      <c r="AC139" s="518"/>
      <c r="AD139" s="518"/>
      <c r="AE139" s="518"/>
      <c r="AF139" s="518"/>
      <c r="AG139" s="134" t="s">
        <v>71</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579</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519">
        <f>AB138-AB136</f>
        <v>0</v>
      </c>
      <c r="AC140" s="519"/>
      <c r="AD140" s="519"/>
      <c r="AE140" s="519"/>
      <c r="AF140" s="519"/>
      <c r="AG140" s="134" t="s">
        <v>71</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580</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521">
        <v>1200</v>
      </c>
      <c r="AB141" s="521"/>
      <c r="AC141" s="264" t="s">
        <v>71</v>
      </c>
      <c r="AD141" s="264" t="s">
        <v>526</v>
      </c>
      <c r="AE141" s="522"/>
      <c r="AF141" s="522"/>
      <c r="AG141" s="134" t="s">
        <v>527</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545</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518"/>
      <c r="AC142" s="518"/>
      <c r="AD142" s="518"/>
      <c r="AE142" s="518"/>
      <c r="AF142" s="518"/>
      <c r="AG142" s="137" t="s">
        <v>71</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546</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520"/>
      <c r="AC143" s="520"/>
      <c r="AD143" s="520"/>
      <c r="AE143" s="520"/>
      <c r="AF143" s="520"/>
      <c r="AG143" s="137" t="s">
        <v>530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547</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512">
        <f>IFERROR(AB143/AB137*100,0)</f>
        <v>0</v>
      </c>
      <c r="AC144" s="512"/>
      <c r="AD144" s="512"/>
      <c r="AE144" s="512"/>
      <c r="AF144" s="512"/>
      <c r="AG144" s="138" t="s">
        <v>527</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581</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582</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583</v>
      </c>
      <c r="D148" s="3"/>
      <c r="E148" s="3"/>
      <c r="F148" s="3"/>
      <c r="G148" s="3"/>
      <c r="H148" s="3"/>
      <c r="I148" s="3"/>
      <c r="J148" s="3"/>
      <c r="K148" s="3"/>
      <c r="L148" s="3"/>
      <c r="M148" s="3" t="s">
        <v>584</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585</v>
      </c>
      <c r="D149" s="3"/>
      <c r="E149" s="3"/>
      <c r="F149" s="3"/>
      <c r="G149" s="3"/>
      <c r="H149" s="3"/>
      <c r="I149" s="3"/>
      <c r="J149" s="513"/>
      <c r="K149" s="513"/>
      <c r="L149" s="513"/>
      <c r="M149" s="513"/>
      <c r="N149" s="513"/>
      <c r="O149" s="513"/>
      <c r="P149" s="513"/>
      <c r="Q149" s="513"/>
      <c r="R149" s="513"/>
      <c r="S149" s="513"/>
      <c r="T149" s="513"/>
      <c r="U149" s="513"/>
      <c r="V149" s="513"/>
      <c r="W149" s="513"/>
      <c r="X149" s="513"/>
      <c r="Y149" s="513"/>
      <c r="Z149" s="513"/>
      <c r="AA149" s="513"/>
      <c r="AB149" s="513"/>
      <c r="AC149" s="513"/>
      <c r="AD149" s="513"/>
      <c r="AE149" s="513"/>
      <c r="AF149" s="513"/>
      <c r="AG149" s="18" t="s">
        <v>586</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587</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514"/>
      <c r="D152" s="514"/>
      <c r="E152" s="514"/>
      <c r="F152" s="514"/>
      <c r="G152" s="514"/>
      <c r="H152" s="514"/>
      <c r="I152" s="514"/>
      <c r="J152" s="514"/>
      <c r="K152" s="514"/>
      <c r="L152" s="514"/>
      <c r="M152" s="514"/>
      <c r="N152" s="514"/>
      <c r="O152" s="514"/>
      <c r="P152" s="514"/>
      <c r="Q152" s="514"/>
      <c r="R152" s="514"/>
      <c r="S152" s="514"/>
      <c r="T152" s="514"/>
      <c r="U152" s="514"/>
      <c r="V152" s="514"/>
      <c r="W152" s="514"/>
      <c r="X152" s="514"/>
      <c r="Y152" s="514"/>
      <c r="Z152" s="514"/>
      <c r="AA152" s="514"/>
      <c r="AB152" s="514"/>
      <c r="AC152" s="514"/>
      <c r="AD152" s="514"/>
      <c r="AE152" s="514"/>
      <c r="AF152" s="514"/>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474" t="s">
        <v>200</v>
      </c>
      <c r="B155" s="474"/>
      <c r="C155" s="474"/>
      <c r="D155" s="474"/>
      <c r="E155" s="474"/>
      <c r="F155" s="474"/>
      <c r="G155" s="474"/>
      <c r="H155" s="474"/>
      <c r="I155" s="474"/>
      <c r="J155" s="474"/>
      <c r="K155" s="474"/>
      <c r="L155" s="474"/>
      <c r="M155" s="474"/>
      <c r="N155" s="474"/>
      <c r="O155" s="474"/>
      <c r="P155" s="474"/>
      <c r="Q155" s="474"/>
      <c r="R155" s="474"/>
      <c r="S155" s="474"/>
      <c r="T155" s="474"/>
      <c r="U155" s="474"/>
      <c r="V155" s="474"/>
      <c r="W155" s="474"/>
      <c r="X155" s="474"/>
      <c r="Y155" s="474"/>
      <c r="Z155" s="474"/>
      <c r="AA155" s="474"/>
      <c r="AB155" s="474"/>
      <c r="AC155" s="474"/>
      <c r="AD155" s="474"/>
      <c r="AE155" s="474"/>
      <c r="AF155" s="474"/>
      <c r="AG155" s="474"/>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474"/>
      <c r="B156" s="474"/>
      <c r="C156" s="474"/>
      <c r="D156" s="474"/>
      <c r="E156" s="474"/>
      <c r="F156" s="474"/>
      <c r="G156" s="474"/>
      <c r="H156" s="474"/>
      <c r="I156" s="474"/>
      <c r="J156" s="474"/>
      <c r="K156" s="474"/>
      <c r="L156" s="474"/>
      <c r="M156" s="474"/>
      <c r="N156" s="474"/>
      <c r="O156" s="474"/>
      <c r="P156" s="474"/>
      <c r="Q156" s="474"/>
      <c r="R156" s="474"/>
      <c r="S156" s="474"/>
      <c r="T156" s="474"/>
      <c r="U156" s="474"/>
      <c r="V156" s="474"/>
      <c r="W156" s="474"/>
      <c r="X156" s="474"/>
      <c r="Y156" s="474"/>
      <c r="Z156" s="474"/>
      <c r="AA156" s="474"/>
      <c r="AB156" s="474"/>
      <c r="AC156" s="474"/>
      <c r="AD156" s="474"/>
      <c r="AE156" s="474"/>
      <c r="AF156" s="474"/>
      <c r="AG156" s="474"/>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32</v>
      </c>
      <c r="D157" s="3"/>
      <c r="E157" s="515"/>
      <c r="F157" s="515"/>
      <c r="G157" s="3" t="s">
        <v>33</v>
      </c>
      <c r="H157" s="515"/>
      <c r="I157" s="515"/>
      <c r="J157" s="3" t="s">
        <v>178</v>
      </c>
      <c r="K157" s="515"/>
      <c r="L157" s="515"/>
      <c r="M157" s="3" t="s">
        <v>35</v>
      </c>
      <c r="N157" s="3"/>
      <c r="O157" s="3"/>
      <c r="P157" s="3" t="s">
        <v>201</v>
      </c>
      <c r="Q157" s="3"/>
      <c r="R157" s="3"/>
      <c r="S157" s="3"/>
      <c r="T157" s="516"/>
      <c r="U157" s="516"/>
      <c r="V157" s="516"/>
      <c r="W157" s="516"/>
      <c r="X157" s="516"/>
      <c r="Y157" s="516"/>
      <c r="Z157" s="516"/>
      <c r="AA157" s="516"/>
      <c r="AB157" s="516"/>
      <c r="AC157" s="516"/>
      <c r="AD157" s="516"/>
      <c r="AE157" s="516"/>
      <c r="AF157" s="516"/>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0"/>
      <c r="F158" s="20"/>
      <c r="G158" s="3"/>
      <c r="H158" s="20"/>
      <c r="I158" s="20"/>
      <c r="J158" s="3"/>
      <c r="K158" s="20"/>
      <c r="L158" s="20"/>
      <c r="M158" s="3"/>
      <c r="N158" s="3"/>
      <c r="O158" s="3"/>
      <c r="P158" s="3"/>
      <c r="Q158" s="3"/>
      <c r="R158" s="3"/>
      <c r="S158" s="3"/>
      <c r="T158" s="20"/>
      <c r="U158" s="20"/>
      <c r="V158" s="20"/>
      <c r="W158" s="20"/>
      <c r="X158" s="20"/>
      <c r="Y158" s="20"/>
      <c r="Z158" s="20"/>
      <c r="AA158" s="20"/>
      <c r="AB158" s="20"/>
      <c r="AC158" s="20"/>
      <c r="AD158" s="20"/>
      <c r="AE158" s="20"/>
      <c r="AF158" s="20"/>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202</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0" t="s">
        <v>112</v>
      </c>
      <c r="B160" s="246" t="s">
        <v>588</v>
      </c>
      <c r="C160" s="248"/>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48"/>
      <c r="B161" s="249" t="s">
        <v>589</v>
      </c>
      <c r="C161" s="248"/>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49"/>
      <c r="B162" s="249"/>
      <c r="C162" s="248"/>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49"/>
      <c r="B163" s="249"/>
      <c r="C163" s="248"/>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49"/>
      <c r="B164" s="249"/>
      <c r="C164" s="248"/>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49"/>
      <c r="B165" s="249"/>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49"/>
      <c r="B166" s="249"/>
      <c r="C166" s="248"/>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49"/>
      <c r="B167" s="249"/>
      <c r="C167" s="248"/>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49"/>
      <c r="B168" s="249"/>
      <c r="C168" s="248"/>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49"/>
      <c r="B169" s="249"/>
      <c r="C169" s="248"/>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49"/>
      <c r="B170" s="249"/>
      <c r="C170" s="248"/>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49"/>
      <c r="B171" s="249"/>
      <c r="C171" s="248"/>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49"/>
      <c r="B172" s="249"/>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49"/>
      <c r="B173" s="249"/>
      <c r="C173" s="248"/>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49"/>
      <c r="B174" s="249"/>
      <c r="C174" s="248"/>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49"/>
      <c r="B175" s="249"/>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49"/>
      <c r="B176" s="249"/>
      <c r="C176" s="248"/>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49"/>
      <c r="B177" s="249"/>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49"/>
      <c r="B178" s="249"/>
      <c r="C178" s="248"/>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49"/>
      <c r="B179" s="249"/>
      <c r="C179" s="248"/>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49"/>
      <c r="B180" s="249"/>
      <c r="C180" s="248"/>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49"/>
      <c r="B181" s="249"/>
      <c r="C181" s="248"/>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c r="AA181" s="248"/>
      <c r="AB181" s="248"/>
      <c r="AC181" s="248"/>
      <c r="AD181" s="248"/>
      <c r="AE181" s="248"/>
      <c r="AF181" s="248"/>
      <c r="AG181" s="248"/>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49"/>
      <c r="B182" s="249"/>
      <c r="C182" s="248"/>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49"/>
      <c r="B183" s="249"/>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49"/>
      <c r="B184" s="249"/>
      <c r="C184" s="248"/>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49"/>
      <c r="B185" s="249"/>
      <c r="C185" s="248"/>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49"/>
      <c r="B186" s="249"/>
      <c r="C186" s="248"/>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49"/>
      <c r="B187" s="249"/>
      <c r="C187" s="248"/>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A2:R2"/>
    <mergeCell ref="S2:T2"/>
    <mergeCell ref="U2:AG2"/>
    <mergeCell ref="Q4:U4"/>
    <mergeCell ref="V4:AG4"/>
    <mergeCell ref="Q5:U5"/>
    <mergeCell ref="V5:AG5"/>
    <mergeCell ref="AB20:AF20"/>
    <mergeCell ref="AB21:AF21"/>
    <mergeCell ref="AB24:AF24"/>
    <mergeCell ref="AB25:AF25"/>
    <mergeCell ref="AB26:AF26"/>
    <mergeCell ref="AB27:AF27"/>
    <mergeCell ref="AB8:AF8"/>
    <mergeCell ref="AB9:AF9"/>
    <mergeCell ref="AB15:AF15"/>
    <mergeCell ref="AB17:AF17"/>
    <mergeCell ref="AB18:AF18"/>
    <mergeCell ref="AB19:AF19"/>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89:AF89"/>
    <mergeCell ref="AB90:AF90"/>
    <mergeCell ref="AB91:AF91"/>
    <mergeCell ref="AB92:AF92"/>
    <mergeCell ref="AA94:AG94"/>
    <mergeCell ref="AB95:AF95"/>
    <mergeCell ref="AB81:AF81"/>
    <mergeCell ref="AB82:AF82"/>
    <mergeCell ref="AB83:AF83"/>
    <mergeCell ref="AB86:AF86"/>
    <mergeCell ref="AB87:AF87"/>
    <mergeCell ref="AB88:AF88"/>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B132:AF132"/>
    <mergeCell ref="AA134:AG134"/>
    <mergeCell ref="AB135:AF135"/>
    <mergeCell ref="AB136:AF136"/>
    <mergeCell ref="AB124:AF124"/>
    <mergeCell ref="AB125:AF125"/>
    <mergeCell ref="AB126:AF126"/>
    <mergeCell ref="AB127:AF127"/>
    <mergeCell ref="AB128:AF128"/>
    <mergeCell ref="AA129:AB129"/>
    <mergeCell ref="AE129:AF129"/>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C59:I59"/>
    <mergeCell ref="C51:I51"/>
    <mergeCell ref="C52:I52"/>
    <mergeCell ref="C53:I53"/>
    <mergeCell ref="C54:I54"/>
    <mergeCell ref="C55:I55"/>
    <mergeCell ref="C56:I56"/>
    <mergeCell ref="C45:I45"/>
    <mergeCell ref="C46:I46"/>
    <mergeCell ref="C47:I47"/>
    <mergeCell ref="C48:I48"/>
    <mergeCell ref="C49:I49"/>
    <mergeCell ref="C50:I50"/>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c722abcf-5081-49ae-8e94-2af0c04637a8" xsi:nil="true"/>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http://schemas.microsoft.com/office/2006/documentManagement/types"/>
    <ds:schemaRef ds:uri="http://purl.org/dc/elements/1.1/"/>
    <ds:schemaRef ds:uri="http://schemas.microsoft.com/office/infopath/2007/PartnerControls"/>
    <ds:schemaRef ds:uri="263dbbe5-076b-4606-a03b-9598f5f2f35a"/>
    <ds:schemaRef ds:uri="http://purl.org/dc/terms/"/>
    <ds:schemaRef ds:uri="http://schemas.openxmlformats.org/package/2006/metadata/core-properties"/>
    <ds:schemaRef ds:uri="c722abcf-5081-49ae-8e94-2af0c04637a8"/>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B7B4DA3-C924-453B-BD27-58B6C0039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5135700</vt:r8>
  </property>
</Properties>
</file>