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48" documentId="13_ncr:1_{DACEB335-17EE-45CC-A65A-9DF9C77C0C29}" xr6:coauthVersionLast="47" xr6:coauthVersionMax="47" xr10:uidLastSave="{7FC8A5C0-E2D1-46D4-9744-56442D6F2419}"/>
  <workbookProtection workbookAlgorithmName="SHA-512" workbookHashValue="fse+f075T1eapVixfsYJb/XZK+BOk7728/baXhsuNQYdTKxWgENsgx1thbP7gFc3cF7/xJHHXKElSYcn21oE3A==" workbookSaltValue="nmSLUf0Fn+re9UL6t7UG6A==" workbookSpinCount="100000" lockStructure="1"/>
  <bookViews>
    <workbookView xWindow="-120" yWindow="-120" windowWidth="29040" windowHeight="15720" tabRatio="809" activeTab="2"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<sst xmlns="http://schemas.openxmlformats.org/spreadsheetml/2006/main" count="3733" uniqueCount="1777">
  <si>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</si>
  <si>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</si>
  <si>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</si>
  <si>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</si>
  <si>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</si>
  <si>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</si>
  <si>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</si>
  <si>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</si>
  <si>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</si>
  <si>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</si>
  <si>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</si>
  <si>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</si>
  <si>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</si>
  <si>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</si>
  <si>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</si>
  <si>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</si>
  <si>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</si>
  <si>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</si>
  <si>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</si>
  <si>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</si>
  <si>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</si>
  <si>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</si>
  <si>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</si>
  <si>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</si>
  <si>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</si>
  <si>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</si>
  <si>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</si>
  <si>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</si>
  <si>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</si>
  <si>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</si>
  <si>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</si>
  <si>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</si>
  <si>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</si>
  <si>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</si>
  <si>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</si>
  <si>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</si>
  <si>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</si>
  <si>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</si>
  <si>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</si>
  <si>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</si>
  <si>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</si>
  <si>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</si>
  <si>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</si>
  <si>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</si>
  <si>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</si>
  <si>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</si>
  <si>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</si>
  <si>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</si>
  <si>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</si>
  <si>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</si>
  <si>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</si>
  <si>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</si>
  <si>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</si>
  <si>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</si>
  <si>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</si>
  <si>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</si>
  <si>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</si>
  <si>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</si>
  <si>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</si>
  <si>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</si>
  <si>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</si>
  <si>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</si>
  <si>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</si>
  <si>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</si>
  <si>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</si>
  <si>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</si>
  <si>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</si>
  <si>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</si>
  <si>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</si>
  <si>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</si>
  <si>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</si>
  <si>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</si>
  <si>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</si>
  <si>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</si>
  <si>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</si>
  <si>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</si>
  <si>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</si>
  <si>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</si>
  <si>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</si>
  <si>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</si>
  <si>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</si>
  <si>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</si>
  <si>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</si>
  <si>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</si>
  <si>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</si>
  <si>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</si>
  <si>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</si>
  <si>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</si>
  <si>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</si>
  <si>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</si>
  <si>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</si>
  <si>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</si>
  <si>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</si>
  <si>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</si>
  <si>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</si>
  <si>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</si>
  <si>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</si>
  <si>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</si>
  <si>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</si>
  <si>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</si>
  <si>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</si>
  <si>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</si>
  <si>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</si>
  <si>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</si>
  <si>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</si>
  <si>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</si>
  <si>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</si>
  <si>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</si>
  <si>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</si>
  <si>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</si>
  <si>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</si>
  <si>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</si>
  <si>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</si>
  <si>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</si>
  <si>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</si>
  <si>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</si>
  <si>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</si>
  <si>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</si>
  <si>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</si>
  <si>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</si>
  <si>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</si>
  <si>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</si>
  <si>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</si>
  <si>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</si>
  <si>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</si>
  <si>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</si>
  <si>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</si>
  <si>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</si>
  <si>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</si>
  <si>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</si>
  <si>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</si>
  <si>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</si>
  <si>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</si>
  <si>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</si>
  <si>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</si>
  <si>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</si>
  <si>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</si>
  <si>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</si>
  <si>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</si>
  <si>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</si>
  <si>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</si>
  <si>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</si>
  <si>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</si>
  <si>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</si>
  <si>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</si>
  <si>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</si>
  <si>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</si>
  <si>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</si>
  <si>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</si>
  <si>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</si>
  <si>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</si>
  <si>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</si>
  <si>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</si>
  <si>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</si>
  <si>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</si>
  <si>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</si>
  <si>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</si>
  <si>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</si>
  <si>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</si>
  <si>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</si>
  <si>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</si>
  <si>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</si>
  <si>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</si>
  <si>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</si>
  <si>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</si>
  <si>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</si>
  <si>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</si>
  <si>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</si>
  <si>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</si>
  <si>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</si>
  <si>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</si>
  <si>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</si>
  <si>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</si>
  <si>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</si>
  <si>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</si>
  <si>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</si>
  <si>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</si>
  <si>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</si>
  <si>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</si>
  <si>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</si>
  <si>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</si>
  <si>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</si>
  <si>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</si>
  <si>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</si>
  <si>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</si>
  <si>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</si>
  <si>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</si>
  <si>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</si>
  <si>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</si>
  <si>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</si>
  <si>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</si>
  <si>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</si>
  <si>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</si>
  <si>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</si>
  <si>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</si>
  <si>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</si>
  <si>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</si>
  <si>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</si>
  <si>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</si>
  <si>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</si>
  <si>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</si>
  <si>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</si>
  <si>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</si>
  <si>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</si>
  <si>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</si>
  <si>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</si>
  <si>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</si>
  <si>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</si>
  <si>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</si>
  <si>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</si>
  <si>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</si>
  <si>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</si>
  <si>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</si>
  <si>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</si>
  <si>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</si>
  <si>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</si>
  <si>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</si>
  <si>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</si>
  <si>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</si>
  <si>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</si>
  <si>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</si>
  <si>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</si>
  <si>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</si>
  <si>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</si>
  <si>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</si>
  <si>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</si>
  <si>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</si>
  <si>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</si>
  <si>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</si>
  <si>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</si>
  <si>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</si>
  <si>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</si>
  <si>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</si>
  <si>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</si>
  <si>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</si>
  <si>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</si>
  <si>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</si>
  <si>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</si>
  <si>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</si>
  <si>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</si>
  <si>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</si>
  <si>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</si>
  <si>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</si>
  <si>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</si>
  <si>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</si>
  <si>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</si>
  <si>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</si>
  <si>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</si>
  <si>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</si>
  <si>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</si>
  <si>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</si>
  <si>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</si>
  <si>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</si>
  <si>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</si>
  <si>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</si>
  <si>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</si>
  <si>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</si>
  <si>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</si>
  <si>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</si>
  <si>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</si>
  <si>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</si>
  <si>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</si>
  <si>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</si>
  <si>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</si>
  <si>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</si>
  <si>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</si>
  <si>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</si>
  <si>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</si>
  <si>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</si>
  <si>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</si>
  <si>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</si>
  <si>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</si>
  <si>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</si>
  <si>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</si>
  <si>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</si>
  <si>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</si>
  <si>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</si>
  <si>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</si>
  <si>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</si>
  <si>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</si>
  <si>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</si>
  <si>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</si>
  <si>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</si>
  <si>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</si>
  <si>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</si>
  <si>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</si>
  <si>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</si>
  <si>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</si>
  <si>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</si>
  <si>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</si>
  <si>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</si>
  <si>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</si>
  <si>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</si>
  <si>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</si>
  <si>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</si>
  <si>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</si>
  <si>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</si>
  <si>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</si>
  <si>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</si>
  <si>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</si>
  <si>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</si>
  <si>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</si>
  <si>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</si>
  <si>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</si>
  <si>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</si>
  <si>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</si>
  <si>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</si>
  <si>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</si>
  <si>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</si>
  <si>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</si>
  <si>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</si>
  <si>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</si>
  <si>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</si>
  <si>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</si>
  <si>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</si>
  <si>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</si>
  <si>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</si>
  <si>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</si>
  <si>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</si>
  <si>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</si>
  <si>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</si>
  <si>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</si>
  <si>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</si>
  <si>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</si>
  <si>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</si>
  <si>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</si>
  <si>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</si>
  <si>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</si>
  <si>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</si>
  <si>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</si>
  <si>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</si>
  <si>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</si>
  <si>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</si>
  <si>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</si>
  <si>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</si>
  <si>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</si>
  <si>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</si>
  <si>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</si>
  <si>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</si>
  <si>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</si>
  <si>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</si>
  <si>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</si>
  <si>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</si>
  <si>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</si>
  <si>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</si>
  <si>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</si>
  <si>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</si>
  <si>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</si>
  <si>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</si>
  <si>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</si>
  <si>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</si>
  <si>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</si>
  <si>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</si>
  <si>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</si>
  <si>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</si>
  <si>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</si>
  <si>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</si>
  <si>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</si>
  <si>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</si>
  <si>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</si>
  <si>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</si>
  <si>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</si>
  <si>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</si>
  <si>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</si>
  <si>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</si>
  <si>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</si>
  <si>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</si>
  <si>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</si>
  <si>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</si>
  <si>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</si>
  <si>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</si>
  <si>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</si>
  <si>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</si>
  <si>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</si>
  <si>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</si>
  <si>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</si>
  <si>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</si>
  <si>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</si>
  <si>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</si>
  <si>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</si>
  <si>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</si>
  <si>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</si>
  <si>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</si>
  <si>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</si>
  <si>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</si>
  <si>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</si>
  <si>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</si>
  <si>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</si>
  <si>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</si>
  <si>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</si>
  <si>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</si>
  <si>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</si>
  <si>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</si>
  <si>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</si>
  <si>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</si>
  <si>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</si>
  <si>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</si>
  <si>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</si>
  <si>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</si>
  <si>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</si>
  <si>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</si>
  <si>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</si>
  <si>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</si>
  <si>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</si>
  <si>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</si>
  <si>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</si>
  <si>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</si>
  <si>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</si>
  <si>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</si>
  <si>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</si>
  <si>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</si>
  <si>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</si>
  <si>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</si>
  <si>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</si>
  <si>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</si>
  <si>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</si>
  <si>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</si>
  <si>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</si>
  <si>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</si>
  <si>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</si>
  <si>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</si>
  <si>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</si>
  <si>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</si>
  <si>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</si>
  <si>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</si>
  <si>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</si>
  <si>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</si>
  <si>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</si>
  <si>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</si>
  <si>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</si>
  <si>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</si>
  <si>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</si>
  <si>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</si>
  <si>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</si>
  <si>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</si>
  <si>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</si>
  <si>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</si>
  <si>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</si>
  <si>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</si>
  <si>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</si>
  <si>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</si>
  <si>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</si>
  <si>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</si>
  <si>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</si>
  <si>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</si>
  <si>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</si>
  <si>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</si>
  <si>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</si>
  <si>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</si>
  <si>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</si>
  <si>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</si>
  <si>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</si>
  <si>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</si>
  <si>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</si>
  <si>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</si>
  <si>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</si>
  <si>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</si>
  <si>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</si>
  <si>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</si>
  <si>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</si>
  <si>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</si>
  <si>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</si>
  <si>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</si>
  <si>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</si>
  <si>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</si>
  <si>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</si>
  <si>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</si>
  <si>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</si>
  <si>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</si>
  <si>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</si>
  <si>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</si>
  <si>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</si>
  <si>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</si>
  <si>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</si>
  <si>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</si>
  <si>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</si>
  <si>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</si>
  <si>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</si>
  <si>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</si>
  <si>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</si>
  <si>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</si>
  <si>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</si>
  <si>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</si>
  <si>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</si>
  <si>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</si>
  <si>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</si>
  <si>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</si>
  <si>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</si>
  <si>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</si>
  <si>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</si>
  <si>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</si>
  <si>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</si>
  <si>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</si>
  <si>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</si>
  <si>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</si>
  <si>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</si>
  <si>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</si>
  <si>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</si>
  <si>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</si>
  <si>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</si>
  <si>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</si>
  <si>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</si>
  <si>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</si>
  <si>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</si>
  <si>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</si>
  <si>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</si>
  <si>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</si>
  <si>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</si>
  <si>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</si>
  <si>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</si>
  <si>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</si>
  <si>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</si>
  <si>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</si>
  <si>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</si>
  <si>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</si>
  <si>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</si>
  <si>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</si>
  <si>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</si>
  <si>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</si>
  <si>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</si>
  <si>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</si>
  <si>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</si>
  <si>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</si>
  <si>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</si>
  <si>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</si>
  <si>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</si>
  <si>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</si>
  <si>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</si>
  <si>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</si>
  <si>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</si>
  <si>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</si>
  <si>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</si>
  <si>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</si>
  <si>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</si>
  <si>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</si>
  <si>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</si>
  <si>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</si>
  <si>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</si>
  <si>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</si>
  <si>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</si>
  <si>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</si>
  <si>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</si>
  <si>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</si>
  <si>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</si>
  <si>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</si>
  <si>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</si>
  <si>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</si>
  <si>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</si>
  <si>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</si>
  <si>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</si>
  <si>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</si>
  <si>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</si>
  <si>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</si>
  <si>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</si>
  <si>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</si>
  <si>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</si>
  <si>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</si>
  <si>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</si>
  <si>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</si>
  <si>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</si>
  <si>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</si>
  <si>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</si>
  <si>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</si>
  <si>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</si>
  <si>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</si>
  <si>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</si>
  <si>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</si>
  <si>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</si>
  <si>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</si>
  <si>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</si>
  <si>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</si>
  <si>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</si>
  <si>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</si>
  <si>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</si>
  <si>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</si>
  <si>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</si>
  <si>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</si>
  <si>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</si>
  <si>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</si>
  <si>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</si>
  <si>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</si>
  <si>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</si>
  <si>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</si>
  <si>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</si>
  <si>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</si>
  <si>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</si>
  <si>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</si>
  <si>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</si>
  <si>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</si>
  <si>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</si>
  <si>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</si>
  <si>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</si>
  <si>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</si>
  <si>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</si>
  <si>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</si>
  <si>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</si>
  <si>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</si>
  <si>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</si>
  <si>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</si>
  <si>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</si>
  <si>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</si>
  <si>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</si>
  <si>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</si>
  <si>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</si>
  <si>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</si>
  <si>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</si>
  <si>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</si>
  <si>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</si>
  <si>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</si>
  <si>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</si>
  <si>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</si>
  <si>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</si>
  <si>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</si>
  <si>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</si>
  <si>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</si>
  <si>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</si>
  <si>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</si>
  <si>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</si>
  <si>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</si>
  <si>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</si>
  <si>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</si>
  <si>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</si>
  <si>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</si>
  <si>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</si>
  <si>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</si>
  <si>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</si>
  <si>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</si>
  <si>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</si>
  <si>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</si>
  <si>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</si>
  <si>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</si>
  <si>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</si>
  <si>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</si>
  <si>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</si>
  <si>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</si>
  <si>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</si>
  <si>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</si>
  <si>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</si>
  <si>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</si>
  <si>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</si>
  <si>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</si>
  <si>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</si>
  <si>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</si>
  <si>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</si>
  <si>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</si>
  <si>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</si>
  <si>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</si>
  <si>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</si>
  <si>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</si>
  <si>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</si>
  <si>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</si>
  <si>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</si>
  <si>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</si>
  <si>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</si>
  <si>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</si>
  <si>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</si>
  <si>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</si>
  <si>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</si>
  <si>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</si>
  <si>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</si>
  <si>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</si>
  <si>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</si>
  <si>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</si>
  <si>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</si>
  <si>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</si>
  <si>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</si>
  <si>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</si>
  <si>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</si>
  <si>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</si>
  <si>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</si>
  <si>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</si>
  <si>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</si>
  <si>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</si>
  <si>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</si>
  <si>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</si>
  <si>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</si>
  <si>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</si>
  <si>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</si>
  <si>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</si>
  <si>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</si>
  <si>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</si>
  <si>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</si>
  <si>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</si>
  <si>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</si>
  <si>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</si>
  <si>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</si>
  <si>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</si>
  <si>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</si>
  <si>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</si>
  <si>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</si>
  <si>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</si>
  <si>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</si>
  <si>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</si>
  <si>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</si>
  <si>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</si>
  <si>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</si>
  <si>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</si>
  <si>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</si>
  <si>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</si>
  <si>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</si>
  <si>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</si>
  <si>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</si>
  <si>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</si>
  <si>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</si>
  <si>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</si>
  <si>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</si>
  <si>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</si>
  <si>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</si>
  <si>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</si>
  <si>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</si>
  <si>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</si>
  <si>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</si>
  <si>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</si>
  <si>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</si>
  <si>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</si>
  <si>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</si>
  <si>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</si>
  <si>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</si>
  <si>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</si>
  <si>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</si>
  <si>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</si>
  <si>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</si>
  <si>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</si>
  <si>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</si>
  <si>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</si>
  <si>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</si>
  <si>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</si>
  <si>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</si>
  <si>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</si>
  <si>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</si>
  <si>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</si>
  <si>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</si>
  <si>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</si>
  <si>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</si>
  <si>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</si>
  <si>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</si>
  <si>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</si>
  <si>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</si>
  <si>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</si>
  <si>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</si>
  <si>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</si>
  <si>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</si>
  <si>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</si>
  <si>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</si>
  <si>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</si>
  <si>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</si>
  <si>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</si>
  <si>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</si>
  <si>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</si>
  <si>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</si>
  <si>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</si>
  <si>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</si>
  <si>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</si>
  <si>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</si>
  <si>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</si>
  <si>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</si>
  <si>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</si>
  <si>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</si>
  <si>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</si>
  <si>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</si>
  <si>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</si>
  <si>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</si>
  <si>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</si>
  <si>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</si>
  <si>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</si>
  <si>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</si>
  <si>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</si>
  <si>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</si>
  <si>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</si>
  <si>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</si>
  <si>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</si>
  <si>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</si>
  <si>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</si>
  <si>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</si>
  <si>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</si>
  <si>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</si>
  <si>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</si>
  <si>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</si>
  <si>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</si>
  <si>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</si>
  <si>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</si>
  <si>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</si>
  <si>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</si>
  <si>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</si>
  <si>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</si>
  <si>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</si>
  <si>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</si>
  <si>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</si>
  <si>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</si>
  <si>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</si>
  <si>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</si>
  <si>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</si>
  <si>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</si>
  <si>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</si>
  <si>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</si>
  <si>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</si>
  <si>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</si>
  <si>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</si>
  <si>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</si>
  <si>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</si>
  <si>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</si>
  <si>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</si>
  <si>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</si>
  <si>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</si>
  <si>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</si>
  <si>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</si>
  <si>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</si>
  <si>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</si>
  <si>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</si>
  <si>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</si>
  <si>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</si>
  <si>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</si>
  <si>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</si>
  <si>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</si>
  <si>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</si>
  <si>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</si>
  <si>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</si>
  <si>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</si>
  <si>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</si>
  <si>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</si>
  <si>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</si>
  <si>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</si>
  <si>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</si>
  <si>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</si>
  <si>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</si>
  <si>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</si>
  <si>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</si>
  <si>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</si>
  <si>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</si>
  <si>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</si>
  <si>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</si>
  <si>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</si>
  <si>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</si>
  <si>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</si>
  <si>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</si>
  <si>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</si>
  <si>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</si>
  <si>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</si>
  <si>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</si>
  <si>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</si>
  <si>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</si>
  <si>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</si>
  <si>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</si>
  <si>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</si>
  <si>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</si>
  <si>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</si>
  <si>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</si>
  <si>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</si>
  <si>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</si>
  <si>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</si>
  <si>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</si>
  <si>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</si>
  <si>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</si>
  <si>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</si>
  <si>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</si>
  <si>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</si>
  <si>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</si>
  <si>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</si>
  <si>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</si>
  <si>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</si>
  <si>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</si>
  <si>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</si>
  <si>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</si>
  <si>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</si>
  <si>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</si>
  <si>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</si>
  <si>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</si>
  <si>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</si>
  <si>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</si>
  <si>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</si>
  <si>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</si>
  <si>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</si>
  <si>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</si>
  <si>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</si>
  <si>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</si>
  <si>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</si>
  <si>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</si>
  <si>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</si>
  <si>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</si>
  <si>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</si>
  <si>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</si>
  <si>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</si>
  <si>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</si>
  <si>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</si>
  <si>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</si>
  <si>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</si>
  <si>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</si>
  <si>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</si>
  <si>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</si>
  <si>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</si>
  <si>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</si>
  <si>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</si>
  <si>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</si>
  <si>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</si>
  <si>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</si>
  <si>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</si>
  <si>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</si>
  <si>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</si>
  <si>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</si>
  <si>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</si>
  <si>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</si>
  <si>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</si>
  <si>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</si>
  <si>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</si>
  <si>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</si>
  <si>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</si>
  <si>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</si>
  <si>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</si>
  <si>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</si>
  <si>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</si>
  <si>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</si>
  <si>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</si>
  <si>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</si>
  <si>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</si>
  <si>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</si>
  <si>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</si>
  <si>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</si>
  <si>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</si>
  <si>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</si>
  <si>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</si>
  <si>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</si>
  <si>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</si>
  <si>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</si>
  <si>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</si>
  <si>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</si>
  <si>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</si>
  <si>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</si>
  <si>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</si>
  <si>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</si>
  <si>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</si>
  <si>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</si>
  <si>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</si>
  <si>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</si>
  <si>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</si>
  <si>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</si>
  <si>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</si>
  <si>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</si>
  <si>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</si>
  <si>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</si>
  <si>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</si>
  <si>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</si>
  <si>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</si>
  <si>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</si>
  <si>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</si>
  <si>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</si>
  <si>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</si>
  <si>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</si>
  <si>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</si>
  <si>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</si>
  <si>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</si>
  <si>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</si>
  <si>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</si>
  <si>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</si>
  <si>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</si>
  <si>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</si>
  <si>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</si>
  <si>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</si>
  <si>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</si>
  <si>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</si>
  <si>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</si>
  <si>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</si>
  <si>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</si>
  <si>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</si>
  <si>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</si>
  <si>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</si>
  <si>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</si>
  <si>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</si>
  <si>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</si>
  <si>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</si>
  <si>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</si>
  <si>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</si>
  <si>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</si>
  <si>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</si>
  <si>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</si>
  <si>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</si>
  <si>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</si>
  <si>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</si>
  <si>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</si>
  <si>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</si>
  <si>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</si>
  <si>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</si>
  <si>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</si>
  <si>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</si>
  <si>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</si>
  <si>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</si>
  <si>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</si>
  <si>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</si>
  <si>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</si>
  <si>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</si>
  <si>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</si>
  <si>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</si>
  <si>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</si>
  <si>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</si>
  <si>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</si>
  <si>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</si>
  <si>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</si>
  <si>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</si>
  <si>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</si>
  <si>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</si>
  <si>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</si>
  <si>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</si>
  <si>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</si>
  <si>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</si>
  <si>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</si>
  <si>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</si>
  <si>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</si>
  <si>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</si>
  <si>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</si>
  <si>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</si>
  <si>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</si>
  <si>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</si>
  <si>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</si>
  <si>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</si>
  <si>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</si>
  <si>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</si>
  <si>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</si>
  <si>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</si>
  <si>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</si>
  <si>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</si>
  <si>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</si>
  <si>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</si>
  <si>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</si>
  <si>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</si>
  <si>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</si>
  <si>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</si>
  <si>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</si>
  <si>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</si>
  <si>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</si>
  <si>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</si>
  <si>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</si>
  <si>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</si>
  <si>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</si>
  <si>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</si>
  <si>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</si>
  <si>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</si>
  <si>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</si>
  <si>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</si>
  <si>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</si>
  <si>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</si>
  <si>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</si>
  <si>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</si>
  <si>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</si>
  <si>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</si>
  <si>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</si>
  <si>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</si>
  <si>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</si>
  <si>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</si>
  <si>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</si>
  <si>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</si>
  <si>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</si>
  <si>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</si>
  <si>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</si>
  <si>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</si>
  <si>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</si>
  <si>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</si>
  <si>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</si>
  <si>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</si>
  <si>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</si>
  <si>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</si>
  <si>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</si>
  <si>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</si>
  <si>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</si>
  <si>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</si>
  <si>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</si>
  <si>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</si>
  <si>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</si>
  <si>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</si>
  <si>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</si>
  <si>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</si>
  <si>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</si>
  <si>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</si>
  <si>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</si>
  <si>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</si>
  <si>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</si>
  <si>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</si>
  <si>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</si>
  <si>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</si>
  <si>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</si>
  <si>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</si>
  <si>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</si>
  <si>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</si>
  <si>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</si>
  <si>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</si>
  <si>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</si>
  <si>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</si>
  <si>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</si>
  <si>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</si>
  <si>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</si>
  <si>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</si>
  <si>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</si>
  <si>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</si>
  <si>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</si>
  <si>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</si>
  <si>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</si>
  <si>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</si>
  <si>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</si>
  <si>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</si>
  <si>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</si>
  <si>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</si>
  <si>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</si>
  <si>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</si>
  <si>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</si>
  <si>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</si>
  <si>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</si>
  <si>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</si>
  <si>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</si>
  <si>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</si>
  <si>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</si>
  <si>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</si>
  <si>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</si>
  <si>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</si>
  <si>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</si>
  <si>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</si>
  <si>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</si>
  <si>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</si>
  <si>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</si>
  <si>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</si>
  <si>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</si>
  <si>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</si>
  <si>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</si>
  <si>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</si>
  <si>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</si>
  <si>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</si>
  <si>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</si>
  <si>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</si>
  <si>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</si>
  <si>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</si>
  <si>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</si>
  <si>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</si>
  <si>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</si>
  <si>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</si>
  <si>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</si>
  <si>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</si>
  <si>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</si>
  <si>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</si>
  <si>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</si>
  <si>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</si>
  <si>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</si>
  <si>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</si>
  <si>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</si>
  <si>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</si>
  <si>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</si>
  <si>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</si>
  <si>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</si>
  <si>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</si>
  <si>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</si>
  <si>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</si>
  <si>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</si>
  <si>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</si>
  <si>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</si>
  <si>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</si>
  <si>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</si>
  <si>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</si>
  <si>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</si>
  <si>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</si>
  <si>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</si>
  <si>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</si>
  <si>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</si>
  <si>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</si>
  <si>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</si>
  <si>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</si>
  <si>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</si>
  <si>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</si>
  <si>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</si>
  <si>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</si>
  <si>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</si>
  <si>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</si>
  <si>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</si>
  <si>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</si>
  <si>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</si>
  <si>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</si>
  <si>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</si>
  <si>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</si>
  <si>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</si>
  <si>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</si>
  <si>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</si>
  <si>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</si>
  <si>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</si>
  <si>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</si>
  <si>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</si>
  <si>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</si>
  <si>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</si>
  <si>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</si>
  <si>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</si>
  <si>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</si>
  <si>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</si>
  <si>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</si>
  <si>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</si>
  <si>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</si>
  <si>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</si>
  <si>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</si>
  <si>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</si>
  <si>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</si>
  <si>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</si>
  <si>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</si>
  <si>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</si>
  <si>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</si>
  <si>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</si>
  <si>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</si>
  <si>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</si>
  <si>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</si>
  <si>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</si>
  <si>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</si>
  <si>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</si>
  <si>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</si>
  <si>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</si>
  <si>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</si>
  <si>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</si>
  <si>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</si>
  <si>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</si>
  <si>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</si>
  <si>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</si>
  <si>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</si>
  <si>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</si>
  <si>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</si>
  <si>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</si>
  <si>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</si>
  <si>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</si>
  <si>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</si>
  <si>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</si>
  <si>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</si>
  <si>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</si>
  <si>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</si>
  <si>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</si>
  <si>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</si>
  <si>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</si>
  <si>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</si>
  <si>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</si>
  <si>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</si>
  <si>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</si>
  <si>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</si>
  <si>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</si>
  <si>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</si>
  <si>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</si>
  <si>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</si>
  <si>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</si>
  <si>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</si>
  <si>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</si>
  <si>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</si>
  <si>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</si>
  <si>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</si>
  <si>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</si>
  <si>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</si>
  <si>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</si>
  <si>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</si>
  <si>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</si>
  <si>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</si>
  <si>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</si>
  <si>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</si>
  <si>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</si>
  <si>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</si>
  <si>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</si>
  <si>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</si>
  <si>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</si>
  <si>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</si>
  <si>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</si>
  <si>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</si>
  <si>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</si>
  <si>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</si>
  <si>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</si>
  <si>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</si>
  <si>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</si>
  <si>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</si>
  <si>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</si>
  <si>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</si>
  <si>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</si>
  <si>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</si>
  <si>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</si>
  <si>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</si>
  <si>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</si>
  <si>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</si>
  <si>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</si>
  <si>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</si>
  <si>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</si>
  <si>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</si>
  <si>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</si>
  <si>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</si>
  <si>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</si>
  <si>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</si>
  <si>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</si>
  <si>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</si>
  <si>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</si>
  <si>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</si>
  <si>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</si>
  <si>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</si>
  <si>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</si>
  <si>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</si>
  <si>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</si>
  <si>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</si>
  <si>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</si>
  <si>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</si>
  <si>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</si>
  <si>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</si>
  <si>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</si>
  <si>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</si>
  <si>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</si>
  <si>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</si>
  <si>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</si>
  <si>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</si>
  <si>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</si>
  <si>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</si>
  <si>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</si>
  <si>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</si>
  <si>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</si>
  <si>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</si>
  <si>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</si>
  <si>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</si>
  <si>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</si>
  <si>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</si>
  <si>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</si>
  <si>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</si>
  <si>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</si>
  <si>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</si>
  <si>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</si>
  <si>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</si>
  <si>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</si>
  <si>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</si>
  <si>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</si>
  <si>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</si>
  <si>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</si>
  <si>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</si>
  <si>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</si>
  <si>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</si>
  <si>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</si>
  <si>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</si>
  <si>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</si>
  <si>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</si>
  <si>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</si>
  <si>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</si>
  <si>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</si>
  <si>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</si>
  <si>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</si>
  <si>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</si>
  <si>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</si>
  <si>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</si>
  <si>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</si>
  <si>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</si>
  <si>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</si>
  <si>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</si>
  <si>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</si>
  <si>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</si>
  <si>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</si>
  <si>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</si>
  <si>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</si>
  <si>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</si>
  <si>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</si>
  <si>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</si>
  <si>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</si>
  <si>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</si>
  <si>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</si>
  <si>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</si>
  <si>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</si>
  <si>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</si>
  <si>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</si>
  <si>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</si>
  <si>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</si>
  <si>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</si>
  <si>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</si>
  <si>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</si>
  <si>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</si>
  <si>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</si>
  <si>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</si>
  <si>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</si>
  <si>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</si>
  <si>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</si>
  <si>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</si>
  <si>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</si>
  <si>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</si>
  <si>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</si>
  <si>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</si>
  <si>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</si>
  <si>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</si>
  <si>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</si>
  <si>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</si>
  <si>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</si>
  <si>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</si>
  <si>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</si>
  <si>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</si>
  <si>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</si>
  <si>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</si>
  <si>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</si>
  <si>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</si>
  <si>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</si>
  <si>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</si>
  <si>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</si>
  <si>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</si>
  <si>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</si>
  <si>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</si>
  <si>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</si>
  <si>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</si>
  <si>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</si>
  <si>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</si>
  <si>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</si>
  <si>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</si>
  <si>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</si>
  <si>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</si>
  <si>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</si>
  <si>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</si>
  <si>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</si>
  <si>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</si>
  <si>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</si>
  <si>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</si>
  <si>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</si>
  <si>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</si>
  <si>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</si>
  <si>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</si>
  <si>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</si>
  <si>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</si>
  <si>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</si>
  <si>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</si>
  <si>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</si>
  <si>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</si>
  <si>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</si>
  <si>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</si>
  <si>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</si>
  <si>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</si>
  <si>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</si>
  <si>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</si>
  <si>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</si>
  <si>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</si>
  <si>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</si>
  <si>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</si>
  <si>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</si>
  <si>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</si>
  <si>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</si>
  <si>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</si>
  <si>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</si>
  <si>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</si>
  <si>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</si>
  <si>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</si>
  <si>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</si>
  <si>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</si>
  <si>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</si>
  <si>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</si>
  <si>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</si>
  <si>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</si>
  <si>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</si>
  <si>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</si>
  <si>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</si>
  <si>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</si>
  <si>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</si>
  <si>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</si>
  <si>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</si>
  <si>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</si>
  <si>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</si>
  <si>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</si>
  <si>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</si>
  <si>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</si>
  <si>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</si>
  <si>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</si>
  <si>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</si>
  <si>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</si>
  <si>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</si>
  <si>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</si>
  <si>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</si>
  <si>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</si>
  <si>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</si>
  <si>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</si>
  <si>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</si>
  <si>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</si>
  <si>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</si>
  <si>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</si>
  <si>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</si>
  <si>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</si>
  <si>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</si>
  <si>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</si>
  <si>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</si>
  <si>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</si>
  <si>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</si>
  <si>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</si>
  <si>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</si>
  <si>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</si>
  <si>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</si>
  <si>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</si>
  <si>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</si>
  <si>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</si>
  <si>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</si>
  <si>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</si>
  <si>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</si>
  <si>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</si>
  <si>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</si>
  <si>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</si>
  <si>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</si>
  <si>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</si>
  <si>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</si>
  <si>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</si>
  <si>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</si>
  <si>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</si>
  <si>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</si>
  <si>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</si>
  <si>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</si>
  <si>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</si>
  <si>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</si>
  <si>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</si>
  <si>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</si>
  <si>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</si>
  <si>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</si>
  <si>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</si>
  <si>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</si>
  <si>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</si>
  <si>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</si>
  <si>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</si>
  <si>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</si>
  <si>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</si>
  <si>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</si>
  <si>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</si>
  <si>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</si>
  <si>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</si>
  <si>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</si>
  <si>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</si>
  <si>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</si>
  <si>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</si>
  <si>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</si>
  <si>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</si>
  <si>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</si>
  <si>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</si>
  <si>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</si>
  <si>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</si>
  <si>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</si>
  <si>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</si>
  <si>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</si>
  <si>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</si>
  <si>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</si>
  <si>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</si>
  <si>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</si>
  <si>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</si>
  <si>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</si>
  <si>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</si>
  <si>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</si>
  <si>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</si>
  <si>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</si>
  <si>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</si>
  <si>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</si>
  <si>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</si>
  <si>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</si>
  <si>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</si>
  <si>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</si>
  <si>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</si>
  <si>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</si>
  <si>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</si>
  <si>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</si>
  <si>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</si>
  <si>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</si>
  <si>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</si>
  <si>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</si>
  <si>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</si>
  <si>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</si>
  <si>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</si>
  <si>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</si>
  <si>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</si>
  <si>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</si>
  <si>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</si>
  <si>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</si>
  <si>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</si>
  <si>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</si>
  <si>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</si>
  <si>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</si>
  <si>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</si>
  <si>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</si>
  <si>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</si>
  <si>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</si>
  <si>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</si>
  <si>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</si>
  <si>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</si>
  <si>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</si>
  <si>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</si>
  <si>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</si>
  <si>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</si>
  <si>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</si>
  <si>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</si>
  <si>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</si>
  <si>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</si>
  <si>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</si>
  <si>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</si>
  <si>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</si>
  <si>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</si>
  <si>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</si>
  <si>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</si>
  <si>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</si>
  <si>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</si>
  <si>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</si>
  <si>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</si>
  <si>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</si>
  <si>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</si>
  <si>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</si>
  <si>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</si>
  <si>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</si>
  <si>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</si>
  <si>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</si>
  <si>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</si>
  <si>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</si>
  <si>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</si>
  <si>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</si>
  <si>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</si>
  <si>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</si>
  <si>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</si>
  <si>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</si>
  <si>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</si>
  <si>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</si>
  <si>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</si>
  <si>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</si>
  <si>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</si>
  <si>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</si>
  <si>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</si>
  <si>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</si>
  <si>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</si>
  <si>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</si>
  <si>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</si>
  <si>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</si>
  <si>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</si>
  <si>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</si>
  <si>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</si>
  <si>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</si>
  <si>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</si>
  <si>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</si>
  <si>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</si>
  <si>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</si>
  <si>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</si>
  <si>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</si>
  <si>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</si>
  <si>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</si>
  <si>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</si>
  <si>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</si>
  <si>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</si>
  <si>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</si>
  <si>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</si>
  <si>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</si>
  <si>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</si>
  <si>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</si>
  <si>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</si>
  <si>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</si>
  <si>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</si>
  <si>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</si>
  <si>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</si>
  <si>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</si>
  <si>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</si>
  <si>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</si>
  <si>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</si>
  <si>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</si>
  <si>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</si>
  <si>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</si>
  <si>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</si>
  <si>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</si>
  <si>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</si>
  <si>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</si>
  <si>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</si>
  <si>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</si>
  <si>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</si>
  <si>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</si>
  <si>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</si>
  <si>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</si>
  <si>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</si>
  <si>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</si>
  <si>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</si>
  <si>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</si>
  <si>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</si>
  <si>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</si>
  <si>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</si>
  <si>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</si>
  <si>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</si>
  <si>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</si>
  <si>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</si>
  <si>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</si>
  <si>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</si>
  <si>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</si>
  <si>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</si>
  <si>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</si>
  <si>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</si>
  <si>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</si>
  <si>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</si>
  <si>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</si>
  <si>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</si>
  <si>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</si>
  <si>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</si>
  <si>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</si>
  <si>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</si>
  <si>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</si>
  <si>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</si>
  <si>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</si>
  <si>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</si>
  <si>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</si>
  <si>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</si>
  <si>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</si>
  <si>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</si>
  <si>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</si>
  <si>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</si>
  <si>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</si>
  <si>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</si>
  <si>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</si>
  <si>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</si>
  <si>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</si>
  <si>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</si>
  <si>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</si>
  <si>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</si>
  <si>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</si>
  <si>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</si>
  <si>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</si>
  <si>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</si>
  <si>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</si>
  <si>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</si>
  <si>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</si>
  <si>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</si>
  <si>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</si>
  <si>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</si>
  <si>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</si>
  <si>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</si>
  <si>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</si>
  <si>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</si>
  <si>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</si>
  <si>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</si>
  <si>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</si>
  <si>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</si>
  <si>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</si>
  <si>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</si>
  <si>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</si>
  <si>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</si>
  <si>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</si>
  <si>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</si>
  <si>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</si>
  <si>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</si>
  <si>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</si>
  <si>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</si>
  <si>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</si>
  <si>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</si>
  <si>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</si>
  <si>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</si>
  <si>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</si>
  <si>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</si>
  <si>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</si>
  <si>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</si>
  <si>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</si>
  <si>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</si>
  <si>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</si>
  <si>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</si>
  <si>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</si>
  <si>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</si>
  <si>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</si>
  <si>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</si>
  <si>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</si>
  <si>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</si>
  <si>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</si>
  <si>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</si>
  <si>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</si>
  <si>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</si>
  <si>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</si>
  <si>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</si>
  <si>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</si>
  <si>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</si>
  <si>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</si>
  <si>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</si>
  <si>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</si>
  <si>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</si>
  <si>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</si>
  <si>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</si>
  <si>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</si>
  <si>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</si>
  <si>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</si>
  <si>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</si>
  <si>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</si>
  <si>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</si>
  <si>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</si>
  <si>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</si>
  <si>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</si>
  <si>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</si>
  <si>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</si>
  <si>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</si>
  <si>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</si>
  <si>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</si>
  <si>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</si>
  <si>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</si>
  <si>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</si>
  <si>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</si>
  <si>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</si>
  <si>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</si>
  <si>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</si>
  <si>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計画書提出</t>
  </si>
  <si>
    <t>四国厚生支局長</t>
    <rPh sb="0" eb="2">
      <t>シコク</t>
    </rPh>
    <rPh sb="2" eb="4">
      <t>コウセイ</t>
    </rPh>
    <rPh sb="4" eb="6">
      <t>シキョク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</si>
</sst>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9" fillId="0" borderId="0" xfId="1" applyFont="1" applyAlignment="1">
      <alignment horizontal="center"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10" fillId="0" borderId="0" xfId="1" applyFont="1" applyAlignment="1">
      <alignment horizontal="center" vertical="center"/>
    </xf>
    <xf numFmtId="0" fontId="9" fillId="4" borderId="3" xfId="1" applyFont="1" applyFill="1" applyBorder="1" applyAlignment="1">
      <alignment horizontal="center" vertical="center"/>
    </xf>
    <xf numFmtId="182" fontId="9" fillId="4" borderId="3" xfId="1" applyNumberFormat="1" applyFont="1" applyFill="1" applyBorder="1" applyAlignment="1">
      <alignment horizontal="center" vertical="center" shrinkToFit="1"/>
    </xf>
    <xf numFmtId="0" fontId="6" fillId="0" borderId="5" xfId="0" applyFont="1" applyBorder="1" applyAlignment="1">
      <alignment vertical="center"/>
    </xf>
    <xf numFmtId="0" fontId="6" fillId="0" borderId="6" xfId="0" applyFont="1" applyBorder="1" applyAlignment="1">
      <alignment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9" fillId="3" borderId="0" xfId="1" applyFont="1" applyFill="1" applyAlignment="1" applyProtection="1">
      <alignment horizontal="center" vertical="center"/>
      <protection locked="0"/>
    </xf>
    <xf numFmtId="0" fontId="9" fillId="0" borderId="0" xfId="1" applyFont="1" applyAlignment="1">
      <alignment horizontal="center" vertical="center"/>
    </xf>
    <xf numFmtId="176" fontId="9" fillId="4" borderId="3" xfId="2" applyNumberFormat="1" applyFont="1" applyFill="1" applyBorder="1" applyAlignment="1">
      <alignment horizontal="center" vertical="center"/>
    </xf>
    <xf numFmtId="38" fontId="9" fillId="3" borderId="3" xfId="3" applyFont="1" applyFill="1" applyBorder="1" applyAlignment="1" applyProtection="1">
      <alignment horizontal="center" vertical="center"/>
      <protection locked="0"/>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4" xfId="1" applyFont="1" applyBorder="1" applyAlignment="1">
      <alignment horizontal="center" vertical="center"/>
    </xf>
    <xf numFmtId="10" fontId="9" fillId="4" borderId="3" xfId="4"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177" fontId="9" fillId="4" borderId="3" xfId="2" applyNumberFormat="1" applyFont="1" applyFill="1" applyBorder="1" applyAlignment="1">
      <alignment horizontal="center" vertical="center"/>
    </xf>
    <xf numFmtId="183" fontId="9" fillId="4" borderId="3" xfId="1" applyNumberFormat="1" applyFont="1" applyFill="1" applyBorder="1" applyAlignment="1">
      <alignment horizontal="center" vertical="center"/>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176" fontId="2" fillId="4" borderId="49" xfId="3" applyNumberFormat="1" applyFont="1" applyFill="1" applyBorder="1" applyAlignment="1">
      <alignment horizontal="right" vertical="center" shrinkToFit="1"/>
    </xf>
    <xf numFmtId="0" fontId="3" fillId="2" borderId="12" xfId="0" applyFont="1" applyFill="1" applyBorder="1" applyAlignment="1">
      <alignment horizontal="left" vertical="center"/>
    </xf>
    <xf numFmtId="38" fontId="2" fillId="3" borderId="3" xfId="3"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38" fontId="2" fillId="4" borderId="1" xfId="3" applyFont="1" applyFill="1" applyBorder="1" applyAlignment="1">
      <alignment vertical="center" shrinkToFit="1"/>
    </xf>
    <xf numFmtId="38" fontId="2" fillId="3" borderId="3" xfId="3" applyFont="1" applyFill="1" applyBorder="1" applyAlignment="1" applyProtection="1">
      <alignment vertical="center" shrinkToFit="1"/>
      <protection locked="0"/>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4" borderId="5"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0" xfId="3" applyFont="1" applyFill="1" applyBorder="1" applyAlignment="1" applyProtection="1">
      <alignment vertical="center" shrinkToFit="1"/>
      <protection locked="0"/>
    </xf>
    <xf numFmtId="38" fontId="44" fillId="3" borderId="5" xfId="3" applyFont="1" applyFill="1" applyBorder="1" applyAlignment="1" applyProtection="1">
      <alignmen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21" xfId="0" applyFont="1" applyFill="1" applyBorder="1" applyAlignment="1">
      <alignment horizontal="center" vertical="center"/>
    </xf>
    <xf numFmtId="0" fontId="55" fillId="4" borderId="5" xfId="0" applyFont="1" applyFill="1" applyBorder="1" applyAlignment="1">
      <alignment horizontal="center" vertical="center"/>
    </xf>
    <xf numFmtId="0" fontId="55" fillId="3" borderId="5" xfId="0" applyFont="1" applyFill="1" applyBorder="1" applyAlignment="1" applyProtection="1">
      <alignment horizontal="center" vertical="center"/>
      <protection locked="0"/>
    </xf>
    <xf numFmtId="0" fontId="55" fillId="4" borderId="5" xfId="0" applyFont="1" applyFill="1" applyBorder="1" applyAlignment="1">
      <alignment horizontal="center" vertical="center" shrinkToFit="1"/>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5" xfId="0" applyFont="1" applyFill="1" applyBorder="1" applyAlignment="1">
      <alignment vertical="center"/>
    </xf>
    <xf numFmtId="38" fontId="55" fillId="3" borderId="5" xfId="3" applyFont="1" applyFill="1" applyBorder="1" applyAlignment="1" applyProtection="1">
      <alignment horizontal="right" vertical="center" shrinkToFit="1"/>
      <protection locked="0"/>
    </xf>
    <xf numFmtId="0" fontId="55" fillId="2" borderId="3" xfId="0" applyFont="1" applyFill="1" applyBorder="1" applyAlignment="1">
      <alignment vertical="center"/>
    </xf>
    <xf numFmtId="38" fontId="55" fillId="4" borderId="5" xfId="3" applyFont="1" applyFill="1" applyBorder="1" applyAlignment="1">
      <alignment horizontal="right" vertical="center" shrinkToFit="1"/>
    </xf>
    <xf numFmtId="38" fontId="64" fillId="3" borderId="5" xfId="3" applyFont="1" applyFill="1" applyBorder="1" applyAlignment="1" applyProtection="1">
      <alignment horizontal="right" vertical="center" shrinkToFit="1"/>
      <protection locked="0"/>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176" fontId="14" fillId="4" borderId="49" xfId="3" applyNumberFormat="1" applyFont="1" applyFill="1" applyBorder="1" applyAlignment="1">
      <alignment horizontal="right" vertical="center" shrinkToFit="1"/>
    </xf>
    <xf numFmtId="176" fontId="2" fillId="4" borderId="7"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55" fillId="4" borderId="5" xfId="0"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38" fontId="2" fillId="4" borderId="5" xfId="3" applyFont="1" applyFill="1" applyBorder="1" applyAlignment="1" applyProtection="1">
      <alignment vertical="center" shrinkToFit="1"/>
    </xf>
    <xf numFmtId="38" fontId="55" fillId="3" borderId="5" xfId="3" applyFont="1" applyFill="1" applyBorder="1" applyAlignment="1" applyProtection="1">
      <alignment vertical="center" shrinkToFit="1"/>
      <protection locked="0"/>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44" fillId="3" borderId="12" xfId="3" applyFont="1" applyFill="1" applyBorder="1" applyAlignment="1" applyProtection="1">
      <alignment horizontal="right" vertical="center" shrinkToFit="1"/>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38" fontId="12" fillId="3" borderId="3" xfId="3" applyFont="1" applyFill="1" applyBorder="1" applyAlignment="1" applyProtection="1">
      <alignment horizontal="center" vertical="center"/>
      <protection locked="0"/>
    </xf>
    <xf numFmtId="0" fontId="17" fillId="0" borderId="0" xfId="1" applyFont="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checked="Checked"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checked="Checked"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152400</xdr:colOff>
      <xdr:row>9</xdr:row>
      <xdr:rowOff>209550</xdr:rowOff>
    </xdr:from>
    <xdr:to>
      <xdr:col>35</xdr:col>
      <xdr:colOff>219074</xdr:colOff>
      <xdr:row>12</xdr:row>
      <xdr:rowOff>295276</xdr:rowOff>
    </xdr:to>
    <xdr:sp macro="" textlink="">
      <xdr:nvSpPr>
        <xdr:cNvPr id="5" name="四角形: 角を丸くする 4">
          <a:extLst>
            <a:ext uri="{FF2B5EF4-FFF2-40B4-BE49-F238E27FC236}">
              <a16:creationId xmlns:a16="http://schemas.microsoft.com/office/drawing/2014/main" id="{3E0C3249-2582-4720-A70B-7E4E3736DD47}"/>
            </a:ext>
          </a:extLst>
        </xdr:cNvPr>
        <xdr:cNvSpPr/>
      </xdr:nvSpPr>
      <xdr:spPr>
        <a:xfrm>
          <a:off x="4848225" y="2857500"/>
          <a:ext cx="5038724" cy="90487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６月に区分変更の届出を行う場合のみ、</a:t>
          </a:r>
          <a:r>
            <a:rPr kumimoji="1" lang="ja-JP" altLang="ja-JP" sz="1100">
              <a:solidFill>
                <a:schemeClr val="lt1"/>
              </a:solidFill>
              <a:effectLst/>
              <a:latin typeface="+mn-lt"/>
              <a:ea typeface="+mn-ea"/>
              <a:cs typeface="+mn-cs"/>
            </a:rPr>
            <a:t>算出を行う月は</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月と</a:t>
          </a:r>
          <a:r>
            <a:rPr kumimoji="1" lang="ja-JP" altLang="en-US" sz="1100">
              <a:solidFill>
                <a:schemeClr val="lt1"/>
              </a:solidFill>
              <a:effectLst/>
              <a:latin typeface="+mn-lt"/>
              <a:ea typeface="+mn-ea"/>
              <a:cs typeface="+mn-cs"/>
            </a:rPr>
            <a:t>し、その期間の数値を用いて計画書を作成することも可能です。</a:t>
          </a:r>
          <a:endParaRPr kumimoji="1" lang="ja-JP" altLang="en-US" sz="1100"/>
        </a:p>
      </xdr:txBody>
    </xdr:sp>
    <xdr:clientData fPrintsWithSheet="0"/>
  </xdr:twoCellAnchor>
  <xdr:twoCellAnchor>
    <xdr:from>
      <xdr:col>0</xdr:col>
      <xdr:colOff>76200</xdr:colOff>
      <xdr:row>13</xdr:row>
      <xdr:rowOff>161925</xdr:rowOff>
    </xdr:from>
    <xdr:to>
      <xdr:col>4</xdr:col>
      <xdr:colOff>200024</xdr:colOff>
      <xdr:row>18</xdr:row>
      <xdr:rowOff>38100</xdr:rowOff>
    </xdr:to>
    <xdr:sp macro="" textlink="">
      <xdr:nvSpPr>
        <xdr:cNvPr id="6" name="四角形: 角を丸くする 5">
          <a:extLst>
            <a:ext uri="{FF2B5EF4-FFF2-40B4-BE49-F238E27FC236}">
              <a16:creationId xmlns:a16="http://schemas.microsoft.com/office/drawing/2014/main" id="{97BD81EA-B754-4E10-BF11-98B2D3FD68F5}"/>
            </a:ext>
          </a:extLst>
        </xdr:cNvPr>
        <xdr:cNvSpPr/>
      </xdr:nvSpPr>
      <xdr:spPr>
        <a:xfrm>
          <a:off x="76200" y="3943350"/>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8</xdr:row>
      <xdr:rowOff>114300</xdr:rowOff>
    </xdr:from>
    <xdr:to>
      <xdr:col>4</xdr:col>
      <xdr:colOff>190499</xdr:colOff>
      <xdr:row>12</xdr:row>
      <xdr:rowOff>304800</xdr:rowOff>
    </xdr:to>
    <xdr:sp macro="" textlink="">
      <xdr:nvSpPr>
        <xdr:cNvPr id="5" name="四角形: 角を丸くする 4">
          <a:extLst>
            <a:ext uri="{FF2B5EF4-FFF2-40B4-BE49-F238E27FC236}">
              <a16:creationId xmlns:a16="http://schemas.microsoft.com/office/drawing/2014/main" id="{C8A58741-B05A-4424-B775-1A0E7762F5EA}"/>
            </a:ext>
          </a:extLst>
        </xdr:cNvPr>
        <xdr:cNvSpPr/>
      </xdr:nvSpPr>
      <xdr:spPr>
        <a:xfrm>
          <a:off x="66675" y="2257425"/>
          <a:ext cx="1228724" cy="1447800"/>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空欄で構い</a:t>
          </a:r>
          <a:endParaRPr kumimoji="1" lang="en-US" altLang="ja-JP" sz="1100">
            <a:solidFill>
              <a:schemeClr val="lt1"/>
            </a:solidFill>
            <a:effectLst/>
            <a:latin typeface="+mn-lt"/>
            <a:ea typeface="+mn-ea"/>
            <a:cs typeface="+mn-cs"/>
          </a:endParaRPr>
        </a:p>
        <a:p>
          <a:pPr algn="l"/>
          <a:r>
            <a:rPr kumimoji="1" lang="ja-JP" altLang="en-US" sz="1100">
              <a:solidFill>
                <a:schemeClr val="lt1"/>
              </a:solidFill>
              <a:effectLst/>
              <a:latin typeface="+mn-lt"/>
              <a:ea typeface="+mn-ea"/>
              <a:cs typeface="+mn-cs"/>
            </a:rPr>
            <a:t>ません　　</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en-US" sz="900">
              <a:solidFill>
                <a:schemeClr val="lt1"/>
              </a:solidFill>
              <a:effectLst/>
              <a:latin typeface="+mn-lt"/>
              <a:ea typeface="+mn-ea"/>
              <a:cs typeface="+mn-cs"/>
            </a:rPr>
            <a:t>区分変更の届</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出を行う場合を</a:t>
          </a:r>
          <a:endParaRPr kumimoji="1" lang="en-US" altLang="ja-JP" sz="900">
            <a:solidFill>
              <a:schemeClr val="lt1"/>
            </a:solidFill>
            <a:effectLst/>
            <a:latin typeface="+mn-lt"/>
            <a:ea typeface="+mn-ea"/>
            <a:cs typeface="+mn-cs"/>
          </a:endParaRPr>
        </a:p>
        <a:p>
          <a:pPr algn="l"/>
          <a:r>
            <a:rPr kumimoji="1" lang="ja-JP" altLang="en-US" sz="900">
              <a:solidFill>
                <a:schemeClr val="lt1"/>
              </a:solidFill>
              <a:effectLst/>
              <a:latin typeface="+mn-lt"/>
              <a:ea typeface="+mn-ea"/>
              <a:cs typeface="+mn-cs"/>
            </a:rPr>
            <a:t>除く）</a:t>
          </a:r>
          <a:endParaRPr lang="ja-JP" altLang="ja-JP" sz="900">
            <a:effectLst/>
          </a:endParaRPr>
        </a:p>
      </xdr:txBody>
    </xdr:sp>
    <xdr:clientData fPrintsWithSheet="0"/>
  </xdr:twoCellAnchor>
  <xdr:twoCellAnchor>
    <xdr:from>
      <xdr:col>20</xdr:col>
      <xdr:colOff>57150</xdr:colOff>
      <xdr:row>5</xdr:row>
      <xdr:rowOff>190500</xdr:rowOff>
    </xdr:from>
    <xdr:to>
      <xdr:col>43</xdr:col>
      <xdr:colOff>123824</xdr:colOff>
      <xdr:row>8</xdr:row>
      <xdr:rowOff>276226</xdr:rowOff>
    </xdr:to>
    <xdr:sp macro="" textlink="">
      <xdr:nvSpPr>
        <xdr:cNvPr id="7" name="四角形: 角を丸くする 6">
          <a:extLst>
            <a:ext uri="{FF2B5EF4-FFF2-40B4-BE49-F238E27FC236}">
              <a16:creationId xmlns:a16="http://schemas.microsoft.com/office/drawing/2014/main" id="{43BF5F1B-5CEB-4C7D-8D3B-8CCC9C59C916}"/>
            </a:ext>
          </a:extLst>
        </xdr:cNvPr>
        <xdr:cNvSpPr/>
      </xdr:nvSpPr>
      <xdr:spPr>
        <a:xfrm>
          <a:off x="5581650" y="1514475"/>
          <a:ext cx="5038724" cy="904876"/>
        </a:xfrm>
        <a:prstGeom prst="round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計画書は４月に作成するため、算出を行う月は３月になります。</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t>６月に区分変更の届出を行う場合のみ、</a:t>
          </a:r>
          <a:r>
            <a:rPr kumimoji="1" lang="ja-JP" altLang="ja-JP" sz="1100">
              <a:solidFill>
                <a:schemeClr val="lt1"/>
              </a:solidFill>
              <a:effectLst/>
              <a:latin typeface="+mn-lt"/>
              <a:ea typeface="+mn-ea"/>
              <a:cs typeface="+mn-cs"/>
            </a:rPr>
            <a:t>算出を行う月は</a:t>
          </a:r>
          <a:r>
            <a:rPr kumimoji="1" lang="ja-JP" altLang="en-US" sz="1100">
              <a:solidFill>
                <a:schemeClr val="lt1"/>
              </a:solidFill>
              <a:effectLst/>
              <a:latin typeface="+mn-lt"/>
              <a:ea typeface="+mn-ea"/>
              <a:cs typeface="+mn-cs"/>
            </a:rPr>
            <a:t>６</a:t>
          </a:r>
          <a:r>
            <a:rPr kumimoji="1" lang="ja-JP" altLang="ja-JP" sz="1100">
              <a:solidFill>
                <a:schemeClr val="lt1"/>
              </a:solidFill>
              <a:effectLst/>
              <a:latin typeface="+mn-lt"/>
              <a:ea typeface="+mn-ea"/>
              <a:cs typeface="+mn-cs"/>
            </a:rPr>
            <a:t>月と</a:t>
          </a:r>
          <a:r>
            <a:rPr kumimoji="1" lang="ja-JP" altLang="en-US" sz="1100">
              <a:solidFill>
                <a:schemeClr val="lt1"/>
              </a:solidFill>
              <a:effectLst/>
              <a:latin typeface="+mn-lt"/>
              <a:ea typeface="+mn-ea"/>
              <a:cs typeface="+mn-cs"/>
            </a:rPr>
            <a:t>し、その期間の数値を用いて計画書を作成することも可能です。</a:t>
          </a:r>
          <a:endParaRPr kumimoji="1" lang="ja-JP" altLang="en-US" sz="1100"/>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147</xdr:row>
          <xdr:rowOff>171450</xdr:rowOff>
        </xdr:from>
        <xdr:to>
          <xdr:col>2</xdr:col>
          <xdr:colOff>19050</xdr:colOff>
          <xdr:row>149</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148</xdr:row>
          <xdr:rowOff>180975</xdr:rowOff>
        </xdr:from>
        <xdr:to>
          <xdr:col>2</xdr:col>
          <xdr:colOff>19050</xdr:colOff>
          <xdr:row>150</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147</xdr:row>
          <xdr:rowOff>171450</xdr:rowOff>
        </xdr:from>
        <xdr:to>
          <xdr:col>12</xdr:col>
          <xdr:colOff>47625</xdr:colOff>
          <xdr:row>149</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 Id="rId2"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別添"/>
      <sheetName val="計画書"/>
      <sheetName val="リスト用"/>
      <sheetName val="（参考）_賃金引き上げ計画書作成のための計算シート"/>
      <sheetName val="別紙様式11_訪問看護ベースアップ評価料（Ⅱ）"/>
      <sheetName val="（別添２）_賃金改善実績報告書（訪問看護ステーション）"/>
      <sheetName val="（別添３）_特別事情届出書"/>
      <sheetName val="訪看集計シート（横）"/>
      <sheetName val="←"/>
      <sheetName val="リスト（訪問看護）"/>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row r="63">
          <cell r="M63">
            <v>0</v>
          </cell>
        </row>
      </sheetData>
      <sheetData sheetId="29">
        <row r="79">
          <cell r="M79">
            <v>0</v>
          </cell>
        </row>
      </sheetData>
      <sheetData sheetId="30"/>
      <sheetData sheetId="31"/>
      <sheetData sheetId="32"/>
      <sheetData sheetId="33"/>
      <sheetData sheetId="34"/>
      <sheetData sheetId="35"/>
      <sheetData sheetId="36"/>
      <sheetData sheetId="37">
        <row r="4">
          <cell r="A4" t="str">
            <v>訪問介護（介護予防含む）</v>
          </cell>
        </row>
      </sheetData>
      <sheetData sheetId="38">
        <row r="4">
          <cell r="A4" t="str">
            <v>訪問介護（介護予防含む）</v>
          </cell>
        </row>
      </sheetData>
      <sheetData sheetId="39" refreshError="1"/>
      <sheetData sheetId="40" refreshError="1"/>
      <sheetData sheetId="41"/>
      <sheetData sheetId="42"/>
      <sheetData sheetId="43"/>
      <sheetData sheetId="44"/>
      <sheetData sheetId="45"/>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zoomScaleNormal="100" zoomScaleSheetLayoutView="100" workbookViewId="0">
      <selection activeCell="E10" sqref="E10:H10"/>
    </sheetView>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38" t="s">
        <v>2</v>
      </c>
      <c r="C6" s="538"/>
      <c r="D6" s="538"/>
      <c r="E6" s="540"/>
      <c r="F6" s="541"/>
      <c r="G6" s="542"/>
      <c r="H6" s="213"/>
      <c r="I6" s="537" t="s">
        <v>3</v>
      </c>
      <c r="J6" s="537"/>
      <c r="K6" s="537"/>
      <c r="L6" s="213"/>
      <c r="M6" s="218"/>
    </row>
    <row r="7" spans="1:15" ht="22.5" customHeight="1">
      <c r="A7" s="219"/>
      <c r="B7" s="539" t="s">
        <v>4</v>
      </c>
      <c r="C7" s="539"/>
      <c r="D7" s="539"/>
      <c r="E7" s="543"/>
      <c r="F7" s="544"/>
      <c r="G7" s="545"/>
      <c r="H7" s="213"/>
      <c r="I7" s="537"/>
      <c r="J7" s="537"/>
      <c r="K7" s="537"/>
      <c r="L7" s="213"/>
      <c r="M7" s="218"/>
    </row>
    <row r="8" spans="1:15" ht="11.25" customHeight="1">
      <c r="A8" s="220"/>
      <c r="B8" s="221"/>
      <c r="C8" s="221"/>
      <c r="D8" s="221"/>
      <c r="E8" s="180"/>
      <c r="F8" s="180"/>
      <c r="G8" s="180"/>
      <c r="H8" s="180"/>
      <c r="I8" s="180"/>
      <c r="J8" s="180"/>
      <c r="K8" s="180"/>
      <c r="L8" s="180"/>
      <c r="M8" s="222"/>
    </row>
    <row r="9" spans="1:15" ht="22.5" customHeight="1">
      <c r="A9" s="220"/>
      <c r="B9" s="531" t="s">
        <v>5</v>
      </c>
      <c r="C9" s="531"/>
      <c r="D9" s="531"/>
      <c r="E9" s="180"/>
      <c r="F9" s="180"/>
      <c r="G9" s="180"/>
      <c r="H9" s="180"/>
      <c r="I9" s="180"/>
      <c r="J9" s="180"/>
      <c r="K9" s="180"/>
      <c r="L9" s="180"/>
      <c r="M9" s="222"/>
    </row>
    <row r="10" spans="1:15" ht="22.5" customHeight="1">
      <c r="A10" s="220"/>
      <c r="B10" s="534" t="s">
        <v>6</v>
      </c>
      <c r="C10" s="534"/>
      <c r="D10" s="534"/>
      <c r="E10" s="535"/>
      <c r="F10" s="535"/>
      <c r="G10" s="535"/>
      <c r="H10" s="535"/>
      <c r="I10" s="180"/>
      <c r="J10" s="180"/>
      <c r="K10" s="180"/>
      <c r="L10" s="180"/>
      <c r="M10" s="222"/>
    </row>
    <row r="11" spans="1:15" ht="22.5" customHeight="1">
      <c r="A11" s="220"/>
      <c r="B11" s="534" t="s">
        <v>7</v>
      </c>
      <c r="C11" s="534"/>
      <c r="D11" s="534"/>
      <c r="E11" s="535"/>
      <c r="F11" s="535"/>
      <c r="G11" s="535"/>
      <c r="H11" s="535"/>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6" t="s">
        <v>1775</v>
      </c>
      <c r="D14" s="536"/>
      <c r="E14" s="536"/>
      <c r="F14" s="536"/>
      <c r="G14" s="536"/>
      <c r="H14" s="536"/>
      <c r="I14" s="536"/>
      <c r="J14" s="405"/>
      <c r="K14" s="405"/>
      <c r="L14" s="245"/>
      <c r="M14" s="223"/>
    </row>
    <row r="15" spans="1:15" ht="33.75" customHeight="1">
      <c r="A15" s="217"/>
      <c r="B15" s="234"/>
      <c r="C15" s="530"/>
      <c r="D15" s="530"/>
      <c r="E15" s="530"/>
      <c r="F15" s="530"/>
      <c r="G15" s="530"/>
      <c r="H15" s="530"/>
      <c r="I15" s="530"/>
      <c r="J15" s="523" t="s">
        <v>9</v>
      </c>
      <c r="K15" s="523"/>
      <c r="L15" s="524"/>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2" t="s">
        <v>10</v>
      </c>
      <c r="D18" s="532"/>
      <c r="E18" s="532"/>
      <c r="F18" s="532"/>
      <c r="G18" s="532"/>
      <c r="H18" s="532"/>
      <c r="I18" s="532"/>
      <c r="J18" s="532"/>
      <c r="K18" s="532"/>
      <c r="L18" s="533"/>
      <c r="M18" s="240"/>
      <c r="O18" s="251" t="b">
        <v>0</v>
      </c>
    </row>
    <row r="19" spans="1:15" ht="36.75" customHeight="1">
      <c r="A19" s="217"/>
      <c r="B19" s="246"/>
      <c r="C19" s="532" t="s">
        <v>11</v>
      </c>
      <c r="D19" s="532"/>
      <c r="E19" s="532"/>
      <c r="F19" s="532"/>
      <c r="G19" s="532"/>
      <c r="H19" s="532"/>
      <c r="I19" s="532"/>
      <c r="J19" s="532"/>
      <c r="K19" s="532"/>
      <c r="L19" s="533"/>
      <c r="M19" s="240"/>
      <c r="O19" s="251" t="b">
        <v>0</v>
      </c>
    </row>
    <row r="20" spans="1:15" ht="36.75" customHeight="1">
      <c r="A20" s="217"/>
      <c r="B20" s="246"/>
      <c r="C20" s="532" t="s">
        <v>12</v>
      </c>
      <c r="D20" s="532"/>
      <c r="E20" s="532"/>
      <c r="F20" s="532"/>
      <c r="G20" s="532"/>
      <c r="H20" s="532"/>
      <c r="I20" s="532"/>
      <c r="J20" s="532"/>
      <c r="K20" s="532"/>
      <c r="L20" s="533"/>
      <c r="M20" s="240"/>
      <c r="O20" s="251" t="b">
        <v>0</v>
      </c>
    </row>
    <row r="21" spans="1:15" ht="36.75" customHeight="1">
      <c r="A21" s="217"/>
      <c r="B21" s="246"/>
      <c r="C21" s="532" t="s">
        <v>13</v>
      </c>
      <c r="D21" s="532"/>
      <c r="E21" s="532"/>
      <c r="F21" s="532"/>
      <c r="G21" s="532"/>
      <c r="H21" s="532"/>
      <c r="I21" s="532"/>
      <c r="J21" s="532"/>
      <c r="K21" s="532"/>
      <c r="L21" s="533"/>
      <c r="M21" s="240"/>
      <c r="O21" s="251" t="b">
        <v>0</v>
      </c>
    </row>
    <row r="22" spans="1:15" ht="15" customHeight="1">
      <c r="A22" s="217"/>
      <c r="B22" s="234"/>
      <c r="D22" s="525"/>
      <c r="E22" s="525"/>
      <c r="F22" s="525"/>
      <c r="G22" s="525"/>
      <c r="H22" s="525"/>
      <c r="I22" s="525"/>
      <c r="J22" s="525"/>
      <c r="K22" s="525"/>
      <c r="L22" s="526"/>
      <c r="M22" s="223"/>
    </row>
    <row r="23" spans="1:15" ht="22.5" customHeight="1">
      <c r="A23" s="217"/>
      <c r="B23" s="527" t="s">
        <v>14</v>
      </c>
      <c r="C23" s="528"/>
      <c r="D23" s="528"/>
      <c r="E23" s="528"/>
      <c r="F23" s="528"/>
      <c r="G23" s="528"/>
      <c r="H23" s="528"/>
      <c r="I23" s="528"/>
      <c r="J23" s="528"/>
      <c r="K23" s="528"/>
      <c r="L23" s="529"/>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22"/>
      <c r="I27" s="522"/>
      <c r="J27" s="522"/>
      <c r="K27" s="522"/>
      <c r="L27" s="245"/>
      <c r="M27" s="223"/>
    </row>
    <row r="28" spans="1:15" ht="22.5" customHeight="1">
      <c r="A28" s="217"/>
      <c r="B28" s="234"/>
      <c r="C28" s="225" t="s">
        <v>20</v>
      </c>
      <c r="H28" s="522"/>
      <c r="I28" s="522"/>
      <c r="J28" s="522"/>
      <c r="K28" s="522"/>
      <c r="L28" s="245"/>
      <c r="M28" s="223"/>
    </row>
    <row r="29" spans="1:15" ht="15" customHeight="1">
      <c r="A29" s="217"/>
      <c r="B29" s="234"/>
      <c r="L29" s="245"/>
      <c r="M29" s="223"/>
    </row>
    <row r="30" spans="1:15" ht="22.5" customHeight="1">
      <c r="A30" s="217"/>
      <c r="B30" s="234"/>
      <c r="G30" s="179" t="s">
        <v>21</v>
      </c>
      <c r="I30" s="520"/>
      <c r="J30" s="520"/>
      <c r="K30" s="520"/>
      <c r="L30" s="245"/>
      <c r="M30" s="223"/>
    </row>
    <row r="31" spans="1:15" ht="15" customHeight="1">
      <c r="A31" s="217"/>
      <c r="B31" s="234"/>
      <c r="L31" s="245"/>
      <c r="M31" s="223"/>
    </row>
    <row r="32" spans="1:15" ht="22.5" customHeight="1">
      <c r="A32" s="217"/>
      <c r="B32" s="521" t="s">
        <v>1776</v>
      </c>
      <c r="C32" s="520"/>
      <c r="D32" s="520"/>
      <c r="E32" s="520"/>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J6:K7"/>
    <mergeCell ref="B6:D6"/>
    <mergeCell ref="B7:D7"/>
    <mergeCell ref="I6:I7"/>
    <mergeCell ref="E6:G7"/>
    <mergeCell ref="B9:D9"/>
    <mergeCell ref="C18:L18"/>
    <mergeCell ref="C19:L19"/>
    <mergeCell ref="C20:L20"/>
    <mergeCell ref="C21:L21"/>
    <mergeCell ref="B10:D10"/>
    <mergeCell ref="B11:D11"/>
    <mergeCell ref="E10:H10"/>
    <mergeCell ref="E11:H11"/>
    <mergeCell ref="C14:I14"/>
    <mergeCell ref="I30:K30"/>
    <mergeCell ref="B32:E32"/>
    <mergeCell ref="H27:K27"/>
    <mergeCell ref="H28:K28"/>
    <mergeCell ref="J15:L15"/>
    <mergeCell ref="D22:L22"/>
    <mergeCell ref="B23:L23"/>
    <mergeCell ref="C15:I15"/>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topLeftCell="A50" zoomScaleNormal="100" zoomScaleSheetLayoutView="100" workbookViewId="0">
      <selection activeCell="AS153" sqref="AS15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445</v>
      </c>
      <c r="B2" s="615"/>
      <c r="C2" s="615"/>
      <c r="D2" s="615"/>
      <c r="E2" s="615"/>
      <c r="F2" s="615"/>
      <c r="G2" s="615"/>
      <c r="H2" s="615"/>
      <c r="I2" s="615"/>
      <c r="J2" s="615"/>
      <c r="K2" s="615"/>
      <c r="L2" s="615"/>
      <c r="M2" s="615"/>
      <c r="N2" s="615"/>
      <c r="O2" s="615"/>
      <c r="P2" s="615"/>
      <c r="Q2" s="615"/>
      <c r="R2" s="615"/>
      <c r="S2" s="615"/>
      <c r="T2" s="616"/>
      <c r="U2" s="616"/>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719" t="str">
        <f>IF('様式95_外来・在宅ベースアップ評価料（Ⅰ）'!H5=0,"",'様式95_外来・在宅ベースアップ評価料（Ⅰ）'!H5)</f>
        <v/>
      </c>
      <c r="Y4" s="720"/>
      <c r="Z4" s="720"/>
      <c r="AA4" s="720"/>
      <c r="AB4" s="720"/>
      <c r="AC4" s="720"/>
      <c r="AD4" s="720"/>
      <c r="AE4" s="720"/>
      <c r="AF4" s="720"/>
      <c r="AG4" s="721"/>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19" t="str">
        <f>IF('様式95_外来・在宅ベースアップ評価料（Ⅰ）'!H6=0,"",'様式95_外来・在宅ベースアップ評価料（Ⅰ）'!H6)</f>
        <v/>
      </c>
      <c r="Y5" s="720"/>
      <c r="Z5" s="720"/>
      <c r="AA5" s="720"/>
      <c r="AB5" s="720"/>
      <c r="AC5" s="720"/>
      <c r="AD5" s="720"/>
      <c r="AE5" s="720"/>
      <c r="AF5" s="720"/>
      <c r="AG5" s="721"/>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716">
        <f>IF('（別添）_計画書（無床診療所及びⅡを算定する有床診療所）'!E16=0,"",'（別添）_計画書（無床診療所及びⅡを算定する有床診療所）'!E16)</f>
        <v>7</v>
      </c>
      <c r="F12" s="716"/>
      <c r="G12" s="20" t="s">
        <v>16</v>
      </c>
      <c r="H12" s="716">
        <f>IF('（別添）_計画書（無床診療所及びⅡを算定する有床診療所）'!H16=0,"",'（別添）_計画書（無床診療所及びⅡを算定する有床診療所）'!H16)</f>
        <v>4</v>
      </c>
      <c r="I12" s="716"/>
      <c r="J12" s="20" t="s">
        <v>264</v>
      </c>
      <c r="K12" s="20"/>
      <c r="L12" s="20" t="s">
        <v>265</v>
      </c>
      <c r="M12" s="20" t="s">
        <v>15</v>
      </c>
      <c r="N12" s="20"/>
      <c r="O12" s="716">
        <f>IF('（別添）_計画書（無床診療所及びⅡを算定する有床診療所）'!O16=0,"",'（別添）_計画書（無床診療所及びⅡを算定する有床診療所）'!O16)</f>
        <v>8</v>
      </c>
      <c r="P12" s="716"/>
      <c r="Q12" s="20" t="s">
        <v>16</v>
      </c>
      <c r="R12" s="716">
        <f>IF('（別添）_計画書（無床診療所及びⅡを算定する有床診療所）'!R16=0,"",'（別添）_計画書（無床診療所及びⅡを算定する有床診療所）'!R16)</f>
        <v>3</v>
      </c>
      <c r="S12" s="716"/>
      <c r="T12" s="21" t="s">
        <v>264</v>
      </c>
      <c r="V12" s="717">
        <f>'（別添）_計画書（無床診療所及びⅡを算定する有床診療所）'!V16</f>
        <v>12</v>
      </c>
      <c r="W12" s="717"/>
      <c r="X12" s="717"/>
      <c r="Y12" s="718"/>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716">
        <f>IF('（別添）_計画書（無床診療所及びⅡを算定する有床診療所）'!E21=0,"",'（別添）_計画書（無床診療所及びⅡを算定する有床診療所）'!E21)</f>
        <v>7</v>
      </c>
      <c r="F15" s="716"/>
      <c r="G15" s="20" t="s">
        <v>16</v>
      </c>
      <c r="H15" s="716">
        <f>IF('（別添）_計画書（無床診療所及びⅡを算定する有床診療所）'!H21=0,"",'（別添）_計画書（無床診療所及びⅡを算定する有床診療所）'!H21)</f>
        <v>4</v>
      </c>
      <c r="I15" s="716"/>
      <c r="J15" s="20" t="s">
        <v>264</v>
      </c>
      <c r="K15" s="20"/>
      <c r="L15" s="20" t="s">
        <v>265</v>
      </c>
      <c r="M15" s="20" t="s">
        <v>15</v>
      </c>
      <c r="N15" s="20"/>
      <c r="O15" s="609"/>
      <c r="P15" s="609"/>
      <c r="Q15" s="20" t="s">
        <v>16</v>
      </c>
      <c r="R15" s="609"/>
      <c r="S15" s="609"/>
      <c r="T15" s="21" t="s">
        <v>264</v>
      </c>
      <c r="V15" s="717" t="str">
        <f>IFERROR(IF(E15=O15,R15-H15+1,IF(O15-E15=1,12-H15+1+R15,IF(O15-E15=2,12-H15+1+R15+12,"エラー"))),1)</f>
        <v>エラー</v>
      </c>
      <c r="W15" s="717"/>
      <c r="X15" s="717"/>
      <c r="Y15" s="718"/>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38"/>
      <c r="X17" s="722"/>
      <c r="Y17" s="722"/>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31" t="s">
        <v>342</v>
      </c>
      <c r="Y18" s="732"/>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4"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4" ht="16.149999999999999" hidden="1" customHeight="1" outlineLevel="1">
      <c r="A22" s="492"/>
      <c r="B22" s="493" t="s">
        <v>395</v>
      </c>
      <c r="C22" s="494" t="s">
        <v>15</v>
      </c>
      <c r="D22" s="687">
        <f>E15</f>
        <v>7</v>
      </c>
      <c r="E22" s="687"/>
      <c r="F22" s="495" t="s">
        <v>16</v>
      </c>
      <c r="G22" s="687">
        <f>H15</f>
        <v>4</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4"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4"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4"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row>
    <row r="27" spans="1:34"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4" ht="16.149999999999999" hidden="1" customHeight="1" outlineLevel="1">
      <c r="A28" s="492"/>
      <c r="B28" s="493" t="s">
        <v>395</v>
      </c>
      <c r="C28" s="494" t="s">
        <v>15</v>
      </c>
      <c r="D28" s="687">
        <f>IF(D22="","",D22)</f>
        <v>7</v>
      </c>
      <c r="E28" s="687"/>
      <c r="F28" s="495" t="s">
        <v>16</v>
      </c>
      <c r="G28" s="687">
        <f>IF(G22="","",G22)</f>
        <v>4</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4"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4"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4"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4"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7</v>
      </c>
      <c r="E35" s="687"/>
      <c r="F35" s="495" t="s">
        <v>16</v>
      </c>
      <c r="G35" s="687">
        <f>IF(G22="","",G22)</f>
        <v>4</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8"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 t="shared" si="1"/>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c r="AA39" s="688"/>
      <c r="AB39" s="688"/>
      <c r="AC39" s="688"/>
      <c r="AD39" s="688"/>
      <c r="AE39" s="688"/>
      <c r="AF39" s="688"/>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c r="AA40" s="688"/>
      <c r="AB40" s="688"/>
      <c r="AC40" s="688"/>
      <c r="AD40" s="688"/>
      <c r="AE40" s="688"/>
      <c r="AF40" s="688"/>
      <c r="AG40" s="499" t="s">
        <v>270</v>
      </c>
      <c r="AH40" s="206"/>
      <c r="AI40" s="206"/>
      <c r="AJ40" s="206"/>
      <c r="AK40" s="206"/>
      <c r="AL40" s="206"/>
      <c r="AM40" s="206"/>
      <c r="AN40" s="206"/>
      <c r="AO40" s="206"/>
      <c r="AP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0</v>
      </c>
      <c r="AA41" s="665"/>
      <c r="AB41" s="665"/>
      <c r="AC41" s="665"/>
      <c r="AD41" s="665"/>
      <c r="AE41" s="665"/>
      <c r="AF41" s="665"/>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759">
        <f>AB46-AB50+AB51</f>
        <v>0</v>
      </c>
      <c r="AC54" s="759"/>
      <c r="AD54" s="759"/>
      <c r="AE54" s="759"/>
      <c r="AF54" s="759"/>
      <c r="AG54" s="9" t="s">
        <v>270</v>
      </c>
      <c r="AQ54" s="176"/>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762"/>
      <c r="AC55" s="762"/>
      <c r="AD55" s="762"/>
      <c r="AE55" s="762"/>
      <c r="AF55" s="762"/>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0</v>
      </c>
      <c r="AC61" s="627"/>
      <c r="AD61" s="627"/>
      <c r="AE61" s="627"/>
      <c r="AF61" s="627"/>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53"/>
      <c r="AC62" s="753"/>
      <c r="AD62" s="753"/>
      <c r="AE62" s="753"/>
      <c r="AF62" s="753"/>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53"/>
      <c r="AC63" s="753"/>
      <c r="AD63" s="753"/>
      <c r="AE63" s="753"/>
      <c r="AF63" s="753"/>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AB59-SUM(AB64:AF65)</f>
        <v>0</v>
      </c>
      <c r="AC66" s="699"/>
      <c r="AD66" s="699"/>
      <c r="AE66" s="699"/>
      <c r="AF66" s="699"/>
      <c r="AG66" s="315" t="s">
        <v>270</v>
      </c>
    </row>
    <row r="67" spans="1:43" ht="16.149999999999999" hidden="1" customHeight="1" outlineLevel="1" thickBot="1">
      <c r="A67" s="764" t="s">
        <v>412</v>
      </c>
      <c r="B67" s="765"/>
      <c r="C67" s="765"/>
      <c r="D67" s="765"/>
      <c r="E67" s="765"/>
      <c r="F67" s="765"/>
      <c r="G67" s="765"/>
      <c r="H67" s="765"/>
      <c r="I67" s="765"/>
      <c r="J67" s="765"/>
      <c r="K67" s="765"/>
      <c r="L67" s="765"/>
      <c r="M67" s="765"/>
      <c r="N67" s="765"/>
      <c r="O67" s="765"/>
      <c r="P67" s="765"/>
      <c r="Q67" s="765"/>
      <c r="R67" s="765"/>
      <c r="S67" s="765"/>
      <c r="T67" s="765"/>
      <c r="U67" s="765"/>
      <c r="V67" s="765"/>
      <c r="W67" s="765"/>
      <c r="X67" s="765"/>
      <c r="Y67" s="765"/>
      <c r="Z67" s="765"/>
      <c r="AA67" s="765"/>
      <c r="AB67" s="766"/>
      <c r="AC67" s="766"/>
      <c r="AD67" s="766"/>
      <c r="AE67" s="766"/>
      <c r="AF67" s="766"/>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25">
        <f>'（別添）_計画書（無床診療所及びⅡを算定する有床診療所）'!AB74</f>
        <v>0</v>
      </c>
      <c r="AC85" s="625"/>
      <c r="AD85" s="625"/>
      <c r="AE85" s="625"/>
      <c r="AF85" s="625"/>
      <c r="AG85" s="78" t="s">
        <v>289</v>
      </c>
    </row>
    <row r="86" spans="1:43"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13">
        <f>'（別添）_計画書（無床診療所及びⅡを算定する有床診療所）'!AB75</f>
        <v>0</v>
      </c>
      <c r="AC86" s="613"/>
      <c r="AD86" s="613"/>
      <c r="AE86" s="613"/>
      <c r="AF86" s="613"/>
      <c r="AG86" s="118" t="s">
        <v>270</v>
      </c>
    </row>
    <row r="87" spans="1:43"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row>
    <row r="88" spans="1:43"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71">
        <v>0</v>
      </c>
      <c r="AC89" s="771"/>
      <c r="AD89" s="771"/>
      <c r="AE89" s="771"/>
      <c r="AF89" s="771"/>
      <c r="AG89" s="121" t="s">
        <v>270</v>
      </c>
    </row>
    <row r="90" spans="1:43" ht="16.149999999999999" customHeight="1" collapsed="1" thickBot="1">
      <c r="A90" s="40"/>
      <c r="B90" s="96" t="s">
        <v>1672</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72"/>
      <c r="AC90" s="772"/>
      <c r="AD90" s="772"/>
      <c r="AE90" s="772"/>
      <c r="AF90" s="772"/>
      <c r="AG90" s="121" t="s">
        <v>291</v>
      </c>
    </row>
    <row r="91" spans="1:43" ht="16.149999999999999" customHeight="1" thickTop="1" thickBot="1">
      <c r="A91" s="86"/>
      <c r="B91" s="97" t="s">
        <v>1673</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73">
        <f>IFERROR(AB90/AB86*100,0)</f>
        <v>0</v>
      </c>
      <c r="AC91" s="773"/>
      <c r="AD91" s="773"/>
      <c r="AE91" s="773"/>
      <c r="AF91" s="773"/>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'（別添）_計画書（無床診療所及びⅡを算定する有床診療所）'!AB83</f>
        <v>0</v>
      </c>
      <c r="AC94" s="775"/>
      <c r="AD94" s="775"/>
      <c r="AE94" s="775"/>
      <c r="AF94" s="775"/>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'（別添）_計画書（無床診療所及びⅡを算定する有床診療所）'!AB84</f>
        <v>0</v>
      </c>
      <c r="AC95" s="627"/>
      <c r="AD95" s="627"/>
      <c r="AE95" s="627"/>
      <c r="AF95" s="627"/>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'（別添）_計画書（無床診療所及びⅡを算定する有床診療所）'!AB92</f>
        <v>0</v>
      </c>
      <c r="AC103" s="775"/>
      <c r="AD103" s="775"/>
      <c r="AE103" s="775"/>
      <c r="AF103" s="775"/>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'（別添）_計画書（無床診療所及びⅡを算定する有床診療所）'!AB93</f>
        <v>0</v>
      </c>
      <c r="AC104" s="627"/>
      <c r="AD104" s="627"/>
      <c r="AE104" s="627"/>
      <c r="AF104" s="627"/>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'（別添）_計画書（無床診療所及びⅡを算定する有床診療所）'!AB101</f>
        <v>0</v>
      </c>
      <c r="AC112" s="775"/>
      <c r="AD112" s="775"/>
      <c r="AE112" s="775"/>
      <c r="AF112" s="775"/>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'（別添）_計画書（無床診療所及びⅡを算定する有床診療所）'!AB102</f>
        <v>0</v>
      </c>
      <c r="AC113" s="627"/>
      <c r="AD113" s="627"/>
      <c r="AE113" s="627"/>
      <c r="AF113" s="627"/>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'（別添）_計画書（無床診療所及びⅡを算定する有床診療所）'!AB110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'（別添）_計画書（無床診療所及びⅡを算定する有床診療所）'!AB111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hidden="1" customHeight="1" outlineLevel="1"/>
    <row r="129" spans="1:35" ht="16.350000000000001" customHeight="1" collapsed="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25">
        <f>'（別添）_計画書（無床診療所及びⅡを算定する有床診療所）'!AB120</f>
        <v>0</v>
      </c>
      <c r="AC131" s="625"/>
      <c r="AD131" s="625"/>
      <c r="AE131" s="625"/>
      <c r="AF131" s="625"/>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79">
        <f>'（別添）_計画書（無床診療所及びⅡを算定する有床診療所）'!AB121</f>
        <v>0</v>
      </c>
      <c r="AC132" s="779"/>
      <c r="AD132" s="779"/>
      <c r="AE132" s="779"/>
      <c r="AF132" s="779"/>
      <c r="AG132" s="478"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13">
        <f>'（別添）_計画書（無床診療所及びⅡを算定する有床診療所）'!AB122</f>
        <v>0</v>
      </c>
      <c r="AC133" s="613"/>
      <c r="AD133" s="613"/>
      <c r="AE133" s="613"/>
      <c r="AF133" s="613"/>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712"/>
      <c r="AC134" s="712"/>
      <c r="AD134" s="712"/>
      <c r="AE134" s="712"/>
      <c r="AF134" s="712"/>
      <c r="AG134" s="479"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713">
        <f>AB134-AB132</f>
        <v>0</v>
      </c>
      <c r="AC136" s="713"/>
      <c r="AD136" s="713"/>
      <c r="AE136" s="713"/>
      <c r="AF136" s="713"/>
      <c r="AG136" s="479"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76">
        <f>AB135-AB133</f>
        <v>0</v>
      </c>
      <c r="AC137" s="776"/>
      <c r="AD137" s="776"/>
      <c r="AE137" s="776"/>
      <c r="AF137" s="77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77">
        <f>1000*AB131</f>
        <v>0</v>
      </c>
      <c r="AC138" s="777"/>
      <c r="AD138" s="777"/>
      <c r="AE138" s="777"/>
      <c r="AF138" s="777"/>
      <c r="AG138" s="515"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78">
        <f>IFERROR(AB139/AB133*100,0)</f>
        <v>0</v>
      </c>
      <c r="AC140" s="778"/>
      <c r="AD140" s="778"/>
      <c r="AE140" s="778"/>
      <c r="AF140" s="778"/>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25">
        <f>'（別添）_計画書（無床診療所及びⅡを算定する有床診療所）'!AB132</f>
        <v>0</v>
      </c>
      <c r="AC143" s="625"/>
      <c r="AD143" s="625"/>
      <c r="AE143" s="625"/>
      <c r="AF143" s="625"/>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79">
        <f>'（別添）_計画書（無床診療所及びⅡを算定する有床診療所）'!AB133</f>
        <v>0</v>
      </c>
      <c r="AC144" s="779"/>
      <c r="AD144" s="779"/>
      <c r="AE144" s="779"/>
      <c r="AF144" s="779"/>
      <c r="AG144" s="478"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13">
        <f>'（別添）_計画書（無床診療所及びⅡを算定する有床診療所）'!AB134</f>
        <v>0</v>
      </c>
      <c r="AC145" s="613"/>
      <c r="AD145" s="613"/>
      <c r="AE145" s="613"/>
      <c r="AF145" s="613"/>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712"/>
      <c r="AC146" s="712"/>
      <c r="AD146" s="712"/>
      <c r="AE146" s="712"/>
      <c r="AF146" s="712"/>
      <c r="AG146" s="479"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713">
        <f>AB146-AB144</f>
        <v>0</v>
      </c>
      <c r="AC148" s="713"/>
      <c r="AD148" s="713"/>
      <c r="AE148" s="713"/>
      <c r="AF148" s="713"/>
      <c r="AG148" s="479"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76">
        <f>AB147-AB145</f>
        <v>0</v>
      </c>
      <c r="AC149" s="776"/>
      <c r="AD149" s="776"/>
      <c r="AE149" s="776"/>
      <c r="AF149" s="77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f>1000*AB143</f>
        <v>0</v>
      </c>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78">
        <f>IFERROR(AB151/AB145*100,0)</f>
        <v>0</v>
      </c>
      <c r="AC152" s="778"/>
      <c r="AD152" s="778"/>
      <c r="AE152" s="778"/>
      <c r="AF152" s="778"/>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597"/>
      <c r="G157" s="597"/>
      <c r="H157" s="3" t="s">
        <v>16</v>
      </c>
      <c r="I157" s="597"/>
      <c r="J157" s="597"/>
      <c r="K157" s="3" t="s">
        <v>264</v>
      </c>
      <c r="L157" s="597"/>
      <c r="M157" s="597"/>
      <c r="N157" s="3" t="s">
        <v>18</v>
      </c>
      <c r="O157" s="3"/>
      <c r="P157" s="3"/>
      <c r="Q157" s="3" t="s">
        <v>444</v>
      </c>
      <c r="R157" s="3"/>
      <c r="S157" s="3"/>
      <c r="T157" s="3"/>
      <c r="U157" s="598"/>
      <c r="V157" s="598"/>
      <c r="W157" s="598"/>
      <c r="X157" s="598"/>
      <c r="Y157" s="598"/>
      <c r="Z157" s="598"/>
      <c r="AA157" s="598"/>
      <c r="AB157" s="598"/>
      <c r="AC157" s="598"/>
      <c r="AD157" s="598"/>
      <c r="AE157" s="598"/>
      <c r="AF157" s="59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D38:E38"/>
    <mergeCell ref="G38:H38"/>
    <mergeCell ref="M38:N38"/>
    <mergeCell ref="P38:Q38"/>
    <mergeCell ref="S38:X38"/>
    <mergeCell ref="Z38:AF38"/>
    <mergeCell ref="AB43:AF43"/>
    <mergeCell ref="AB44:AF44"/>
    <mergeCell ref="AB46:AF4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AV155" sqref="AV155"/>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615" t="s">
        <v>463</v>
      </c>
      <c r="B2" s="615"/>
      <c r="C2" s="615"/>
      <c r="D2" s="615"/>
      <c r="E2" s="615"/>
      <c r="F2" s="615"/>
      <c r="G2" s="615"/>
      <c r="H2" s="615"/>
      <c r="I2" s="615"/>
      <c r="J2" s="615"/>
      <c r="K2" s="615"/>
      <c r="L2" s="615"/>
      <c r="M2" s="615"/>
      <c r="N2" s="615"/>
      <c r="O2" s="615"/>
      <c r="P2" s="615"/>
      <c r="Q2" s="615"/>
      <c r="R2" s="615"/>
      <c r="S2" s="615"/>
      <c r="T2" s="616"/>
      <c r="U2" s="616"/>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45" t="str">
        <f>IF('様式95_外来・在宅ベースアップ評価料（Ⅰ）'!H6=0,"",'様式95_外来・在宅ベースアップ評価料（Ⅰ）'!H6)</f>
        <v/>
      </c>
      <c r="Y5" s="668"/>
      <c r="Z5" s="668"/>
      <c r="AA5" s="668"/>
      <c r="AB5" s="668"/>
      <c r="AC5" s="668"/>
      <c r="AD5" s="668"/>
      <c r="AE5" s="668"/>
      <c r="AF5" s="668"/>
      <c r="AG5" s="669"/>
    </row>
    <row r="6" spans="1:33" ht="16.149999999999999" customHeight="1">
      <c r="A6" s="482" t="s">
        <v>1757</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673" t="s">
        <v>1503</v>
      </c>
      <c r="C8" s="674"/>
      <c r="D8" s="675" t="s">
        <v>261</v>
      </c>
      <c r="E8" s="676"/>
      <c r="F8" s="676"/>
      <c r="G8" s="676"/>
      <c r="H8" s="676"/>
      <c r="I8" s="676"/>
      <c r="J8" s="676"/>
      <c r="K8" s="676"/>
      <c r="L8" s="676"/>
      <c r="M8" s="676"/>
      <c r="N8" s="676"/>
      <c r="O8" s="676"/>
      <c r="P8" s="676"/>
      <c r="Q8" s="676"/>
      <c r="R8" s="676"/>
      <c r="S8" s="676"/>
      <c r="T8" s="676"/>
      <c r="U8" s="676"/>
      <c r="V8" s="676"/>
      <c r="W8" s="676"/>
      <c r="X8" s="676"/>
      <c r="Y8" s="676"/>
      <c r="Z8" s="676"/>
      <c r="AA8" s="3"/>
      <c r="AB8" s="3"/>
      <c r="AC8" s="3"/>
      <c r="AD8" s="3"/>
      <c r="AE8" s="3"/>
      <c r="AF8" s="3"/>
      <c r="AG8" s="413"/>
    </row>
    <row r="9" spans="1:33" ht="16.149999999999999" hidden="1" customHeight="1" outlineLevel="1" thickBot="1">
      <c r="A9" s="424"/>
      <c r="B9" s="673" t="s">
        <v>1503</v>
      </c>
      <c r="C9" s="674"/>
      <c r="D9" s="677" t="s">
        <v>262</v>
      </c>
      <c r="E9" s="678"/>
      <c r="F9" s="678"/>
      <c r="G9" s="678"/>
      <c r="H9" s="678"/>
      <c r="I9" s="678"/>
      <c r="J9" s="678"/>
      <c r="K9" s="678"/>
      <c r="L9" s="678"/>
      <c r="M9" s="678"/>
      <c r="N9" s="678"/>
      <c r="O9" s="678"/>
      <c r="P9" s="678"/>
      <c r="Q9" s="678"/>
      <c r="R9" s="678"/>
      <c r="S9" s="678"/>
      <c r="T9" s="678"/>
      <c r="U9" s="678"/>
      <c r="V9" s="678"/>
      <c r="W9" s="678"/>
      <c r="X9" s="678"/>
      <c r="Y9" s="678"/>
      <c r="Z9" s="678"/>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1692</v>
      </c>
      <c r="B11" s="3"/>
      <c r="C11" s="3"/>
      <c r="D11" s="3"/>
      <c r="E11" s="3"/>
      <c r="F11" s="3"/>
      <c r="L11" s="3"/>
      <c r="M11" s="3"/>
      <c r="N11" s="3"/>
      <c r="O11" s="3"/>
      <c r="P11" s="3"/>
      <c r="Q11" s="3"/>
      <c r="R11" s="3"/>
      <c r="S11" s="3"/>
      <c r="T11" s="3"/>
      <c r="U11" s="3"/>
      <c r="V11" s="3"/>
      <c r="AE11" s="3"/>
      <c r="AF11" s="3"/>
      <c r="AG11" s="413"/>
    </row>
    <row r="12" spans="1:33" ht="16.149999999999999" customHeight="1" thickBot="1">
      <c r="B12" s="608" t="s">
        <v>15</v>
      </c>
      <c r="C12" s="651"/>
      <c r="D12" s="651"/>
      <c r="E12" s="670">
        <f>IF('（別添）_計画書（歯科診療所及びⅡを算定する有床診療所）'!E16=0,"",'（別添）_計画書（歯科診療所及びⅡを算定する有床診療所）'!E16)</f>
        <v>7</v>
      </c>
      <c r="F12" s="670"/>
      <c r="G12" s="20" t="s">
        <v>16</v>
      </c>
      <c r="H12" s="670">
        <f>IF('（別添）_計画書（歯科診療所及びⅡを算定する有床診療所）'!H16=0,"",'（別添）_計画書（歯科診療所及びⅡを算定する有床診療所）'!H16)</f>
        <v>4</v>
      </c>
      <c r="I12" s="670"/>
      <c r="J12" s="20" t="s">
        <v>264</v>
      </c>
      <c r="K12" s="20"/>
      <c r="L12" s="20" t="s">
        <v>265</v>
      </c>
      <c r="M12" s="20" t="s">
        <v>15</v>
      </c>
      <c r="N12" s="20"/>
      <c r="O12" s="670">
        <f>IF('（別添）_計画書（歯科診療所及びⅡを算定する有床診療所）'!O16=0,"",'（別添）_計画書（歯科診療所及びⅡを算定する有床診療所）'!O16)</f>
        <v>8</v>
      </c>
      <c r="P12" s="670"/>
      <c r="Q12" s="20" t="s">
        <v>16</v>
      </c>
      <c r="R12" s="670">
        <f>IF('（別添）_計画書（歯科診療所及びⅡを算定する有床診療所）'!R16=0,"",'（別添）_計画書（歯科診療所及びⅡを算定する有床診療所）'!R16)</f>
        <v>3</v>
      </c>
      <c r="S12" s="670"/>
      <c r="T12" s="21" t="s">
        <v>264</v>
      </c>
      <c r="V12" s="603">
        <f>'（別添）_計画書（歯科診療所及びⅡを算定する有床診療所）'!V16</f>
        <v>12</v>
      </c>
      <c r="W12" s="603"/>
      <c r="X12" s="603"/>
      <c r="Y12" s="60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1758</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08" t="s">
        <v>15</v>
      </c>
      <c r="C15" s="651"/>
      <c r="D15" s="651"/>
      <c r="E15" s="670">
        <f>IF('（別添）_計画書（歯科診療所及びⅡを算定する有床診療所）'!E21=0,"",'（別添）_計画書（歯科診療所及びⅡを算定する有床診療所）'!E21)</f>
        <v>7</v>
      </c>
      <c r="F15" s="670"/>
      <c r="G15" s="20" t="s">
        <v>16</v>
      </c>
      <c r="H15" s="670">
        <f>IF('（別添）_計画書（歯科診療所及びⅡを算定する有床診療所）'!H21=0,"",'（別添）_計画書（歯科診療所及びⅡを算定する有床診療所）'!H21)</f>
        <v>4</v>
      </c>
      <c r="I15" s="670"/>
      <c r="J15" s="20" t="s">
        <v>264</v>
      </c>
      <c r="K15" s="20"/>
      <c r="L15" s="20" t="s">
        <v>265</v>
      </c>
      <c r="M15" s="20" t="s">
        <v>15</v>
      </c>
      <c r="N15" s="20"/>
      <c r="O15" s="609">
        <v>7</v>
      </c>
      <c r="P15" s="609"/>
      <c r="Q15" s="20" t="s">
        <v>16</v>
      </c>
      <c r="R15" s="609">
        <v>3</v>
      </c>
      <c r="S15" s="609"/>
      <c r="T15" s="21" t="s">
        <v>264</v>
      </c>
      <c r="V15" s="603">
        <f>IFERROR(IF(E15=O15,R15-H15+1,IF(O15-E15=1,12-H15+1+R15,IF(O15-E15=2,12-H15+1+R15+12,"エラー"))),1)</f>
        <v>0</v>
      </c>
      <c r="W15" s="603"/>
      <c r="X15" s="603"/>
      <c r="Y15" s="60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1759</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0" t="s">
        <v>342</v>
      </c>
      <c r="Y18" s="781"/>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23"/>
      <c r="S20" s="724"/>
      <c r="T20" s="724"/>
      <c r="U20" s="724"/>
      <c r="V20" s="724"/>
      <c r="W20" s="724"/>
      <c r="X20" s="724"/>
      <c r="Y20" s="490"/>
      <c r="Z20" s="490"/>
      <c r="AA20" s="490"/>
      <c r="AB20" s="490"/>
      <c r="AC20" s="725"/>
      <c r="AD20" s="725"/>
      <c r="AE20" s="725"/>
      <c r="AF20" s="725"/>
      <c r="AG20" s="491"/>
    </row>
    <row r="21" spans="1:36" ht="16.149999999999999" hidden="1" customHeight="1" outlineLevel="1">
      <c r="A21" s="492"/>
      <c r="B21" s="726" t="s">
        <v>393</v>
      </c>
      <c r="C21" s="726"/>
      <c r="D21" s="726"/>
      <c r="E21" s="726"/>
      <c r="F21" s="726"/>
      <c r="G21" s="726"/>
      <c r="H21" s="726"/>
      <c r="I21" s="726"/>
      <c r="J21" s="726"/>
      <c r="K21" s="726"/>
      <c r="L21" s="726"/>
      <c r="M21" s="726"/>
      <c r="N21" s="726"/>
      <c r="O21" s="726"/>
      <c r="P21" s="726"/>
      <c r="Q21" s="726"/>
      <c r="R21" s="726"/>
      <c r="S21" s="727" t="s">
        <v>394</v>
      </c>
      <c r="T21" s="728"/>
      <c r="U21" s="728"/>
      <c r="V21" s="728"/>
      <c r="W21" s="728"/>
      <c r="X21" s="728"/>
      <c r="Y21" s="729"/>
      <c r="Z21" s="727" t="s">
        <v>347</v>
      </c>
      <c r="AA21" s="728"/>
      <c r="AB21" s="728"/>
      <c r="AC21" s="729"/>
      <c r="AD21" s="727" t="s">
        <v>348</v>
      </c>
      <c r="AE21" s="728"/>
      <c r="AF21" s="728"/>
      <c r="AG21" s="730"/>
    </row>
    <row r="22" spans="1:36" ht="16.149999999999999" hidden="1" customHeight="1" outlineLevel="1">
      <c r="A22" s="492"/>
      <c r="B22" s="493" t="s">
        <v>395</v>
      </c>
      <c r="C22" s="494" t="s">
        <v>15</v>
      </c>
      <c r="D22" s="687">
        <f>E15</f>
        <v>7</v>
      </c>
      <c r="E22" s="687"/>
      <c r="F22" s="495" t="s">
        <v>16</v>
      </c>
      <c r="G22" s="687">
        <f>H15</f>
        <v>4</v>
      </c>
      <c r="H22" s="687"/>
      <c r="I22" s="495" t="s">
        <v>264</v>
      </c>
      <c r="J22" s="495" t="s">
        <v>396</v>
      </c>
      <c r="K22" s="495" t="s">
        <v>397</v>
      </c>
      <c r="L22" s="495"/>
      <c r="M22" s="688"/>
      <c r="N22" s="688"/>
      <c r="O22" s="496" t="s">
        <v>16</v>
      </c>
      <c r="P22" s="688"/>
      <c r="Q22" s="688"/>
      <c r="R22" s="497" t="s">
        <v>264</v>
      </c>
      <c r="S22" s="734"/>
      <c r="T22" s="690"/>
      <c r="U22" s="690"/>
      <c r="V22" s="690"/>
      <c r="W22" s="690"/>
      <c r="X22" s="690"/>
      <c r="Y22" s="735"/>
      <c r="Z22" s="733" t="str">
        <f>IF(S22="","",VLOOKUP(S22,'リスト（外来）'!C:D,2,FALSE))</f>
        <v/>
      </c>
      <c r="AA22" s="687"/>
      <c r="AB22" s="687"/>
      <c r="AC22" s="498" t="s">
        <v>276</v>
      </c>
      <c r="AD22" s="733" t="str">
        <f>IF(S22="","",VLOOKUP(S22,'リスト（外来）'!C:E,3,FALSE))</f>
        <v/>
      </c>
      <c r="AE22" s="687"/>
      <c r="AF22" s="687"/>
      <c r="AG22" s="499" t="s">
        <v>276</v>
      </c>
    </row>
    <row r="23" spans="1:36" ht="16.149999999999999" hidden="1" customHeight="1" outlineLevel="1">
      <c r="A23" s="492"/>
      <c r="B23" s="493" t="s">
        <v>398</v>
      </c>
      <c r="C23" s="494" t="s">
        <v>15</v>
      </c>
      <c r="D23" s="688"/>
      <c r="E23" s="688"/>
      <c r="F23" s="495" t="s">
        <v>16</v>
      </c>
      <c r="G23" s="688"/>
      <c r="H23" s="688"/>
      <c r="I23" s="495" t="s">
        <v>264</v>
      </c>
      <c r="J23" s="495" t="s">
        <v>396</v>
      </c>
      <c r="K23" s="495" t="s">
        <v>397</v>
      </c>
      <c r="L23" s="495"/>
      <c r="M23" s="688"/>
      <c r="N23" s="688"/>
      <c r="O23" s="496" t="s">
        <v>16</v>
      </c>
      <c r="P23" s="688"/>
      <c r="Q23" s="688"/>
      <c r="R23" s="497" t="s">
        <v>264</v>
      </c>
      <c r="S23" s="734"/>
      <c r="T23" s="690"/>
      <c r="U23" s="690"/>
      <c r="V23" s="690"/>
      <c r="W23" s="690"/>
      <c r="X23" s="690"/>
      <c r="Y23" s="735"/>
      <c r="Z23" s="733" t="str">
        <f>IF(S23="","",VLOOKUP(S23,'リスト（外来）'!C:D,2,FALSE))</f>
        <v/>
      </c>
      <c r="AA23" s="687"/>
      <c r="AB23" s="687"/>
      <c r="AC23" s="498" t="s">
        <v>276</v>
      </c>
      <c r="AD23" s="733" t="str">
        <f>IF(S23="","",VLOOKUP(S23,'リスト（外来）'!C:E,3,FALSE))</f>
        <v/>
      </c>
      <c r="AE23" s="687"/>
      <c r="AF23" s="687"/>
      <c r="AG23" s="499" t="s">
        <v>276</v>
      </c>
    </row>
    <row r="24" spans="1:36" ht="16.149999999999999" hidden="1" customHeight="1" outlineLevel="1">
      <c r="A24" s="492"/>
      <c r="B24" s="493" t="s">
        <v>399</v>
      </c>
      <c r="C24" s="494" t="s">
        <v>15</v>
      </c>
      <c r="D24" s="688"/>
      <c r="E24" s="688"/>
      <c r="F24" s="495" t="s">
        <v>16</v>
      </c>
      <c r="G24" s="688"/>
      <c r="H24" s="688"/>
      <c r="I24" s="495" t="s">
        <v>264</v>
      </c>
      <c r="J24" s="495" t="s">
        <v>396</v>
      </c>
      <c r="K24" s="495" t="s">
        <v>397</v>
      </c>
      <c r="L24" s="495"/>
      <c r="M24" s="688"/>
      <c r="N24" s="688"/>
      <c r="O24" s="496" t="s">
        <v>16</v>
      </c>
      <c r="P24" s="688"/>
      <c r="Q24" s="688"/>
      <c r="R24" s="497" t="s">
        <v>264</v>
      </c>
      <c r="S24" s="734"/>
      <c r="T24" s="690"/>
      <c r="U24" s="690"/>
      <c r="V24" s="690"/>
      <c r="W24" s="690"/>
      <c r="X24" s="690"/>
      <c r="Y24" s="735"/>
      <c r="Z24" s="733" t="str">
        <f>IF(S24="","",VLOOKUP(S24,'リスト（外来）'!C:D,2,FALSE))</f>
        <v/>
      </c>
      <c r="AA24" s="687"/>
      <c r="AB24" s="687"/>
      <c r="AC24" s="498" t="s">
        <v>276</v>
      </c>
      <c r="AD24" s="733" t="str">
        <f>IF(S24="","",VLOOKUP(S24,'リスト（外来）'!C:E,3,FALSE))</f>
        <v/>
      </c>
      <c r="AE24" s="687"/>
      <c r="AF24" s="687"/>
      <c r="AG24" s="499" t="s">
        <v>276</v>
      </c>
    </row>
    <row r="25" spans="1:36" ht="16.149999999999999" hidden="1" customHeight="1" outlineLevel="1">
      <c r="A25" s="492"/>
      <c r="B25" s="500" t="s">
        <v>400</v>
      </c>
      <c r="C25" s="494" t="s">
        <v>15</v>
      </c>
      <c r="D25" s="688"/>
      <c r="E25" s="688"/>
      <c r="F25" s="495" t="s">
        <v>16</v>
      </c>
      <c r="G25" s="688"/>
      <c r="H25" s="688"/>
      <c r="I25" s="495" t="s">
        <v>264</v>
      </c>
      <c r="J25" s="495" t="s">
        <v>396</v>
      </c>
      <c r="K25" s="495" t="s">
        <v>397</v>
      </c>
      <c r="L25" s="495"/>
      <c r="M25" s="688"/>
      <c r="N25" s="688"/>
      <c r="O25" s="496" t="s">
        <v>16</v>
      </c>
      <c r="P25" s="688"/>
      <c r="Q25" s="688"/>
      <c r="R25" s="497" t="s">
        <v>264</v>
      </c>
      <c r="S25" s="734"/>
      <c r="T25" s="690"/>
      <c r="U25" s="690"/>
      <c r="V25" s="690"/>
      <c r="W25" s="690"/>
      <c r="X25" s="690"/>
      <c r="Y25" s="735"/>
      <c r="Z25" s="733" t="str">
        <f>IF(S25="","",VLOOKUP(S25,'リスト（外来）'!C:D,2,FALSE))</f>
        <v/>
      </c>
      <c r="AA25" s="687"/>
      <c r="AB25" s="687"/>
      <c r="AC25" s="498" t="s">
        <v>276</v>
      </c>
      <c r="AD25" s="733" t="str">
        <f>IF(S25="","",VLOOKUP(S25,'リスト（外来）'!C:E,3,FALSE))</f>
        <v/>
      </c>
      <c r="AE25" s="687"/>
      <c r="AF25" s="687"/>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41"/>
      <c r="AD26" s="741"/>
      <c r="AE26" s="741"/>
      <c r="AF26" s="741"/>
      <c r="AG26" s="499"/>
      <c r="AJ26" s="359"/>
    </row>
    <row r="27" spans="1:36" ht="16.149999999999999" hidden="1" customHeight="1" outlineLevel="1">
      <c r="A27" s="492"/>
      <c r="B27" s="727" t="s">
        <v>393</v>
      </c>
      <c r="C27" s="728"/>
      <c r="D27" s="728"/>
      <c r="E27" s="728"/>
      <c r="F27" s="728"/>
      <c r="G27" s="728"/>
      <c r="H27" s="728"/>
      <c r="I27" s="728"/>
      <c r="J27" s="728"/>
      <c r="K27" s="728"/>
      <c r="L27" s="728"/>
      <c r="M27" s="728"/>
      <c r="N27" s="728"/>
      <c r="O27" s="728"/>
      <c r="P27" s="728"/>
      <c r="Q27" s="728"/>
      <c r="R27" s="729"/>
      <c r="S27" s="727" t="s">
        <v>448</v>
      </c>
      <c r="T27" s="728"/>
      <c r="U27" s="728"/>
      <c r="V27" s="728"/>
      <c r="W27" s="728"/>
      <c r="X27" s="728"/>
      <c r="Y27" s="729"/>
      <c r="Z27" s="728" t="s">
        <v>449</v>
      </c>
      <c r="AA27" s="728"/>
      <c r="AB27" s="728"/>
      <c r="AC27" s="728"/>
      <c r="AD27" s="728"/>
      <c r="AE27" s="728"/>
      <c r="AF27" s="728"/>
      <c r="AG27" s="730"/>
    </row>
    <row r="28" spans="1:36" ht="16.149999999999999" hidden="1" customHeight="1" outlineLevel="1">
      <c r="A28" s="492"/>
      <c r="B28" s="493" t="s">
        <v>395</v>
      </c>
      <c r="C28" s="494" t="s">
        <v>15</v>
      </c>
      <c r="D28" s="687">
        <f>IF(D22="","",D22)</f>
        <v>7</v>
      </c>
      <c r="E28" s="687"/>
      <c r="F28" s="495" t="s">
        <v>16</v>
      </c>
      <c r="G28" s="687">
        <f>IF(G22="","",G22)</f>
        <v>4</v>
      </c>
      <c r="H28" s="687"/>
      <c r="I28" s="495" t="s">
        <v>264</v>
      </c>
      <c r="J28" s="495" t="s">
        <v>396</v>
      </c>
      <c r="K28" s="495" t="s">
        <v>397</v>
      </c>
      <c r="L28" s="495"/>
      <c r="M28" s="736" t="str">
        <f>IF(M22="","",M22)</f>
        <v/>
      </c>
      <c r="N28" s="736"/>
      <c r="O28" s="496" t="s">
        <v>16</v>
      </c>
      <c r="P28" s="736" t="str">
        <f>IF(P22="","",P22)</f>
        <v/>
      </c>
      <c r="Q28" s="736"/>
      <c r="R28" s="497" t="s">
        <v>264</v>
      </c>
      <c r="S28" s="737"/>
      <c r="T28" s="738"/>
      <c r="U28" s="738"/>
      <c r="V28" s="738"/>
      <c r="W28" s="738"/>
      <c r="X28" s="738"/>
      <c r="Y28" s="502" t="s">
        <v>278</v>
      </c>
      <c r="Z28" s="739"/>
      <c r="AA28" s="740"/>
      <c r="AB28" s="740"/>
      <c r="AC28" s="740"/>
      <c r="AD28" s="740"/>
      <c r="AE28" s="740"/>
      <c r="AF28" s="740"/>
      <c r="AG28" s="499" t="s">
        <v>278</v>
      </c>
    </row>
    <row r="29" spans="1:36" ht="16.149999999999999" hidden="1" customHeight="1" outlineLevel="1">
      <c r="A29" s="492"/>
      <c r="B29" s="493" t="s">
        <v>398</v>
      </c>
      <c r="C29" s="494" t="s">
        <v>15</v>
      </c>
      <c r="D29" s="736" t="str">
        <f>IF(D23="","",D23)</f>
        <v/>
      </c>
      <c r="E29" s="736"/>
      <c r="F29" s="495" t="s">
        <v>16</v>
      </c>
      <c r="G29" s="736" t="str">
        <f>IF(G23="","",G23)</f>
        <v/>
      </c>
      <c r="H29" s="736"/>
      <c r="I29" s="495" t="s">
        <v>264</v>
      </c>
      <c r="J29" s="495" t="s">
        <v>396</v>
      </c>
      <c r="K29" s="495" t="s">
        <v>397</v>
      </c>
      <c r="L29" s="495"/>
      <c r="M29" s="736" t="str">
        <f>IF(M23="","",M23)</f>
        <v/>
      </c>
      <c r="N29" s="736"/>
      <c r="O29" s="496" t="s">
        <v>16</v>
      </c>
      <c r="P29" s="736" t="str">
        <f>IF(P23="","",P23)</f>
        <v/>
      </c>
      <c r="Q29" s="736"/>
      <c r="R29" s="497" t="s">
        <v>264</v>
      </c>
      <c r="S29" s="737"/>
      <c r="T29" s="738"/>
      <c r="U29" s="738"/>
      <c r="V29" s="738"/>
      <c r="W29" s="738"/>
      <c r="X29" s="738"/>
      <c r="Y29" s="502" t="s">
        <v>278</v>
      </c>
      <c r="Z29" s="739"/>
      <c r="AA29" s="740"/>
      <c r="AB29" s="740"/>
      <c r="AC29" s="740"/>
      <c r="AD29" s="740"/>
      <c r="AE29" s="740"/>
      <c r="AF29" s="740"/>
      <c r="AG29" s="499" t="s">
        <v>278</v>
      </c>
    </row>
    <row r="30" spans="1:36" ht="16.149999999999999" hidden="1" customHeight="1" outlineLevel="1">
      <c r="A30" s="492"/>
      <c r="B30" s="493" t="s">
        <v>399</v>
      </c>
      <c r="C30" s="494" t="s">
        <v>15</v>
      </c>
      <c r="D30" s="736" t="str">
        <f>IF(D24="","",D24)</f>
        <v/>
      </c>
      <c r="E30" s="736"/>
      <c r="F30" s="495" t="s">
        <v>16</v>
      </c>
      <c r="G30" s="736" t="str">
        <f>IF(G24="","",G24)</f>
        <v/>
      </c>
      <c r="H30" s="736"/>
      <c r="I30" s="495" t="s">
        <v>264</v>
      </c>
      <c r="J30" s="495" t="s">
        <v>396</v>
      </c>
      <c r="K30" s="495" t="s">
        <v>397</v>
      </c>
      <c r="L30" s="495"/>
      <c r="M30" s="736" t="str">
        <f>IF(M24="","",M24)</f>
        <v/>
      </c>
      <c r="N30" s="736"/>
      <c r="O30" s="496" t="s">
        <v>16</v>
      </c>
      <c r="P30" s="736" t="str">
        <f>IF(P24="","",P24)</f>
        <v/>
      </c>
      <c r="Q30" s="736"/>
      <c r="R30" s="497" t="s">
        <v>264</v>
      </c>
      <c r="S30" s="737"/>
      <c r="T30" s="738"/>
      <c r="U30" s="738"/>
      <c r="V30" s="738"/>
      <c r="W30" s="738"/>
      <c r="X30" s="738"/>
      <c r="Y30" s="502" t="s">
        <v>278</v>
      </c>
      <c r="Z30" s="739"/>
      <c r="AA30" s="740"/>
      <c r="AB30" s="740"/>
      <c r="AC30" s="740"/>
      <c r="AD30" s="740"/>
      <c r="AE30" s="740"/>
      <c r="AF30" s="740"/>
      <c r="AG30" s="499" t="s">
        <v>278</v>
      </c>
    </row>
    <row r="31" spans="1:36" ht="16.149999999999999" hidden="1" customHeight="1" outlineLevel="1">
      <c r="A31" s="503"/>
      <c r="B31" s="500" t="s">
        <v>400</v>
      </c>
      <c r="C31" s="494" t="s">
        <v>15</v>
      </c>
      <c r="D31" s="736" t="str">
        <f>IF(D25="","",D25)</f>
        <v/>
      </c>
      <c r="E31" s="736"/>
      <c r="F31" s="495" t="s">
        <v>16</v>
      </c>
      <c r="G31" s="736" t="str">
        <f>IF(G25="","",G25)</f>
        <v/>
      </c>
      <c r="H31" s="736"/>
      <c r="I31" s="495" t="s">
        <v>264</v>
      </c>
      <c r="J31" s="495" t="s">
        <v>396</v>
      </c>
      <c r="K31" s="495" t="s">
        <v>397</v>
      </c>
      <c r="L31" s="495"/>
      <c r="M31" s="736" t="str">
        <f>IF(M25="","",M25)</f>
        <v/>
      </c>
      <c r="N31" s="736"/>
      <c r="O31" s="496" t="s">
        <v>16</v>
      </c>
      <c r="P31" s="736" t="str">
        <f>IF(P25="","",P25)</f>
        <v/>
      </c>
      <c r="Q31" s="736"/>
      <c r="R31" s="497" t="s">
        <v>264</v>
      </c>
      <c r="S31" s="737"/>
      <c r="T31" s="738"/>
      <c r="U31" s="738"/>
      <c r="V31" s="738"/>
      <c r="W31" s="738"/>
      <c r="X31" s="738"/>
      <c r="Y31" s="502" t="s">
        <v>278</v>
      </c>
      <c r="Z31" s="739"/>
      <c r="AA31" s="740"/>
      <c r="AB31" s="740"/>
      <c r="AC31" s="740"/>
      <c r="AD31" s="740"/>
      <c r="AE31" s="740"/>
      <c r="AF31" s="740"/>
      <c r="AG31" s="499" t="s">
        <v>278</v>
      </c>
    </row>
    <row r="32" spans="1:36" ht="16.149999999999999" hidden="1" customHeight="1" outlineLevel="1">
      <c r="A32" s="492"/>
      <c r="B32" s="746" t="s">
        <v>403</v>
      </c>
      <c r="C32" s="747"/>
      <c r="D32" s="747"/>
      <c r="E32" s="747"/>
      <c r="F32" s="747"/>
      <c r="G32" s="747"/>
      <c r="H32" s="747"/>
      <c r="I32" s="747"/>
      <c r="J32" s="747"/>
      <c r="K32" s="747"/>
      <c r="L32" s="747"/>
      <c r="M32" s="747"/>
      <c r="N32" s="747"/>
      <c r="O32" s="747"/>
      <c r="P32" s="747"/>
      <c r="Q32" s="747"/>
      <c r="R32" s="748"/>
      <c r="S32" s="749">
        <f>SUM(S28:X31)</f>
        <v>0</v>
      </c>
      <c r="T32" s="750"/>
      <c r="U32" s="750"/>
      <c r="V32" s="750"/>
      <c r="W32" s="750"/>
      <c r="X32" s="750"/>
      <c r="Y32" s="502" t="s">
        <v>278</v>
      </c>
      <c r="Z32" s="751">
        <f>SUM(Z28:AF31)</f>
        <v>0</v>
      </c>
      <c r="AA32" s="695"/>
      <c r="AB32" s="695"/>
      <c r="AC32" s="695"/>
      <c r="AD32" s="695"/>
      <c r="AE32" s="695"/>
      <c r="AF32" s="695"/>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2"/>
      <c r="AD33" s="752"/>
      <c r="AE33" s="752"/>
      <c r="AF33" s="752"/>
      <c r="AG33" s="505"/>
    </row>
    <row r="34" spans="1:43" ht="16.149999999999999" hidden="1" customHeight="1" outlineLevel="1">
      <c r="A34" s="492"/>
      <c r="B34" s="727" t="s">
        <v>393</v>
      </c>
      <c r="C34" s="728"/>
      <c r="D34" s="728"/>
      <c r="E34" s="728"/>
      <c r="F34" s="728"/>
      <c r="G34" s="728"/>
      <c r="H34" s="728"/>
      <c r="I34" s="728"/>
      <c r="J34" s="728"/>
      <c r="K34" s="728"/>
      <c r="L34" s="728"/>
      <c r="M34" s="728"/>
      <c r="N34" s="728"/>
      <c r="O34" s="728"/>
      <c r="P34" s="728"/>
      <c r="Q34" s="728"/>
      <c r="R34" s="729"/>
      <c r="S34" s="727" t="s">
        <v>451</v>
      </c>
      <c r="T34" s="728"/>
      <c r="U34" s="728"/>
      <c r="V34" s="728"/>
      <c r="W34" s="728"/>
      <c r="X34" s="728"/>
      <c r="Y34" s="729"/>
      <c r="Z34" s="728" t="s">
        <v>452</v>
      </c>
      <c r="AA34" s="728"/>
      <c r="AB34" s="728"/>
      <c r="AC34" s="728"/>
      <c r="AD34" s="728"/>
      <c r="AE34" s="728"/>
      <c r="AF34" s="728"/>
      <c r="AG34" s="730"/>
    </row>
    <row r="35" spans="1:43" ht="16.149999999999999" hidden="1" customHeight="1" outlineLevel="1">
      <c r="A35" s="492"/>
      <c r="B35" s="493" t="s">
        <v>395</v>
      </c>
      <c r="C35" s="494" t="s">
        <v>15</v>
      </c>
      <c r="D35" s="687">
        <f>IF(D22="","",D22)</f>
        <v>7</v>
      </c>
      <c r="E35" s="687"/>
      <c r="F35" s="495" t="s">
        <v>16</v>
      </c>
      <c r="G35" s="687">
        <f>IF(G22="","",G22)</f>
        <v>4</v>
      </c>
      <c r="H35" s="687"/>
      <c r="I35" s="495" t="s">
        <v>264</v>
      </c>
      <c r="J35" s="495" t="s">
        <v>396</v>
      </c>
      <c r="K35" s="495" t="s">
        <v>397</v>
      </c>
      <c r="L35" s="495"/>
      <c r="M35" s="736" t="str">
        <f>IF(M22="","",M22)</f>
        <v/>
      </c>
      <c r="N35" s="736"/>
      <c r="O35" s="496" t="s">
        <v>16</v>
      </c>
      <c r="P35" s="736" t="str">
        <f>IF(P22="","",P22)</f>
        <v/>
      </c>
      <c r="Q35" s="736"/>
      <c r="R35" s="496" t="s">
        <v>264</v>
      </c>
      <c r="S35" s="742" t="str">
        <f>IFERROR(S28*Z22*10,"")</f>
        <v/>
      </c>
      <c r="T35" s="743"/>
      <c r="U35" s="743"/>
      <c r="V35" s="743"/>
      <c r="W35" s="743"/>
      <c r="X35" s="743"/>
      <c r="Y35" s="502" t="s">
        <v>270</v>
      </c>
      <c r="Z35" s="744" t="str">
        <f>IFERROR(Z28*AD22*10,"")</f>
        <v/>
      </c>
      <c r="AA35" s="745"/>
      <c r="AB35" s="745"/>
      <c r="AC35" s="745"/>
      <c r="AD35" s="745"/>
      <c r="AE35" s="745"/>
      <c r="AF35" s="745"/>
      <c r="AG35" s="499" t="s">
        <v>270</v>
      </c>
    </row>
    <row r="36" spans="1:43" ht="16.149999999999999" hidden="1" customHeight="1" outlineLevel="1">
      <c r="A36" s="492"/>
      <c r="B36" s="493" t="s">
        <v>398</v>
      </c>
      <c r="C36" s="494" t="s">
        <v>15</v>
      </c>
      <c r="D36" s="736" t="str">
        <f>IF(D23="","",D23)</f>
        <v/>
      </c>
      <c r="E36" s="736"/>
      <c r="F36" s="495" t="s">
        <v>16</v>
      </c>
      <c r="G36" s="736" t="str">
        <f>IF(G23="","",G23)</f>
        <v/>
      </c>
      <c r="H36" s="736"/>
      <c r="I36" s="495" t="s">
        <v>264</v>
      </c>
      <c r="J36" s="495" t="s">
        <v>396</v>
      </c>
      <c r="K36" s="495" t="s">
        <v>397</v>
      </c>
      <c r="L36" s="495"/>
      <c r="M36" s="736" t="str">
        <f>IF(M23="","",M23)</f>
        <v/>
      </c>
      <c r="N36" s="736"/>
      <c r="O36" s="496" t="s">
        <v>16</v>
      </c>
      <c r="P36" s="736" t="str">
        <f>IF(P23="","",P23)</f>
        <v/>
      </c>
      <c r="Q36" s="736"/>
      <c r="R36" s="496" t="s">
        <v>264</v>
      </c>
      <c r="S36" s="742" t="str">
        <f t="shared" ref="S36:S38" si="0">IFERROR(S29*Z23*10,"")</f>
        <v/>
      </c>
      <c r="T36" s="743"/>
      <c r="U36" s="743"/>
      <c r="V36" s="743"/>
      <c r="W36" s="743"/>
      <c r="X36" s="743"/>
      <c r="Y36" s="502" t="s">
        <v>270</v>
      </c>
      <c r="Z36" s="744" t="str">
        <f t="shared" ref="Z36:Z37" si="1">IFERROR(Z29*AD23*10,"")</f>
        <v/>
      </c>
      <c r="AA36" s="745"/>
      <c r="AB36" s="745"/>
      <c r="AC36" s="745"/>
      <c r="AD36" s="745"/>
      <c r="AE36" s="745"/>
      <c r="AF36" s="745"/>
      <c r="AG36" s="499" t="s">
        <v>270</v>
      </c>
    </row>
    <row r="37" spans="1:43" ht="16.149999999999999" hidden="1" customHeight="1" outlineLevel="1">
      <c r="A37" s="492"/>
      <c r="B37" s="493" t="s">
        <v>399</v>
      </c>
      <c r="C37" s="494" t="s">
        <v>15</v>
      </c>
      <c r="D37" s="736" t="str">
        <f>IF(D24="","",D24)</f>
        <v/>
      </c>
      <c r="E37" s="736"/>
      <c r="F37" s="495" t="s">
        <v>16</v>
      </c>
      <c r="G37" s="736" t="str">
        <f>IF(G24="","",G24)</f>
        <v/>
      </c>
      <c r="H37" s="736"/>
      <c r="I37" s="495" t="s">
        <v>264</v>
      </c>
      <c r="J37" s="495" t="s">
        <v>396</v>
      </c>
      <c r="K37" s="495" t="s">
        <v>397</v>
      </c>
      <c r="L37" s="495"/>
      <c r="M37" s="736" t="str">
        <f>IF(M24="","",M24)</f>
        <v/>
      </c>
      <c r="N37" s="736"/>
      <c r="O37" s="496" t="s">
        <v>16</v>
      </c>
      <c r="P37" s="736" t="str">
        <f>IF(P24="","",P24)</f>
        <v/>
      </c>
      <c r="Q37" s="736"/>
      <c r="R37" s="496" t="s">
        <v>264</v>
      </c>
      <c r="S37" s="742" t="str">
        <f t="shared" si="0"/>
        <v/>
      </c>
      <c r="T37" s="743"/>
      <c r="U37" s="743"/>
      <c r="V37" s="743"/>
      <c r="W37" s="743"/>
      <c r="X37" s="743"/>
      <c r="Y37" s="502" t="s">
        <v>270</v>
      </c>
      <c r="Z37" s="744" t="str">
        <f t="shared" si="1"/>
        <v/>
      </c>
      <c r="AA37" s="745"/>
      <c r="AB37" s="745"/>
      <c r="AC37" s="745"/>
      <c r="AD37" s="745"/>
      <c r="AE37" s="745"/>
      <c r="AF37" s="745"/>
      <c r="AG37" s="499" t="s">
        <v>270</v>
      </c>
    </row>
    <row r="38" spans="1:43" ht="16.149999999999999" hidden="1" customHeight="1" outlineLevel="1">
      <c r="A38" s="492"/>
      <c r="B38" s="506" t="s">
        <v>400</v>
      </c>
      <c r="C38" s="507" t="s">
        <v>15</v>
      </c>
      <c r="D38" s="736" t="str">
        <f>IF(D25="","",D25)</f>
        <v/>
      </c>
      <c r="E38" s="736"/>
      <c r="F38" s="495" t="s">
        <v>16</v>
      </c>
      <c r="G38" s="736" t="str">
        <f>IF(G25="","",G25)</f>
        <v/>
      </c>
      <c r="H38" s="736"/>
      <c r="I38" s="495" t="s">
        <v>264</v>
      </c>
      <c r="J38" s="495" t="s">
        <v>396</v>
      </c>
      <c r="K38" s="495" t="s">
        <v>397</v>
      </c>
      <c r="L38" s="495"/>
      <c r="M38" s="736" t="str">
        <f>IF(M25="","",M25)</f>
        <v/>
      </c>
      <c r="N38" s="736"/>
      <c r="O38" s="496" t="s">
        <v>16</v>
      </c>
      <c r="P38" s="736" t="str">
        <f>IF(P25="","",P25)</f>
        <v/>
      </c>
      <c r="Q38" s="736"/>
      <c r="R38" s="496" t="s">
        <v>264</v>
      </c>
      <c r="S38" s="742" t="str">
        <f t="shared" si="0"/>
        <v/>
      </c>
      <c r="T38" s="743"/>
      <c r="U38" s="743"/>
      <c r="V38" s="743"/>
      <c r="W38" s="743"/>
      <c r="X38" s="743"/>
      <c r="Y38" s="502" t="s">
        <v>270</v>
      </c>
      <c r="Z38" s="744" t="str">
        <f>IFERROR(Z31*AD25*10,"")</f>
        <v/>
      </c>
      <c r="AA38" s="745"/>
      <c r="AB38" s="745"/>
      <c r="AC38" s="745"/>
      <c r="AD38" s="745"/>
      <c r="AE38" s="745"/>
      <c r="AF38" s="745"/>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54">
        <v>1</v>
      </c>
      <c r="AA39" s="688"/>
      <c r="AB39" s="688"/>
      <c r="AC39" s="688"/>
      <c r="AD39" s="688"/>
      <c r="AE39" s="688"/>
      <c r="AF39" s="688"/>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54">
        <v>2</v>
      </c>
      <c r="AA40" s="688"/>
      <c r="AB40" s="688"/>
      <c r="AC40" s="688"/>
      <c r="AD40" s="688"/>
      <c r="AE40" s="688"/>
      <c r="AF40" s="688"/>
      <c r="AG40" s="499" t="s">
        <v>270</v>
      </c>
      <c r="AH40" s="206"/>
      <c r="AI40" s="206"/>
      <c r="AJ40" s="206"/>
      <c r="AK40" s="206"/>
      <c r="AL40" s="206"/>
      <c r="AM40" s="206"/>
      <c r="AN40" s="206"/>
      <c r="AO40" s="206"/>
      <c r="AP40" s="206"/>
      <c r="AQ40" s="206"/>
    </row>
    <row r="41" spans="1:43" ht="16.149999999999999" hidden="1" customHeight="1" outlineLevel="1" thickBot="1">
      <c r="A41" s="509"/>
      <c r="B41" s="755" t="s">
        <v>403</v>
      </c>
      <c r="C41" s="756"/>
      <c r="D41" s="756"/>
      <c r="E41" s="756"/>
      <c r="F41" s="756"/>
      <c r="G41" s="756"/>
      <c r="H41" s="756"/>
      <c r="I41" s="756"/>
      <c r="J41" s="756"/>
      <c r="K41" s="756"/>
      <c r="L41" s="756"/>
      <c r="M41" s="756"/>
      <c r="N41" s="756"/>
      <c r="O41" s="756"/>
      <c r="P41" s="756"/>
      <c r="Q41" s="756"/>
      <c r="R41" s="756"/>
      <c r="S41" s="756"/>
      <c r="T41" s="756"/>
      <c r="U41" s="756"/>
      <c r="V41" s="756"/>
      <c r="W41" s="756"/>
      <c r="X41" s="756"/>
      <c r="Y41" s="757"/>
      <c r="Z41" s="758">
        <f>IFERROR(SUM(S35:X38)+SUM(Z35:AF38)-Z39+Z40,0)</f>
        <v>1</v>
      </c>
      <c r="AA41" s="665"/>
      <c r="AB41" s="665"/>
      <c r="AC41" s="665"/>
      <c r="AD41" s="665"/>
      <c r="AE41" s="665"/>
      <c r="AF41" s="665"/>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704"/>
      <c r="AC43" s="704"/>
      <c r="AD43" s="704"/>
      <c r="AE43" s="704"/>
      <c r="AF43" s="704"/>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SUM(AB43:AF44)</f>
        <v>0</v>
      </c>
      <c r="AC46" s="705"/>
      <c r="AD46" s="705"/>
      <c r="AE46" s="705"/>
      <c r="AF46" s="705"/>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1593</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1594</v>
      </c>
      <c r="C54" s="8"/>
      <c r="D54" s="8"/>
      <c r="E54" s="8"/>
      <c r="F54" s="8"/>
      <c r="G54" s="8"/>
      <c r="H54" s="8"/>
      <c r="I54" s="8"/>
      <c r="J54" s="8"/>
      <c r="K54" s="8"/>
      <c r="L54" s="8"/>
      <c r="M54" s="8"/>
      <c r="N54" s="8"/>
      <c r="O54" s="8"/>
      <c r="P54" s="8"/>
      <c r="Q54" s="8"/>
      <c r="R54" s="8"/>
      <c r="S54" s="8"/>
      <c r="T54" s="8"/>
      <c r="U54" s="8"/>
      <c r="V54" s="8"/>
      <c r="W54" s="8"/>
      <c r="X54" s="8"/>
      <c r="Y54" s="8"/>
      <c r="Z54" s="8"/>
      <c r="AA54" s="8"/>
      <c r="AB54" s="587">
        <f>AB46-AB50+AB51</f>
        <v>0</v>
      </c>
      <c r="AC54" s="587"/>
      <c r="AD54" s="587"/>
      <c r="AE54" s="587"/>
      <c r="AF54" s="587"/>
      <c r="AG54" s="17" t="s">
        <v>270</v>
      </c>
    </row>
    <row r="55" spans="1:43" ht="15.6" customHeight="1" thickBot="1">
      <c r="A55" s="760" t="s">
        <v>1760</v>
      </c>
      <c r="B55" s="761"/>
      <c r="C55" s="761"/>
      <c r="D55" s="761"/>
      <c r="E55" s="761"/>
      <c r="F55" s="761"/>
      <c r="G55" s="761"/>
      <c r="H55" s="761"/>
      <c r="I55" s="761"/>
      <c r="J55" s="761"/>
      <c r="K55" s="761"/>
      <c r="L55" s="761"/>
      <c r="M55" s="761"/>
      <c r="N55" s="761"/>
      <c r="O55" s="761"/>
      <c r="P55" s="761"/>
      <c r="Q55" s="761"/>
      <c r="R55" s="761"/>
      <c r="S55" s="761"/>
      <c r="T55" s="761"/>
      <c r="U55" s="761"/>
      <c r="V55" s="761"/>
      <c r="W55" s="761"/>
      <c r="X55" s="761"/>
      <c r="Y55" s="761"/>
      <c r="Z55" s="761"/>
      <c r="AA55" s="761"/>
      <c r="AB55" s="639"/>
      <c r="AC55" s="639"/>
      <c r="AD55" s="639"/>
      <c r="AE55" s="639"/>
      <c r="AF55" s="639"/>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63" t="str">
        <f>IF(AH55=TRUE,"問題なし","問題あり")</f>
        <v>問題あり</v>
      </c>
      <c r="AC56" s="763"/>
      <c r="AD56" s="763"/>
      <c r="AE56" s="763"/>
      <c r="AF56" s="763"/>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f>Z41</f>
        <v>1</v>
      </c>
      <c r="AC61" s="627"/>
      <c r="AD61" s="627"/>
      <c r="AE61" s="627"/>
      <c r="AF61" s="627"/>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53"/>
      <c r="AC62" s="753"/>
      <c r="AD62" s="753"/>
      <c r="AE62" s="753"/>
      <c r="AF62" s="753"/>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53"/>
      <c r="AC63" s="753"/>
      <c r="AD63" s="753"/>
      <c r="AE63" s="753"/>
      <c r="AF63" s="753"/>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v>0</v>
      </c>
      <c r="AC65" s="698"/>
      <c r="AD65" s="698"/>
      <c r="AE65" s="698"/>
      <c r="AF65" s="698"/>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627">
        <f>AB59-SUM(AB64:AF65)</f>
        <v>0</v>
      </c>
      <c r="AC66" s="627"/>
      <c r="AD66" s="627"/>
      <c r="AE66" s="627"/>
      <c r="AF66" s="627"/>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3"/>
      <c r="AC67" s="783"/>
      <c r="AD67" s="783"/>
      <c r="AE67" s="783"/>
      <c r="AF67" s="783"/>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67" t="str">
        <f>IF(AH67=TRUE,"問題なし","問題あり")</f>
        <v>問題あり</v>
      </c>
      <c r="AC68" s="767"/>
      <c r="AD68" s="767"/>
      <c r="AE68" s="767"/>
      <c r="AF68" s="767"/>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1761</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1762</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708">
        <f>'（別添）_計画書（歯科診療所及びⅡを算定する有床診療所）'!AB74</f>
        <v>0</v>
      </c>
      <c r="AC85" s="708"/>
      <c r="AD85" s="708"/>
      <c r="AE85" s="708"/>
      <c r="AF85" s="708"/>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1763</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43">
        <f>'（別添）_計画書（歯科診療所及びⅡを算定する有床診療所）'!AB75</f>
        <v>0</v>
      </c>
      <c r="AC86" s="643"/>
      <c r="AD86" s="643"/>
      <c r="AE86" s="643"/>
      <c r="AF86" s="643"/>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1764</v>
      </c>
      <c r="B87" s="3"/>
      <c r="C87" s="3"/>
      <c r="D87" s="3"/>
      <c r="E87" s="3"/>
      <c r="F87" s="3"/>
      <c r="G87" s="3"/>
      <c r="H87" s="3"/>
      <c r="I87" s="3"/>
      <c r="J87" s="3"/>
      <c r="K87" s="3"/>
      <c r="L87" s="3"/>
      <c r="M87" s="3"/>
      <c r="N87" s="3"/>
      <c r="O87" s="3"/>
      <c r="P87" s="3"/>
      <c r="Q87" s="3"/>
      <c r="R87" s="3"/>
      <c r="S87" s="3"/>
      <c r="T87" s="3"/>
      <c r="U87" s="3"/>
      <c r="V87" s="3"/>
      <c r="W87" s="3"/>
      <c r="X87" s="3"/>
      <c r="Y87" s="3"/>
      <c r="Z87" s="3"/>
      <c r="AA87" s="3"/>
      <c r="AB87" s="593"/>
      <c r="AC87" s="593"/>
      <c r="AD87" s="593"/>
      <c r="AE87" s="593"/>
      <c r="AF87" s="593"/>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1765</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71"/>
      <c r="AC89" s="771"/>
      <c r="AD89" s="771"/>
      <c r="AE89" s="771"/>
      <c r="AF89" s="771"/>
      <c r="AG89" s="121" t="s">
        <v>270</v>
      </c>
    </row>
    <row r="90" spans="1:72" ht="16.149999999999999" customHeight="1" collapsed="1" thickBot="1">
      <c r="A90" s="40"/>
      <c r="B90" s="96" t="s">
        <v>1672</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72"/>
      <c r="AC90" s="772"/>
      <c r="AD90" s="772"/>
      <c r="AE90" s="772"/>
      <c r="AF90" s="772"/>
      <c r="AG90" s="121" t="s">
        <v>291</v>
      </c>
    </row>
    <row r="91" spans="1:72" ht="16.149999999999999" customHeight="1" thickTop="1" thickBot="1">
      <c r="A91" s="86"/>
      <c r="B91" s="97" t="s">
        <v>1673</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707">
        <f>IFERROR(AB90/AB86*100,0)</f>
        <v>0</v>
      </c>
      <c r="AC91" s="707"/>
      <c r="AD91" s="707"/>
      <c r="AE91" s="707"/>
      <c r="AF91" s="707"/>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74"/>
      <c r="AB93" s="774"/>
      <c r="AC93" s="774"/>
      <c r="AD93" s="774"/>
      <c r="AE93" s="774"/>
      <c r="AF93" s="774"/>
      <c r="AG93" s="774"/>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75">
        <f>'（別添）_計画書（歯科診療所及びⅡを算定する有床診療所）'!AB83</f>
        <v>0</v>
      </c>
      <c r="AC94" s="775"/>
      <c r="AD94" s="775"/>
      <c r="AE94" s="775"/>
      <c r="AF94" s="775"/>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627">
        <f>'（別添）_計画書（歯科診療所及びⅡを算定する有床診療所）'!AB84</f>
        <v>0</v>
      </c>
      <c r="AC95" s="627"/>
      <c r="AD95" s="627"/>
      <c r="AE95" s="627"/>
      <c r="AF95" s="627"/>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68"/>
      <c r="AC96" s="768"/>
      <c r="AD96" s="768"/>
      <c r="AE96" s="768"/>
      <c r="AF96" s="768"/>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99">
        <f>AB96-AB95</f>
        <v>0</v>
      </c>
      <c r="AC97" s="699"/>
      <c r="AD97" s="699"/>
      <c r="AE97" s="699"/>
      <c r="AF97" s="699"/>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44"/>
      <c r="AC98" s="644"/>
      <c r="AD98" s="644"/>
      <c r="AE98" s="644"/>
      <c r="AF98" s="644"/>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69"/>
      <c r="AC99" s="769"/>
      <c r="AD99" s="769"/>
      <c r="AE99" s="769"/>
      <c r="AF99" s="769"/>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70">
        <f>IFERROR(AB99/AB95*100,0)</f>
        <v>0</v>
      </c>
      <c r="AC100" s="770"/>
      <c r="AD100" s="770"/>
      <c r="AE100" s="770"/>
      <c r="AF100" s="770"/>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74"/>
      <c r="AB102" s="774"/>
      <c r="AC102" s="774"/>
      <c r="AD102" s="774"/>
      <c r="AE102" s="774"/>
      <c r="AF102" s="774"/>
      <c r="AG102" s="774"/>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75">
        <f>'（別添）_計画書（歯科診療所及びⅡを算定する有床診療所）'!AB92</f>
        <v>0</v>
      </c>
      <c r="AC103" s="775"/>
      <c r="AD103" s="775"/>
      <c r="AE103" s="775"/>
      <c r="AF103" s="775"/>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627">
        <f>'（別添）_計画書（歯科診療所及びⅡを算定する有床診療所）'!AB93</f>
        <v>0</v>
      </c>
      <c r="AC104" s="627"/>
      <c r="AD104" s="627"/>
      <c r="AE104" s="627"/>
      <c r="AF104" s="627"/>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68"/>
      <c r="AC105" s="768"/>
      <c r="AD105" s="768"/>
      <c r="AE105" s="768"/>
      <c r="AF105" s="768"/>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99">
        <f>AB105-AB104</f>
        <v>0</v>
      </c>
      <c r="AC106" s="699"/>
      <c r="AD106" s="699"/>
      <c r="AE106" s="699"/>
      <c r="AF106" s="699"/>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44"/>
      <c r="AC107" s="644"/>
      <c r="AD107" s="644"/>
      <c r="AE107" s="644"/>
      <c r="AF107" s="644"/>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69"/>
      <c r="AC108" s="769"/>
      <c r="AD108" s="769"/>
      <c r="AE108" s="769"/>
      <c r="AF108" s="769"/>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70">
        <f>IFERROR(AB108/AB104*100,0)</f>
        <v>0</v>
      </c>
      <c r="AC109" s="770"/>
      <c r="AD109" s="770"/>
      <c r="AE109" s="770"/>
      <c r="AF109" s="770"/>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74"/>
      <c r="AB111" s="774"/>
      <c r="AC111" s="774"/>
      <c r="AD111" s="774"/>
      <c r="AE111" s="774"/>
      <c r="AF111" s="774"/>
      <c r="AG111" s="774"/>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75">
        <f>'（別添）_計画書（歯科診療所及びⅡを算定する有床診療所）'!AB101</f>
        <v>0</v>
      </c>
      <c r="AC112" s="775"/>
      <c r="AD112" s="775"/>
      <c r="AE112" s="775"/>
      <c r="AF112" s="775"/>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627">
        <f>'（別添）_計画書（歯科診療所及びⅡを算定する有床診療所）'!AB102</f>
        <v>0</v>
      </c>
      <c r="AC113" s="627"/>
      <c r="AD113" s="627"/>
      <c r="AE113" s="627"/>
      <c r="AF113" s="627"/>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68"/>
      <c r="AC114" s="768"/>
      <c r="AD114" s="768"/>
      <c r="AE114" s="768"/>
      <c r="AF114" s="768"/>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99">
        <f>AB114-AB113</f>
        <v>0</v>
      </c>
      <c r="AC115" s="699"/>
      <c r="AD115" s="699"/>
      <c r="AE115" s="699"/>
      <c r="AF115" s="699"/>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44"/>
      <c r="AC116" s="644"/>
      <c r="AD116" s="644"/>
      <c r="AE116" s="644"/>
      <c r="AF116" s="644"/>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69"/>
      <c r="AC117" s="769"/>
      <c r="AD117" s="769"/>
      <c r="AE117" s="769"/>
      <c r="AF117" s="769"/>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70">
        <f>IFERROR(AB117/AB113*100,0)</f>
        <v>0</v>
      </c>
      <c r="AC118" s="770"/>
      <c r="AD118" s="770"/>
      <c r="AE118" s="770"/>
      <c r="AF118" s="770"/>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74"/>
      <c r="AB120" s="774"/>
      <c r="AC120" s="774"/>
      <c r="AD120" s="774"/>
      <c r="AE120" s="774"/>
      <c r="AF120" s="774"/>
      <c r="AG120" s="774"/>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75">
        <f>'（別添）_計画書（歯科診療所及びⅡを算定する有床診療所）'!AB110</f>
        <v>0</v>
      </c>
      <c r="AC121" s="775"/>
      <c r="AD121" s="775"/>
      <c r="AE121" s="775"/>
      <c r="AF121" s="775"/>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627">
        <f>'（別添）_計画書（歯科診療所及びⅡを算定する有床診療所）'!AB111</f>
        <v>0</v>
      </c>
      <c r="AC122" s="627"/>
      <c r="AD122" s="627"/>
      <c r="AE122" s="627"/>
      <c r="AF122" s="627"/>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68"/>
      <c r="AC123" s="768"/>
      <c r="AD123" s="768"/>
      <c r="AE123" s="768"/>
      <c r="AF123" s="768"/>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99">
        <f>AB123-AB122</f>
        <v>0</v>
      </c>
      <c r="AC124" s="699"/>
      <c r="AD124" s="699"/>
      <c r="AE124" s="699"/>
      <c r="AF124" s="699"/>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44"/>
      <c r="AC125" s="644"/>
      <c r="AD125" s="644"/>
      <c r="AE125" s="644"/>
      <c r="AF125" s="644"/>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69"/>
      <c r="AC126" s="769"/>
      <c r="AD126" s="769"/>
      <c r="AE126" s="769"/>
      <c r="AF126" s="769"/>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70">
        <f>IFERROR(AB126/AB122*100,0)</f>
        <v>0</v>
      </c>
      <c r="AC127" s="770"/>
      <c r="AD127" s="770"/>
      <c r="AE127" s="770"/>
      <c r="AF127" s="770"/>
      <c r="AG127" s="350" t="s">
        <v>292</v>
      </c>
    </row>
    <row r="128" spans="1:33" ht="16.350000000000001" customHeight="1" collapsed="1"/>
    <row r="129" spans="1:35" ht="16.350000000000001" customHeight="1">
      <c r="A129" s="65" t="s">
        <v>1675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1766</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584"/>
      <c r="AB130" s="584"/>
      <c r="AC130" s="584"/>
      <c r="AD130" s="584"/>
      <c r="AE130" s="584"/>
      <c r="AF130" s="584"/>
      <c r="AG130" s="584"/>
      <c r="AH130" s="195"/>
      <c r="AI130" s="195"/>
    </row>
    <row r="131" spans="1:35" ht="16.149999999999999" customHeight="1">
      <c r="A131" s="106" t="s">
        <v>1767</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708">
        <f>'（別添）_計画書（歯科診療所及びⅡを算定する有床診療所）'!AB120</f>
        <v>0</v>
      </c>
      <c r="AC131" s="708"/>
      <c r="AD131" s="708"/>
      <c r="AE131" s="708"/>
      <c r="AF131" s="708"/>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43">
        <f>'（別添）_計画書（歯科診療所及びⅡを算定する有床診療所）'!AB121</f>
        <v>0</v>
      </c>
      <c r="AC132" s="643"/>
      <c r="AD132" s="643"/>
      <c r="AE132" s="643"/>
      <c r="AF132" s="643"/>
      <c r="AG132" s="112" t="s">
        <v>270</v>
      </c>
      <c r="AH132" s="181"/>
      <c r="AI132" s="181"/>
    </row>
    <row r="133" spans="1:35" ht="16.149999999999999" customHeight="1" collapsed="1">
      <c r="A133" s="471" t="s">
        <v>1768</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43">
        <f>'（別添）_計画書（歯科診療所及びⅡを算定する有床診療所）'!AB122</f>
        <v>0</v>
      </c>
      <c r="AC133" s="643"/>
      <c r="AD133" s="643"/>
      <c r="AE133" s="643"/>
      <c r="AF133" s="643"/>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0"/>
      <c r="AC134" s="600"/>
      <c r="AD134" s="600"/>
      <c r="AE134" s="600"/>
      <c r="AF134" s="600"/>
      <c r="AG134" s="124" t="s">
        <v>270</v>
      </c>
    </row>
    <row r="135" spans="1:35" ht="16.149999999999999" customHeight="1" collapsed="1">
      <c r="A135" s="95" t="s">
        <v>1769</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586"/>
      <c r="AC135" s="586"/>
      <c r="AD135" s="586"/>
      <c r="AE135" s="586"/>
      <c r="AF135" s="586"/>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599">
        <f>AB134-AB132</f>
        <v>0</v>
      </c>
      <c r="AC136" s="599"/>
      <c r="AD136" s="599"/>
      <c r="AE136" s="599"/>
      <c r="AF136" s="599"/>
      <c r="AG136" s="124" t="s">
        <v>270</v>
      </c>
    </row>
    <row r="137" spans="1:35" ht="16.149999999999999" customHeight="1" collapsed="1">
      <c r="A137" s="99" t="s">
        <v>1770</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599">
        <f>AB135-AB133</f>
        <v>0</v>
      </c>
      <c r="AC137" s="599"/>
      <c r="AD137" s="599"/>
      <c r="AE137" s="599"/>
      <c r="AF137" s="599"/>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586"/>
      <c r="AC138" s="586"/>
      <c r="AD138" s="586"/>
      <c r="AE138" s="586"/>
      <c r="AF138" s="586"/>
      <c r="AG138" s="127" t="s">
        <v>270</v>
      </c>
    </row>
    <row r="139" spans="1:35" ht="16.149999999999999" customHeight="1" collapsed="1" thickBot="1">
      <c r="A139" s="90"/>
      <c r="B139" s="101" t="s">
        <v>1680</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3"/>
      <c r="AC139" s="633"/>
      <c r="AD139" s="633"/>
      <c r="AE139" s="633"/>
      <c r="AF139" s="633"/>
      <c r="AG139" s="127" t="s">
        <v>291</v>
      </c>
    </row>
    <row r="140" spans="1:35" ht="16.350000000000001" customHeight="1" thickTop="1" thickBot="1">
      <c r="A140" s="91"/>
      <c r="B140" s="102" t="s">
        <v>1681</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1">
        <f>IFERROR(AB139/AB133*100,0)</f>
        <v>0</v>
      </c>
      <c r="AC140" s="711"/>
      <c r="AD140" s="711"/>
      <c r="AE140" s="711"/>
      <c r="AF140" s="711"/>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1771</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584"/>
      <c r="AB142" s="584"/>
      <c r="AC142" s="584"/>
      <c r="AD142" s="584"/>
      <c r="AE142" s="584"/>
      <c r="AF142" s="584"/>
      <c r="AG142" s="584"/>
      <c r="AH142" s="195"/>
      <c r="AI142" s="195"/>
    </row>
    <row r="143" spans="1:35" ht="16.149999999999999" customHeight="1">
      <c r="A143" s="106" t="s">
        <v>1772</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708">
        <f>'（別添）_計画書（歯科診療所及びⅡを算定する有床診療所）'!AB132</f>
        <v>0</v>
      </c>
      <c r="AC143" s="708"/>
      <c r="AD143" s="708"/>
      <c r="AE143" s="708"/>
      <c r="AF143" s="708"/>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'（別添）_計画書（歯科診療所及びⅡを算定する有床診療所）'!AB133</f>
        <v>0</v>
      </c>
      <c r="AC144" s="643"/>
      <c r="AD144" s="643"/>
      <c r="AE144" s="643"/>
      <c r="AF144" s="643"/>
      <c r="AG144" s="112" t="s">
        <v>270</v>
      </c>
      <c r="AH144" s="181"/>
      <c r="AI144" s="181"/>
    </row>
    <row r="145" spans="1:34" ht="16.149999999999999" customHeight="1" collapsed="1">
      <c r="A145" s="407" t="s">
        <v>1773</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43">
        <f>'（別添）_計画書（歯科診療所及びⅡを算定する有床診療所）'!AB134</f>
        <v>0</v>
      </c>
      <c r="AC145" s="643"/>
      <c r="AD145" s="643"/>
      <c r="AE145" s="643"/>
      <c r="AF145" s="643"/>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0"/>
      <c r="AC146" s="600"/>
      <c r="AD146" s="600"/>
      <c r="AE146" s="600"/>
      <c r="AF146" s="600"/>
      <c r="AG146" s="124" t="s">
        <v>270</v>
      </c>
    </row>
    <row r="147" spans="1:34" ht="16.149999999999999" customHeight="1" collapsed="1">
      <c r="A147" s="95" t="s">
        <v>1774</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586"/>
      <c r="AC147" s="586"/>
      <c r="AD147" s="586"/>
      <c r="AE147" s="586"/>
      <c r="AF147" s="586"/>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599">
        <f>AB146-AB144</f>
        <v>0</v>
      </c>
      <c r="AC148" s="599"/>
      <c r="AD148" s="599"/>
      <c r="AE148" s="599"/>
      <c r="AF148" s="599"/>
      <c r="AG148" s="124" t="s">
        <v>270</v>
      </c>
    </row>
    <row r="149" spans="1:34" ht="16.149999999999999" customHeight="1" collapsed="1">
      <c r="A149" s="99" t="s">
        <v>1706</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599">
        <f>AB147-AB145</f>
        <v>0</v>
      </c>
      <c r="AC149" s="599"/>
      <c r="AD149" s="599"/>
      <c r="AE149" s="599"/>
      <c r="AF149" s="599"/>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586"/>
      <c r="AC150" s="586"/>
      <c r="AD150" s="586"/>
      <c r="AE150" s="586"/>
      <c r="AF150" s="586"/>
      <c r="AG150" s="127" t="s">
        <v>270</v>
      </c>
    </row>
    <row r="151" spans="1:34" ht="16.149999999999999" customHeight="1" collapsed="1" thickBot="1">
      <c r="A151" s="90"/>
      <c r="B151" s="101" t="s">
        <v>1686</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33"/>
      <c r="AC151" s="633"/>
      <c r="AD151" s="633"/>
      <c r="AE151" s="633"/>
      <c r="AF151" s="633"/>
      <c r="AG151" s="127" t="s">
        <v>291</v>
      </c>
    </row>
    <row r="152" spans="1:34" ht="16.350000000000001" customHeight="1" thickTop="1" thickBot="1">
      <c r="A152" s="91"/>
      <c r="B152" s="102" t="s">
        <v>1687</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1">
        <f>IFERROR(AB151/AB145*100,0)</f>
        <v>0</v>
      </c>
      <c r="AC152" s="711"/>
      <c r="AD152" s="711"/>
      <c r="AE152" s="711"/>
      <c r="AF152" s="711"/>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597"/>
      <c r="G156" s="597"/>
      <c r="H156" s="3" t="s">
        <v>16</v>
      </c>
      <c r="I156" s="597"/>
      <c r="J156" s="597"/>
      <c r="K156" s="3" t="s">
        <v>264</v>
      </c>
      <c r="L156" s="597"/>
      <c r="M156" s="597"/>
      <c r="N156" s="3" t="s">
        <v>18</v>
      </c>
      <c r="O156" s="3"/>
      <c r="P156" s="3"/>
      <c r="Q156" s="3" t="s">
        <v>444</v>
      </c>
      <c r="R156" s="3"/>
      <c r="S156" s="3"/>
      <c r="T156" s="3"/>
      <c r="U156" s="598"/>
      <c r="V156" s="598"/>
      <c r="W156" s="598"/>
      <c r="X156" s="598"/>
      <c r="Y156" s="598"/>
      <c r="Z156" s="598"/>
      <c r="AA156" s="598"/>
      <c r="AB156" s="598"/>
      <c r="AC156" s="598"/>
      <c r="AD156" s="598"/>
      <c r="AE156" s="598"/>
      <c r="AF156" s="59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67:AF67"/>
    <mergeCell ref="AB68:AF68"/>
    <mergeCell ref="AB85:AF85"/>
    <mergeCell ref="AB86:AF86"/>
    <mergeCell ref="AB87:AF87"/>
    <mergeCell ref="AB88:AF88"/>
    <mergeCell ref="AB61:AF61"/>
    <mergeCell ref="AB62:AF62"/>
    <mergeCell ref="AB63:AF63"/>
    <mergeCell ref="AB64:AF64"/>
    <mergeCell ref="AB65:AF65"/>
    <mergeCell ref="AB66:AF6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D37:E37"/>
    <mergeCell ref="G37:H37"/>
    <mergeCell ref="M37:N37"/>
    <mergeCell ref="P37:Q37"/>
    <mergeCell ref="S37:X37"/>
    <mergeCell ref="Z37:AF37"/>
    <mergeCell ref="D36:E36"/>
    <mergeCell ref="G36:H36"/>
    <mergeCell ref="M36:N36"/>
    <mergeCell ref="P36:Q36"/>
    <mergeCell ref="S36:X36"/>
    <mergeCell ref="Z36:AF36"/>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1:E31"/>
    <mergeCell ref="G31:H31"/>
    <mergeCell ref="M31:N31"/>
    <mergeCell ref="P31:Q31"/>
    <mergeCell ref="S31:X31"/>
    <mergeCell ref="Z31:AF31"/>
    <mergeCell ref="D30:E30"/>
    <mergeCell ref="G30:H30"/>
    <mergeCell ref="M30:N30"/>
    <mergeCell ref="P30:Q30"/>
    <mergeCell ref="S30:X30"/>
    <mergeCell ref="Z30:AF30"/>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topLeftCell="A91" zoomScaleNormal="100" zoomScaleSheetLayoutView="100" workbookViewId="0">
      <selection activeCell="Y9" sqref="Y9"/>
    </sheetView>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90" t="s">
        <v>478</v>
      </c>
      <c r="B3" s="790"/>
      <c r="C3" s="790"/>
      <c r="D3" s="790"/>
      <c r="E3" s="790"/>
      <c r="F3" s="790"/>
      <c r="G3" s="790"/>
      <c r="H3" s="790"/>
      <c r="I3" s="790"/>
      <c r="J3" s="790"/>
      <c r="K3" s="790"/>
      <c r="L3" s="790"/>
      <c r="M3" s="790"/>
      <c r="N3" s="790"/>
      <c r="O3" s="790"/>
      <c r="P3" s="790"/>
      <c r="Q3" s="790"/>
      <c r="R3" s="790"/>
      <c r="S3" s="790"/>
      <c r="T3" s="790"/>
      <c r="U3" s="790"/>
      <c r="V3" s="790"/>
      <c r="W3" s="790"/>
      <c r="X3" s="790"/>
      <c r="Y3" s="790"/>
      <c r="Z3" s="790"/>
      <c r="AA3" s="790"/>
      <c r="AB3" s="790"/>
      <c r="AC3" s="790"/>
      <c r="AD3" s="790"/>
      <c r="AE3" s="790"/>
      <c r="AF3" s="790"/>
      <c r="AG3" s="790"/>
      <c r="AH3" s="790"/>
      <c r="AI3" s="790"/>
      <c r="AJ3" s="790"/>
    </row>
    <row r="4" spans="1:39">
      <c r="A4" s="114"/>
      <c r="B4" s="114"/>
      <c r="C4" s="114"/>
      <c r="D4" s="114"/>
      <c r="E4" s="114"/>
      <c r="G4" s="114"/>
      <c r="H4" s="114"/>
      <c r="I4" s="114"/>
    </row>
    <row r="5" spans="1:39">
      <c r="A5" s="35" t="s">
        <v>28</v>
      </c>
      <c r="B5" s="548" t="s">
        <v>29</v>
      </c>
      <c r="C5" s="548"/>
      <c r="D5" s="548"/>
      <c r="E5" s="548"/>
      <c r="F5" s="548"/>
      <c r="G5" s="548"/>
      <c r="H5" s="552" t="str">
        <f>IF(別添2!E6=0,"",別添2!E6)</f>
        <v/>
      </c>
      <c r="I5" s="552"/>
      <c r="J5" s="552"/>
      <c r="K5" s="552"/>
      <c r="L5" s="552"/>
      <c r="M5" s="552"/>
      <c r="N5" s="552"/>
      <c r="O5" s="552"/>
      <c r="P5" s="552"/>
      <c r="Q5" s="552"/>
      <c r="R5" s="552"/>
      <c r="S5" s="552"/>
      <c r="T5" s="55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58"/>
      <c r="I9" s="558"/>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9"/>
      <c r="N18" s="789"/>
      <c r="O18" s="789"/>
      <c r="P18" s="789"/>
      <c r="Q18" s="789"/>
      <c r="R18" s="789"/>
      <c r="S18" s="789"/>
      <c r="T18" s="43" t="s">
        <v>100</v>
      </c>
      <c r="U18" s="44"/>
      <c r="V18" s="278"/>
      <c r="W18" s="277"/>
      <c r="X18" s="279"/>
      <c r="Y18" s="277"/>
      <c r="Z18" s="788"/>
      <c r="AA18" s="788"/>
      <c r="AB18" s="788"/>
      <c r="AC18" s="788"/>
      <c r="AD18" s="788"/>
      <c r="AE18" s="788"/>
      <c r="AF18" s="788"/>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8"/>
      <c r="AA30" s="788"/>
      <c r="AB30" s="788"/>
      <c r="AC30" s="788"/>
      <c r="AD30" s="788"/>
      <c r="AE30" s="788"/>
      <c r="AF30" s="788"/>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8"/>
      <c r="AA32" s="788"/>
      <c r="AB32" s="788"/>
      <c r="AC32" s="788"/>
      <c r="AD32" s="788"/>
      <c r="AE32" s="788"/>
      <c r="AF32" s="788"/>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8"/>
      <c r="AA34" s="788"/>
      <c r="AB34" s="788"/>
      <c r="AC34" s="788"/>
      <c r="AD34" s="788"/>
      <c r="AE34" s="788"/>
      <c r="AF34" s="788"/>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8"/>
      <c r="AA36" s="788"/>
      <c r="AB36" s="788"/>
      <c r="AC36" s="788"/>
      <c r="AD36" s="788"/>
      <c r="AE36" s="788"/>
      <c r="AF36" s="788"/>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8"/>
      <c r="AA38" s="788"/>
      <c r="AB38" s="788"/>
      <c r="AC38" s="788"/>
      <c r="AD38" s="788"/>
      <c r="AE38" s="788"/>
      <c r="AF38" s="788"/>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8"/>
      <c r="AA40" s="788"/>
      <c r="AB40" s="788"/>
      <c r="AC40" s="788"/>
      <c r="AD40" s="788"/>
      <c r="AE40" s="788"/>
      <c r="AF40" s="788"/>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8"/>
      <c r="AA42" s="788"/>
      <c r="AB42" s="788"/>
      <c r="AC42" s="788"/>
      <c r="AD42" s="788"/>
      <c r="AE42" s="788"/>
      <c r="AF42" s="788"/>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8"/>
      <c r="AA44" s="788"/>
      <c r="AB44" s="788"/>
      <c r="AC44" s="788"/>
      <c r="AD44" s="788"/>
      <c r="AE44" s="788"/>
      <c r="AF44" s="788"/>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4">
        <f>SUM(M29:S44)</f>
        <v>0</v>
      </c>
      <c r="N51" s="784"/>
      <c r="O51" s="784"/>
      <c r="P51" s="784"/>
      <c r="Q51" s="784"/>
      <c r="R51" s="784"/>
      <c r="S51" s="784"/>
      <c r="T51" s="43" t="s">
        <v>114</v>
      </c>
      <c r="U51" s="44"/>
      <c r="V51" s="284"/>
      <c r="W51" s="280"/>
      <c r="X51" s="283"/>
      <c r="Y51" s="280"/>
      <c r="Z51" s="785"/>
      <c r="AA51" s="785"/>
      <c r="AB51" s="785"/>
      <c r="AC51" s="785"/>
      <c r="AD51" s="785"/>
      <c r="AE51" s="785"/>
      <c r="AF51" s="785"/>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4">
        <f>M30*AK30+M32*AK32+M34*AK34+M36*AK36+M38*AK38+M40*AK40+M42*AK42+M44*AK44</f>
        <v>0</v>
      </c>
      <c r="N53" s="784"/>
      <c r="O53" s="784"/>
      <c r="P53" s="784"/>
      <c r="Q53" s="784"/>
      <c r="R53" s="784"/>
      <c r="S53" s="784"/>
      <c r="T53" s="43" t="s">
        <v>129</v>
      </c>
      <c r="U53" s="44"/>
      <c r="V53" s="284"/>
      <c r="W53" s="280"/>
      <c r="X53" s="283"/>
      <c r="Y53" s="280"/>
      <c r="Z53" s="785"/>
      <c r="AA53" s="785"/>
      <c r="AB53" s="785"/>
      <c r="AC53" s="785"/>
      <c r="AD53" s="785"/>
      <c r="AE53" s="785"/>
      <c r="AF53" s="785"/>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79" t="e">
        <f>ROUNDDOWN(M53*10/M18,4)</f>
        <v>#DIV/0!</v>
      </c>
      <c r="N56" s="579"/>
      <c r="O56" s="579"/>
      <c r="P56" s="579"/>
      <c r="Q56" s="579"/>
      <c r="R56" s="579"/>
      <c r="S56" s="579"/>
      <c r="T56" s="43"/>
      <c r="U56" s="44"/>
      <c r="V56" s="284"/>
      <c r="W56" s="280"/>
      <c r="X56" s="283"/>
      <c r="Y56" s="280"/>
      <c r="Z56" s="786"/>
      <c r="AA56" s="786"/>
      <c r="AB56" s="786"/>
      <c r="AC56" s="786"/>
      <c r="AD56" s="786"/>
      <c r="AE56" s="786"/>
      <c r="AF56" s="786"/>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H9:I9"/>
    <mergeCell ref="M18:S18"/>
    <mergeCell ref="Z18:AF18"/>
    <mergeCell ref="A3:AJ3"/>
    <mergeCell ref="B5:G5"/>
    <mergeCell ref="H5:T5"/>
    <mergeCell ref="B6:G6"/>
    <mergeCell ref="H6:T6"/>
    <mergeCell ref="Z38:AF38"/>
    <mergeCell ref="M40:S40"/>
    <mergeCell ref="Z40:AF40"/>
    <mergeCell ref="M30:S30"/>
    <mergeCell ref="Z30:AF30"/>
    <mergeCell ref="M32:S32"/>
    <mergeCell ref="Z32:AF32"/>
    <mergeCell ref="M34:S34"/>
    <mergeCell ref="Z34:AF34"/>
    <mergeCell ref="M36:S36"/>
    <mergeCell ref="Z36:AF36"/>
    <mergeCell ref="M38:S38"/>
    <mergeCell ref="M53:S53"/>
    <mergeCell ref="Z53:AF53"/>
    <mergeCell ref="M56:S56"/>
    <mergeCell ref="Z56:AF56"/>
    <mergeCell ref="M42:S42"/>
    <mergeCell ref="Z42:AF42"/>
    <mergeCell ref="M44:S44"/>
    <mergeCell ref="Z44:AF44"/>
    <mergeCell ref="M51:S51"/>
    <mergeCell ref="Z51:AF51"/>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1</v>
      </c>
      <c r="V2" s="188" t="b">
        <f>+'様式96_外来・在宅ベースアップ評価料（Ⅱ）'!$AK$16</f>
        <v>0</v>
      </c>
      <c r="W2" s="188" t="b">
        <f>+'様式96_外来・在宅ベースアップ評価料（Ⅱ）'!$AK$17</f>
        <v>0</v>
      </c>
      <c r="X2" s="188">
        <f>+'様式96_外来・在宅ベースアップ評価料（Ⅱ）'!$AK$15</f>
        <v>1</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1</v>
      </c>
      <c r="AC2" s="189">
        <f>+'様式96_外来・在宅ベースアップ評価料（Ⅱ）'!$M$47</f>
        <v>0</v>
      </c>
      <c r="AD2" s="190">
        <f>+'様式96_外来・在宅ベースアップ評価料（Ⅱ）'!$Z$47</f>
        <v>0</v>
      </c>
      <c r="AE2" s="188">
        <f>+'様式96_外来・在宅ベースアップ評価料（Ⅱ）'!$AK$15</f>
        <v>1</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1</v>
      </c>
      <c r="BQ2" s="188" t="b">
        <f>+様式97_入院ベースアップ評価料!$AK$28</f>
        <v>0</v>
      </c>
      <c r="BR2" s="188">
        <f>+様式97_入院ベースアップ評価料!$AK$10</f>
        <v>1</v>
      </c>
      <c r="BS2" s="190">
        <f>+様式97_入院ベースアップ評価料!$M$37</f>
        <v>0</v>
      </c>
      <c r="BT2" s="190">
        <f>+様式97_入院ベースアップ評価料!$Z$37</f>
        <v>0</v>
      </c>
      <c r="BU2" s="188">
        <f>+様式97_入院ベースアップ評価料!$AK$10</f>
        <v>1</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7</v>
      </c>
      <c r="DD2" s="188">
        <f>+'別添_計画書（病院及び有床診療所）'!$H$16</f>
        <v>4</v>
      </c>
      <c r="DE2" s="188">
        <f>+'別添_計画書（病院及び有床診療所）'!$O$16</f>
        <v>8</v>
      </c>
      <c r="DF2" s="188">
        <f>+'別添_計画書（病院及び有床診療所）'!$R$16</f>
        <v>3</v>
      </c>
      <c r="DG2" s="188">
        <f>+'別添_計画書（病院及び有床診療所）'!$V$16</f>
        <v>12</v>
      </c>
      <c r="DH2" s="188">
        <f>+'別添_計画書（病院及び有床診療所）'!$E$21</f>
        <v>7</v>
      </c>
      <c r="DI2" s="188">
        <f>+'別添_計画書（病院及び有床診療所）'!$H$21</f>
        <v>4</v>
      </c>
      <c r="DJ2" s="188">
        <f>+'別添_計画書（病院及び有床診療所）'!$O$21</f>
        <v>8</v>
      </c>
      <c r="DK2" s="188">
        <f>+'別添_計画書（病院及び有床診療所）'!$R$21</f>
        <v>3</v>
      </c>
      <c r="DL2" s="188">
        <f>+'別添_計画書（病院及び有床診療所）'!$V$21</f>
        <v>12</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7</v>
      </c>
      <c r="GY2" s="188">
        <f>+'（別添）_計画書（無床診療所及びⅡを算定する有床診療所）'!$H$16</f>
        <v>4</v>
      </c>
      <c r="GZ2" s="188">
        <f>+'（別添）_計画書（無床診療所及びⅡを算定する有床診療所）'!$O$16</f>
        <v>8</v>
      </c>
      <c r="HA2" s="188">
        <f>+'（別添）_計画書（無床診療所及びⅡを算定する有床診療所）'!$R$16</f>
        <v>3</v>
      </c>
      <c r="HB2" s="188">
        <f>+'（別添）_計画書（無床診療所及びⅡを算定する有床診療所）'!$V$16</f>
        <v>12</v>
      </c>
      <c r="HC2" s="188">
        <f>+'（別添）_計画書（無床診療所及びⅡを算定する有床診療所）'!$E$21</f>
        <v>7</v>
      </c>
      <c r="HD2" s="188">
        <f>+'（別添）_計画書（無床診療所及びⅡを算定する有床診療所）'!$H$21</f>
        <v>4</v>
      </c>
      <c r="HE2" s="188">
        <f>+'（別添）_計画書（無床診療所及びⅡを算定する有床診療所）'!$O$21</f>
        <v>8</v>
      </c>
      <c r="HF2" s="188">
        <f>+'（別添）_計画書（無床診療所及びⅡを算定する有床診療所）'!$R$21</f>
        <v>3</v>
      </c>
      <c r="HG2" s="188">
        <f>+'（別添）_計画書（無床診療所及びⅡを算定する有床診療所）'!$V$21</f>
        <v>12</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7</v>
      </c>
      <c r="KQ2" s="188">
        <f>+'（別添）_計画書（歯科診療所及びⅡを算定する有床診療所）'!$H$16</f>
        <v>4</v>
      </c>
      <c r="KR2" s="188">
        <f>+'（別添）_計画書（歯科診療所及びⅡを算定する有床診療所）'!$O$16</f>
        <v>8</v>
      </c>
      <c r="KS2" s="188">
        <f>+'（別添）_計画書（歯科診療所及びⅡを算定する有床診療所）'!$R$16</f>
        <v>3</v>
      </c>
      <c r="KT2" s="188">
        <f>+'（別添）_計画書（歯科診療所及びⅡを算定する有床診療所）'!$V$16</f>
        <v>12</v>
      </c>
      <c r="KU2" s="188">
        <f>+'（別添）_計画書（歯科診療所及びⅡを算定する有床診療所）'!$E$21</f>
        <v>7</v>
      </c>
      <c r="KV2" s="188">
        <f>+'（別添）_計画書（歯科診療所及びⅡを算定する有床診療所）'!$H$21</f>
        <v>4</v>
      </c>
      <c r="KW2" s="188">
        <f>+'（別添）_計画書（歯科診療所及びⅡを算定する有床診療所）'!$O$21</f>
        <v>8</v>
      </c>
      <c r="KX2" s="188">
        <f>+'（別添）_計画書（歯科診療所及びⅡを算定する有床診療所）'!$R$21</f>
        <v>3</v>
      </c>
      <c r="KY2" s="188">
        <f>+'（別添）_計画書（歯科診療所及びⅡを算定する有床診療所）'!$V$21</f>
        <v>12</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f>+'（別添）_実績報告書（病院及び有床診療所）'!$E$13</f>
        <v>7</v>
      </c>
      <c r="OI2" s="188">
        <f>+'（別添）_実績報告書（病院及び有床診療所）'!$H$13</f>
        <v>4</v>
      </c>
      <c r="OJ2" s="188">
        <f>+'（別添）_実績報告書（病院及び有床診療所）'!$O$13</f>
        <v>8</v>
      </c>
      <c r="OK2" s="188">
        <f>+'（別添）_実績報告書（病院及び有床診療所）'!$R$13</f>
        <v>3</v>
      </c>
      <c r="OL2" s="188">
        <f>+'（別添）_実績報告書（病院及び有床診療所）'!$V$13</f>
        <v>12</v>
      </c>
      <c r="OM2" s="188">
        <f>+'（別添）_実績報告書（病院及び有床診療所）'!$E$16</f>
        <v>7</v>
      </c>
      <c r="ON2" s="188">
        <f>+'（別添）_実績報告書（病院及び有床診療所）'!$H$16</f>
        <v>4</v>
      </c>
      <c r="OO2" s="188">
        <f>+'（別添）_実績報告書（病院及び有床診療所）'!$O$16</f>
        <v>0</v>
      </c>
      <c r="OP2" s="188">
        <f>+'（別添）_実績報告書（病院及び有床診療所）'!$R$16</f>
        <v>0</v>
      </c>
      <c r="OQ2" s="188" t="str">
        <f>+'（別添）_実績報告書（病院及び有床診療所）'!$V$16</f>
        <v>エラー</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f>'（別添）実績報告書（診療所）'!E12</f>
        <v>7</v>
      </c>
      <c r="TC2" s="188">
        <f>'（別添）実績報告書（診療所）'!H12</f>
        <v>4</v>
      </c>
      <c r="TD2" s="188">
        <f>'（別添）実績報告書（診療所）'!O12</f>
        <v>8</v>
      </c>
      <c r="TE2" s="188">
        <f>'（別添）実績報告書（診療所）'!$R$12</f>
        <v>3</v>
      </c>
      <c r="TF2" s="188">
        <f>'（別添）実績報告書（診療所）'!$V$12</f>
        <v>12</v>
      </c>
      <c r="TG2" s="188">
        <f>+'（別添）実績報告書（診療所）'!$E$15</f>
        <v>7</v>
      </c>
      <c r="TH2" s="188">
        <f>+'（別添）実績報告書（診療所）'!$H$15</f>
        <v>4</v>
      </c>
      <c r="TI2" s="188">
        <f>+'（別添）実績報告書（診療所）'!$O$15</f>
        <v>0</v>
      </c>
      <c r="TJ2" s="188">
        <f>+'（別添）実績報告書（診療所）'!$R$15</f>
        <v>0</v>
      </c>
      <c r="TK2" s="188" t="str">
        <f>+'（別添）実績報告書（診療所）'!$V$15</f>
        <v>エラー</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f>+'（別添）_実績報告書（歯科診療所及びⅡを算定する有床診療所）'!$E$12</f>
        <v>7</v>
      </c>
      <c r="YD2" s="188">
        <f>+'（別添）_実績報告書（歯科診療所及びⅡを算定する有床診療所）'!$H$12</f>
        <v>4</v>
      </c>
      <c r="YE2" s="188">
        <f>+'（別添）_実績報告書（歯科診療所及びⅡを算定する有床診療所）'!$O$12</f>
        <v>8</v>
      </c>
      <c r="YF2" s="188">
        <f>+'（別添）_実績報告書（歯科診療所及びⅡを算定する有床診療所）'!$R$12</f>
        <v>3</v>
      </c>
      <c r="YG2" s="188">
        <f>+'（別添）_実績報告書（歯科診療所及びⅡを算定する有床診療所）'!$V$12</f>
        <v>12</v>
      </c>
      <c r="YH2" s="188">
        <f>+'（別添）_実績報告書（歯科診療所及びⅡを算定する有床診療所）'!$E$15</f>
        <v>7</v>
      </c>
      <c r="YI2" s="188">
        <f>+'（別添）_実績報告書（歯科診療所及びⅡを算定する有床診療所）'!$H$15</f>
        <v>4</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0</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tabSelected="1" view="pageBreakPreview" zoomScaleNormal="100" zoomScaleSheetLayoutView="100" workbookViewId="0">
      <selection activeCell="D18" sqref="D18"/>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51" t="s">
        <v>55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c r="AI3" s="551"/>
      <c r="AJ3" s="551"/>
    </row>
    <row r="4" spans="1:39" ht="15" customHeight="1">
      <c r="A4" s="114"/>
      <c r="B4" s="114"/>
      <c r="C4" s="114"/>
      <c r="D4" s="114"/>
      <c r="E4" s="114"/>
      <c r="G4" s="114"/>
      <c r="H4" s="114"/>
      <c r="I4" s="114"/>
    </row>
    <row r="5" spans="1:39" ht="24.95" customHeight="1">
      <c r="A5" s="35" t="s">
        <v>28</v>
      </c>
      <c r="B5" s="548" t="s">
        <v>29</v>
      </c>
      <c r="C5" s="548"/>
      <c r="D5" s="548"/>
      <c r="E5" s="548"/>
      <c r="F5" s="548"/>
      <c r="G5" s="548"/>
      <c r="H5" s="552" t="str">
        <f>IF('様式95_外来・在宅ベースアップ評価料（Ⅰ）'!H5=0,"",'様式95_外来・在宅ベースアップ評価料（Ⅰ）'!H5)</f>
        <v/>
      </c>
      <c r="I5" s="552"/>
      <c r="J5" s="552"/>
      <c r="K5" s="552"/>
      <c r="L5" s="552"/>
      <c r="M5" s="552"/>
      <c r="N5" s="552"/>
      <c r="O5" s="552"/>
      <c r="P5" s="552"/>
      <c r="Q5" s="552"/>
      <c r="R5" s="552"/>
      <c r="S5" s="552"/>
      <c r="T5" s="552"/>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1</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59"/>
      <c r="K15" s="558"/>
      <c r="L15" s="559" t="s">
        <v>61</v>
      </c>
      <c r="M15" s="559"/>
      <c r="N15" s="558"/>
      <c r="O15" s="559" t="s">
        <v>62</v>
      </c>
      <c r="P15" s="559"/>
      <c r="Q15" s="558"/>
      <c r="R15" s="559" t="s">
        <v>63</v>
      </c>
      <c r="S15" s="559"/>
      <c r="T15" s="558"/>
      <c r="U15" s="559" t="s">
        <v>64</v>
      </c>
      <c r="V15" s="559"/>
      <c r="W15" s="559"/>
      <c r="AK15" s="170">
        <v>1</v>
      </c>
    </row>
    <row r="16" spans="1:39" ht="24.95" customHeight="1">
      <c r="A16" s="35"/>
      <c r="B16" s="114"/>
      <c r="C16" s="114"/>
      <c r="D16" s="114"/>
      <c r="E16" s="114"/>
      <c r="F16" s="169"/>
      <c r="G16" s="113" t="s">
        <v>65</v>
      </c>
      <c r="H16" s="114"/>
      <c r="I16" s="114"/>
      <c r="J16" s="559"/>
      <c r="K16" s="558"/>
      <c r="L16" s="559"/>
      <c r="M16" s="559"/>
      <c r="N16" s="558"/>
      <c r="O16" s="559"/>
      <c r="P16" s="559"/>
      <c r="Q16" s="558"/>
      <c r="R16" s="559"/>
      <c r="S16" s="559"/>
      <c r="T16" s="558"/>
      <c r="U16" s="559"/>
      <c r="V16" s="559"/>
      <c r="W16" s="55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69" t="s">
        <v>69</v>
      </c>
      <c r="I20" s="570"/>
      <c r="J20" s="570"/>
      <c r="K20" s="571"/>
      <c r="L20" s="572" t="s">
        <v>70</v>
      </c>
      <c r="M20" s="572"/>
      <c r="N20" s="572"/>
      <c r="O20" s="572"/>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69" t="s">
        <v>71</v>
      </c>
      <c r="I21" s="570"/>
      <c r="J21" s="570"/>
      <c r="K21" s="571"/>
      <c r="L21" s="573" t="s">
        <v>71</v>
      </c>
      <c r="M21" s="567"/>
      <c r="N21" s="567"/>
      <c r="O21" s="574"/>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69" t="s">
        <v>72</v>
      </c>
      <c r="I22" s="570"/>
      <c r="J22" s="570"/>
      <c r="K22" s="571"/>
      <c r="L22" s="575"/>
      <c r="M22" s="564"/>
      <c r="N22" s="564"/>
      <c r="O22" s="576"/>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69" t="s">
        <v>73</v>
      </c>
      <c r="I23" s="570"/>
      <c r="J23" s="570"/>
      <c r="K23" s="571"/>
      <c r="L23" s="577"/>
      <c r="M23" s="566"/>
      <c r="N23" s="566"/>
      <c r="O23" s="578"/>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69" t="s">
        <v>74</v>
      </c>
      <c r="I24" s="570"/>
      <c r="J24" s="570"/>
      <c r="K24" s="571"/>
      <c r="L24" s="573" t="s">
        <v>74</v>
      </c>
      <c r="M24" s="567"/>
      <c r="N24" s="567"/>
      <c r="O24" s="574"/>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69" t="s">
        <v>75</v>
      </c>
      <c r="I25" s="570"/>
      <c r="J25" s="570"/>
      <c r="K25" s="571"/>
      <c r="L25" s="575"/>
      <c r="M25" s="564"/>
      <c r="N25" s="564"/>
      <c r="O25" s="576"/>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69" t="s">
        <v>76</v>
      </c>
      <c r="I26" s="570"/>
      <c r="J26" s="570"/>
      <c r="K26" s="571"/>
      <c r="L26" s="577"/>
      <c r="M26" s="566"/>
      <c r="N26" s="566"/>
      <c r="O26" s="578"/>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69" t="s">
        <v>77</v>
      </c>
      <c r="I27" s="570"/>
      <c r="J27" s="570"/>
      <c r="K27" s="571"/>
      <c r="L27" s="573" t="s">
        <v>77</v>
      </c>
      <c r="M27" s="567"/>
      <c r="N27" s="567"/>
      <c r="O27" s="574"/>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69" t="s">
        <v>78</v>
      </c>
      <c r="I28" s="570"/>
      <c r="J28" s="570"/>
      <c r="K28" s="571"/>
      <c r="L28" s="575"/>
      <c r="M28" s="564"/>
      <c r="N28" s="564"/>
      <c r="O28" s="576"/>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69" t="s">
        <v>79</v>
      </c>
      <c r="I29" s="570"/>
      <c r="J29" s="570"/>
      <c r="K29" s="571"/>
      <c r="L29" s="577"/>
      <c r="M29" s="566"/>
      <c r="N29" s="566"/>
      <c r="O29" s="578"/>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69" t="s">
        <v>80</v>
      </c>
      <c r="I30" s="570"/>
      <c r="J30" s="570"/>
      <c r="K30" s="571"/>
      <c r="L30" s="573" t="s">
        <v>80</v>
      </c>
      <c r="M30" s="567"/>
      <c r="N30" s="567"/>
      <c r="O30" s="574"/>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69" t="s">
        <v>81</v>
      </c>
      <c r="I31" s="570"/>
      <c r="J31" s="570"/>
      <c r="K31" s="571"/>
      <c r="L31" s="575"/>
      <c r="M31" s="564"/>
      <c r="N31" s="564"/>
      <c r="O31" s="576"/>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69" t="s">
        <v>82</v>
      </c>
      <c r="I32" s="570"/>
      <c r="J32" s="570"/>
      <c r="K32" s="571"/>
      <c r="L32" s="577"/>
      <c r="M32" s="566"/>
      <c r="N32" s="566"/>
      <c r="O32" s="578"/>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61"/>
      <c r="N47" s="561"/>
      <c r="O47" s="561"/>
      <c r="P47" s="561"/>
      <c r="Q47" s="561"/>
      <c r="R47" s="561"/>
      <c r="S47" s="561"/>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60">
        <f>SUM(M57:S72)</f>
        <v>0</v>
      </c>
      <c r="N79" s="560"/>
      <c r="O79" s="560"/>
      <c r="P79" s="560"/>
      <c r="Q79" s="560"/>
      <c r="R79" s="560"/>
      <c r="S79" s="560"/>
      <c r="T79" s="114" t="s">
        <v>114</v>
      </c>
      <c r="U79" s="34"/>
      <c r="V79" s="113" t="s">
        <v>101</v>
      </c>
      <c r="W79" s="34"/>
      <c r="X79" s="114"/>
      <c r="Y79" s="34"/>
      <c r="Z79" s="560">
        <f>SUM(Z57:AF72)</f>
        <v>0</v>
      </c>
      <c r="AA79" s="560"/>
      <c r="AB79" s="560"/>
      <c r="AC79" s="560"/>
      <c r="AD79" s="560"/>
      <c r="AE79" s="560"/>
      <c r="AF79" s="560"/>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60">
        <f>M58*AK58+M60*AK60+M62*AK62+M64*AK64+M66*AK66+M68*AK68+M70*AK70+M72*AK72</f>
        <v>0</v>
      </c>
      <c r="N81" s="560"/>
      <c r="O81" s="560"/>
      <c r="P81" s="560"/>
      <c r="Q81" s="560"/>
      <c r="R81" s="560"/>
      <c r="S81" s="560"/>
      <c r="T81" s="114" t="s">
        <v>129</v>
      </c>
      <c r="U81" s="34"/>
      <c r="V81" s="113" t="s">
        <v>101</v>
      </c>
      <c r="W81" s="34"/>
      <c r="X81" s="114"/>
      <c r="Y81" s="34"/>
      <c r="Z81" s="560">
        <f>Z58*AK58+Z60*AK60+Z62*AK62+Z64*AK64+Z66*AK66+Z68*AK68+Z70*AK70+Z72*AK72</f>
        <v>0</v>
      </c>
      <c r="AA81" s="560"/>
      <c r="AB81" s="560"/>
      <c r="AC81" s="560"/>
      <c r="AD81" s="560"/>
      <c r="AE81" s="560"/>
      <c r="AF81" s="560"/>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79" t="str">
        <f>IFERROR(ROUNDDOWN(M81*10/M47,4),"")</f>
        <v/>
      </c>
      <c r="N84" s="579"/>
      <c r="O84" s="579"/>
      <c r="P84" s="579"/>
      <c r="Q84" s="579"/>
      <c r="R84" s="579"/>
      <c r="S84" s="579"/>
      <c r="T84" s="114"/>
      <c r="U84" s="34"/>
      <c r="V84" s="113" t="s">
        <v>101</v>
      </c>
      <c r="W84" s="34"/>
      <c r="X84" s="114"/>
      <c r="Y84" s="34"/>
      <c r="Z84" s="563" t="str">
        <f>IFERROR(Z81*10/Z47,"")</f>
        <v/>
      </c>
      <c r="AA84" s="563"/>
      <c r="AB84" s="563"/>
      <c r="AC84" s="563"/>
      <c r="AD84" s="563"/>
      <c r="AE84" s="563"/>
      <c r="AF84" s="563"/>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62" t="str">
        <f>IFERROR(IF((M47*1.2%-(M81*10))/(((M58+M62+M64+M66+M70+M72)*8+M60+M68)*10)&lt;0,0,(M47*1.2%-(M81*10))/(((M58+M62+M64+M66+M70+M72)*8+M60+M68)*10)),"")</f>
        <v/>
      </c>
      <c r="N87" s="562"/>
      <c r="O87" s="562"/>
      <c r="P87" s="562"/>
      <c r="Q87" s="562"/>
      <c r="R87" s="562"/>
      <c r="S87" s="562"/>
      <c r="T87" s="114"/>
      <c r="V87" s="113" t="s">
        <v>101</v>
      </c>
      <c r="Z87" s="562" t="str">
        <f>IFERROR(IF((Z47*1.2%-(Z81*10))/(((Z58+Z62+Z64+Z66+Z70+Z72)*8+Z60+Z68)*10)&lt;0,0,(Z47*1.2%-(Z81*10))/(((Z58+Z62+Z64+Z66+Z70+Z72)*8+Z60+Z68)*10)),"")</f>
        <v/>
      </c>
      <c r="AA87" s="562"/>
      <c r="AB87" s="562"/>
      <c r="AC87" s="562"/>
      <c r="AD87" s="562"/>
      <c r="AE87" s="562"/>
      <c r="AF87" s="562"/>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59" t="s">
        <v>135</v>
      </c>
      <c r="C89" s="559"/>
      <c r="D89" s="559"/>
      <c r="E89" s="559"/>
      <c r="F89" s="564" t="s">
        <v>136</v>
      </c>
      <c r="G89" s="564"/>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row>
    <row r="90" spans="1:37" ht="20.100000000000001" customHeight="1">
      <c r="A90" s="35"/>
      <c r="B90" s="559"/>
      <c r="C90" s="559"/>
      <c r="D90" s="559"/>
      <c r="E90" s="559"/>
      <c r="F90" s="566" t="s">
        <v>137</v>
      </c>
      <c r="G90" s="566"/>
      <c r="H90" s="566"/>
      <c r="I90" s="566"/>
      <c r="J90" s="566"/>
      <c r="K90" s="566"/>
      <c r="L90" s="566"/>
      <c r="M90" s="566"/>
      <c r="N90" s="566"/>
      <c r="O90" s="566"/>
      <c r="P90" s="566"/>
      <c r="Q90" s="566"/>
      <c r="R90" s="566"/>
      <c r="S90" s="566"/>
      <c r="T90" s="566"/>
      <c r="U90" s="566"/>
      <c r="V90" s="566"/>
      <c r="W90" s="566"/>
      <c r="X90" s="566"/>
      <c r="Y90" s="566"/>
      <c r="Z90" s="566"/>
      <c r="AA90" s="566"/>
      <c r="AB90" s="566"/>
      <c r="AC90" s="566"/>
      <c r="AD90" s="566"/>
      <c r="AE90" s="566"/>
      <c r="AF90" s="566"/>
      <c r="AG90" s="566"/>
      <c r="AH90" s="566"/>
    </row>
    <row r="91" spans="1:37" ht="20.100000000000001" customHeight="1">
      <c r="A91" s="35"/>
      <c r="B91" s="559"/>
      <c r="C91" s="559"/>
      <c r="D91" s="559"/>
      <c r="E91" s="559"/>
      <c r="G91" s="73"/>
      <c r="H91" s="73"/>
      <c r="I91" s="73"/>
      <c r="J91" s="567" t="s">
        <v>138</v>
      </c>
      <c r="K91" s="567"/>
      <c r="L91" s="567"/>
      <c r="M91" s="567"/>
      <c r="N91" s="567"/>
      <c r="O91" s="567"/>
      <c r="P91" s="567"/>
      <c r="Q91" s="567"/>
      <c r="R91" s="567"/>
      <c r="S91" s="567"/>
      <c r="T91" s="567"/>
      <c r="U91" s="567"/>
      <c r="V91" s="567"/>
      <c r="W91" s="567"/>
      <c r="X91" s="567"/>
      <c r="Y91" s="567"/>
      <c r="Z91" s="567"/>
      <c r="AA91" s="567"/>
      <c r="AB91" s="567"/>
      <c r="AC91" s="567"/>
      <c r="AD91" s="567"/>
      <c r="AE91" s="73"/>
      <c r="AF91" s="73"/>
      <c r="AG91" s="73"/>
      <c r="AH91" s="73"/>
    </row>
    <row r="92" spans="1:37" ht="20.100000000000001" customHeight="1">
      <c r="A92" s="35"/>
      <c r="B92" s="559"/>
      <c r="C92" s="559"/>
      <c r="D92" s="559"/>
      <c r="E92" s="559"/>
      <c r="G92" s="72"/>
      <c r="H92" s="72"/>
      <c r="I92" s="72"/>
      <c r="J92" s="568" t="s">
        <v>139</v>
      </c>
      <c r="K92" s="568"/>
      <c r="L92" s="568"/>
      <c r="M92" s="568"/>
      <c r="N92" s="568"/>
      <c r="O92" s="568"/>
      <c r="P92" s="568"/>
      <c r="Q92" s="568"/>
      <c r="R92" s="568"/>
      <c r="S92" s="568"/>
      <c r="T92" s="568"/>
      <c r="U92" s="568"/>
      <c r="V92" s="568"/>
      <c r="W92" s="568"/>
      <c r="X92" s="568"/>
      <c r="Y92" s="568"/>
      <c r="Z92" s="568"/>
      <c r="AA92" s="568"/>
      <c r="AB92" s="568"/>
      <c r="AC92" s="568"/>
      <c r="AD92" s="568"/>
      <c r="AE92" s="72"/>
      <c r="AF92" s="72"/>
      <c r="AG92" s="72"/>
      <c r="AH92" s="72"/>
    </row>
    <row r="93" spans="1:37" ht="20.100000000000001" customHeight="1">
      <c r="A93" s="35"/>
      <c r="B93" s="559"/>
      <c r="C93" s="559"/>
      <c r="D93" s="559"/>
      <c r="E93" s="559"/>
      <c r="G93" s="71"/>
      <c r="H93" s="71"/>
      <c r="I93" s="71"/>
      <c r="J93" s="568" t="s">
        <v>140</v>
      </c>
      <c r="K93" s="568"/>
      <c r="L93" s="568"/>
      <c r="M93" s="568"/>
      <c r="N93" s="568"/>
      <c r="O93" s="568"/>
      <c r="P93" s="568"/>
      <c r="Q93" s="568"/>
      <c r="R93" s="568"/>
      <c r="S93" s="568"/>
      <c r="T93" s="568"/>
      <c r="U93" s="568"/>
      <c r="V93" s="568"/>
      <c r="W93" s="568"/>
      <c r="X93" s="568"/>
      <c r="Y93" s="568"/>
      <c r="Z93" s="568"/>
      <c r="AA93" s="568"/>
      <c r="AB93" s="568"/>
      <c r="AC93" s="568"/>
      <c r="AD93" s="568"/>
      <c r="AE93" s="72" t="s">
        <v>141</v>
      </c>
      <c r="AF93" s="72"/>
      <c r="AG93" s="72"/>
      <c r="AH93" s="72"/>
    </row>
    <row r="94" spans="1:37" ht="20.100000000000001" customHeight="1">
      <c r="A94" s="35"/>
      <c r="B94" s="559"/>
      <c r="C94" s="559"/>
      <c r="D94" s="559"/>
      <c r="E94" s="559"/>
      <c r="G94" s="72"/>
      <c r="H94" s="72"/>
      <c r="I94" s="72"/>
      <c r="J94" s="568" t="s">
        <v>142</v>
      </c>
      <c r="K94" s="568"/>
      <c r="L94" s="568"/>
      <c r="M94" s="568"/>
      <c r="N94" s="568"/>
      <c r="O94" s="568"/>
      <c r="P94" s="568"/>
      <c r="Q94" s="568"/>
      <c r="R94" s="568"/>
      <c r="S94" s="568"/>
      <c r="T94" s="568"/>
      <c r="U94" s="568"/>
      <c r="V94" s="568"/>
      <c r="W94" s="568"/>
      <c r="X94" s="568"/>
      <c r="Y94" s="568"/>
      <c r="Z94" s="568"/>
      <c r="AA94" s="568"/>
      <c r="AB94" s="568"/>
      <c r="AC94" s="568"/>
      <c r="AD94" s="568"/>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65" t="str">
        <f>IF(AK98&lt;=1.1,IF(AK98&gt;=0.9,"☑","□"),"□")</f>
        <v>□</v>
      </c>
      <c r="K98" s="565"/>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65" t="str">
        <f>IF(AK99&lt;=1.1,IF(AK99&gt;=0.9,"☑","□"),"□")</f>
        <v>□</v>
      </c>
      <c r="K99" s="565"/>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65" t="str">
        <f>IF(AK100&lt;=1.1,IF(AK100&gt;=0.9,"☑","□"),"□")</f>
        <v>□</v>
      </c>
      <c r="K100" s="565"/>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65" t="str">
        <f>IF(AK101&lt;=1.1,IF(AK101&gt;=0.9,"☑","□"),"□")</f>
        <v>□</v>
      </c>
      <c r="K101" s="565"/>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52" t="str">
        <f>IFERROR(IF(OR(AK34*AK37*AK84=0,M87&lt;=0),"算定不可",(VLOOKUP("該当",'リスト（外来）'!J:L,3,FALSE))),"")</f>
        <v>算定不可</v>
      </c>
      <c r="E106" s="552"/>
      <c r="F106" s="552"/>
      <c r="G106" s="552"/>
      <c r="H106" s="552"/>
      <c r="I106" s="552"/>
      <c r="J106" s="552"/>
      <c r="K106" s="552"/>
      <c r="L106" s="552"/>
      <c r="M106" s="552"/>
      <c r="N106" s="552"/>
      <c r="O106" s="552"/>
      <c r="P106" s="552"/>
      <c r="R106" s="552" t="str">
        <f>IFERROR(IF(OR(AK34*AK37*AK84=0,M87&lt;=0),"算定不可",(VLOOKUP("該当",'リスト（外来）'!J:N,4,FALSE))),"")</f>
        <v>算定不可</v>
      </c>
      <c r="S106" s="552"/>
      <c r="T106" s="552"/>
      <c r="U106" s="552"/>
      <c r="V106" s="552"/>
      <c r="W106" s="552"/>
      <c r="X106" s="552"/>
      <c r="Y106" s="552"/>
      <c r="Z106" s="552"/>
      <c r="AA106" s="552"/>
      <c r="AB106" s="552"/>
      <c r="AC106" s="552"/>
      <c r="AD106" s="55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56" t="s">
        <v>151</v>
      </c>
      <c r="E108" s="557"/>
      <c r="F108" s="554" t="s">
        <v>152</v>
      </c>
      <c r="G108" s="554"/>
      <c r="H108" s="554"/>
      <c r="I108" s="554"/>
      <c r="J108" s="554"/>
      <c r="K108" s="554"/>
      <c r="L108" s="554"/>
      <c r="M108" s="554"/>
      <c r="N108" s="554"/>
      <c r="O108" s="554"/>
      <c r="P108" s="555"/>
      <c r="Q108" s="114"/>
      <c r="R108" s="556" t="s">
        <v>151</v>
      </c>
      <c r="S108" s="557"/>
      <c r="T108" s="554" t="s">
        <v>152</v>
      </c>
      <c r="U108" s="554"/>
      <c r="V108" s="554"/>
      <c r="W108" s="554"/>
      <c r="X108" s="554"/>
      <c r="Y108" s="554"/>
      <c r="Z108" s="554"/>
      <c r="AA108" s="554"/>
      <c r="AB108" s="554"/>
      <c r="AC108" s="554"/>
      <c r="AD108" s="555"/>
      <c r="AK108" s="170">
        <v>1</v>
      </c>
      <c r="AL108" s="171">
        <v>1</v>
      </c>
      <c r="AM108" s="171">
        <v>7</v>
      </c>
      <c r="AN108" s="171">
        <v>7</v>
      </c>
    </row>
    <row r="109" spans="1:40" ht="24.95" customHeight="1">
      <c r="A109" s="35"/>
      <c r="B109" s="113"/>
      <c r="C109" s="114"/>
      <c r="D109" s="556" t="s">
        <v>151</v>
      </c>
      <c r="E109" s="557"/>
      <c r="F109" s="554" t="s">
        <v>153</v>
      </c>
      <c r="G109" s="554"/>
      <c r="H109" s="554"/>
      <c r="I109" s="554"/>
      <c r="J109" s="554"/>
      <c r="K109" s="554"/>
      <c r="L109" s="554"/>
      <c r="M109" s="554"/>
      <c r="N109" s="554"/>
      <c r="O109" s="554"/>
      <c r="P109" s="555"/>
      <c r="R109" s="556" t="s">
        <v>151</v>
      </c>
      <c r="S109" s="557"/>
      <c r="T109" s="554" t="s">
        <v>154</v>
      </c>
      <c r="U109" s="554"/>
      <c r="V109" s="554"/>
      <c r="W109" s="554"/>
      <c r="X109" s="554"/>
      <c r="Y109" s="554"/>
      <c r="Z109" s="554"/>
      <c r="AA109" s="554"/>
      <c r="AB109" s="554"/>
      <c r="AC109" s="554"/>
      <c r="AD109" s="555"/>
      <c r="AK109" s="170">
        <v>1</v>
      </c>
      <c r="AL109" s="171">
        <f>IF(AK$106&gt;=AK109,1,0)</f>
        <v>0</v>
      </c>
    </row>
    <row r="110" spans="1:40" ht="24.95" customHeight="1">
      <c r="A110" s="35"/>
      <c r="B110" s="113"/>
      <c r="C110" s="114"/>
      <c r="D110" s="556" t="s">
        <v>151</v>
      </c>
      <c r="E110" s="557"/>
      <c r="F110" s="554" t="s">
        <v>155</v>
      </c>
      <c r="G110" s="554"/>
      <c r="H110" s="554"/>
      <c r="I110" s="554"/>
      <c r="J110" s="554"/>
      <c r="K110" s="554"/>
      <c r="L110" s="554"/>
      <c r="M110" s="554"/>
      <c r="N110" s="554"/>
      <c r="O110" s="554"/>
      <c r="P110" s="555"/>
      <c r="R110" s="556" t="s">
        <v>151</v>
      </c>
      <c r="S110" s="557"/>
      <c r="T110" s="554" t="s">
        <v>156</v>
      </c>
      <c r="U110" s="554"/>
      <c r="V110" s="554"/>
      <c r="W110" s="554"/>
      <c r="X110" s="554"/>
      <c r="Y110" s="554"/>
      <c r="Z110" s="554"/>
      <c r="AA110" s="554"/>
      <c r="AB110" s="554"/>
      <c r="AC110" s="554"/>
      <c r="AD110" s="555"/>
      <c r="AK110" s="170">
        <v>2</v>
      </c>
      <c r="AL110" s="171">
        <f>IF(AK$106&gt;=AK110,1,0)</f>
        <v>0</v>
      </c>
    </row>
    <row r="111" spans="1:40" ht="24.95" customHeight="1">
      <c r="A111" s="35"/>
      <c r="B111" s="113"/>
      <c r="C111" s="114"/>
      <c r="D111" s="556" t="s">
        <v>151</v>
      </c>
      <c r="E111" s="557"/>
      <c r="F111" s="554" t="s">
        <v>157</v>
      </c>
      <c r="G111" s="554"/>
      <c r="H111" s="554"/>
      <c r="I111" s="554"/>
      <c r="J111" s="554"/>
      <c r="K111" s="554"/>
      <c r="L111" s="554"/>
      <c r="M111" s="554"/>
      <c r="N111" s="554"/>
      <c r="O111" s="554"/>
      <c r="P111" s="555"/>
      <c r="R111" s="556" t="s">
        <v>151</v>
      </c>
      <c r="S111" s="557"/>
      <c r="T111" s="554" t="s">
        <v>158</v>
      </c>
      <c r="U111" s="554"/>
      <c r="V111" s="554"/>
      <c r="W111" s="554"/>
      <c r="X111" s="554"/>
      <c r="Y111" s="554"/>
      <c r="Z111" s="554"/>
      <c r="AA111" s="554"/>
      <c r="AB111" s="554"/>
      <c r="AC111" s="554"/>
      <c r="AD111" s="555"/>
      <c r="AK111" s="170">
        <v>3</v>
      </c>
      <c r="AL111" s="171">
        <f>IF(AK$106&gt;=AK111,1,0)</f>
        <v>0</v>
      </c>
    </row>
    <row r="112" spans="1:40" ht="24.95" customHeight="1">
      <c r="A112" s="35"/>
      <c r="B112" s="113"/>
      <c r="C112" s="114"/>
      <c r="D112" s="556" t="s">
        <v>151</v>
      </c>
      <c r="E112" s="557"/>
      <c r="F112" s="554" t="s">
        <v>159</v>
      </c>
      <c r="G112" s="554"/>
      <c r="H112" s="554"/>
      <c r="I112" s="554"/>
      <c r="J112" s="554"/>
      <c r="K112" s="554"/>
      <c r="L112" s="554"/>
      <c r="M112" s="554"/>
      <c r="N112" s="554"/>
      <c r="O112" s="554"/>
      <c r="P112" s="555"/>
      <c r="R112" s="556" t="s">
        <v>151</v>
      </c>
      <c r="S112" s="557"/>
      <c r="T112" s="554" t="s">
        <v>160</v>
      </c>
      <c r="U112" s="554"/>
      <c r="V112" s="554"/>
      <c r="W112" s="554"/>
      <c r="X112" s="554"/>
      <c r="Y112" s="554"/>
      <c r="Z112" s="554"/>
      <c r="AA112" s="554"/>
      <c r="AB112" s="554"/>
      <c r="AC112" s="554"/>
      <c r="AD112" s="555"/>
      <c r="AK112" s="170">
        <v>4</v>
      </c>
      <c r="AL112" s="171">
        <f t="shared" ref="AL112:AL116" si="0">IF(AK$106&gt;=AK112,1,0)</f>
        <v>0</v>
      </c>
    </row>
    <row r="113" spans="1:38" ht="24.95" customHeight="1">
      <c r="A113" s="35"/>
      <c r="B113" s="113"/>
      <c r="C113" s="114"/>
      <c r="D113" s="556" t="s">
        <v>151</v>
      </c>
      <c r="E113" s="557"/>
      <c r="F113" s="554" t="s">
        <v>161</v>
      </c>
      <c r="G113" s="554"/>
      <c r="H113" s="554"/>
      <c r="I113" s="554"/>
      <c r="J113" s="554"/>
      <c r="K113" s="554"/>
      <c r="L113" s="554"/>
      <c r="M113" s="554"/>
      <c r="N113" s="554"/>
      <c r="O113" s="554"/>
      <c r="P113" s="555"/>
      <c r="R113" s="556" t="s">
        <v>151</v>
      </c>
      <c r="S113" s="557"/>
      <c r="T113" s="554" t="s">
        <v>162</v>
      </c>
      <c r="U113" s="554"/>
      <c r="V113" s="554"/>
      <c r="W113" s="554"/>
      <c r="X113" s="554"/>
      <c r="Y113" s="554"/>
      <c r="Z113" s="554"/>
      <c r="AA113" s="554"/>
      <c r="AB113" s="554"/>
      <c r="AC113" s="554"/>
      <c r="AD113" s="555"/>
      <c r="AK113" s="170">
        <v>5</v>
      </c>
      <c r="AL113" s="171">
        <f t="shared" si="0"/>
        <v>0</v>
      </c>
    </row>
    <row r="114" spans="1:38" ht="24.95" customHeight="1">
      <c r="A114" s="35"/>
      <c r="B114" s="113"/>
      <c r="C114" s="114"/>
      <c r="D114" s="556" t="s">
        <v>151</v>
      </c>
      <c r="E114" s="557"/>
      <c r="F114" s="554" t="s">
        <v>163</v>
      </c>
      <c r="G114" s="554"/>
      <c r="H114" s="554"/>
      <c r="I114" s="554"/>
      <c r="J114" s="554"/>
      <c r="K114" s="554"/>
      <c r="L114" s="554"/>
      <c r="M114" s="554"/>
      <c r="N114" s="554"/>
      <c r="O114" s="554"/>
      <c r="P114" s="555"/>
      <c r="R114" s="556" t="s">
        <v>151</v>
      </c>
      <c r="S114" s="557"/>
      <c r="T114" s="554" t="s">
        <v>164</v>
      </c>
      <c r="U114" s="554"/>
      <c r="V114" s="554"/>
      <c r="W114" s="554"/>
      <c r="X114" s="554"/>
      <c r="Y114" s="554"/>
      <c r="Z114" s="554"/>
      <c r="AA114" s="554"/>
      <c r="AB114" s="554"/>
      <c r="AC114" s="554"/>
      <c r="AD114" s="555"/>
      <c r="AK114" s="170">
        <v>6</v>
      </c>
      <c r="AL114" s="171">
        <f t="shared" si="0"/>
        <v>0</v>
      </c>
    </row>
    <row r="115" spans="1:38" ht="24.95" customHeight="1">
      <c r="A115" s="35"/>
      <c r="B115" s="113"/>
      <c r="C115" s="114"/>
      <c r="D115" s="556" t="s">
        <v>151</v>
      </c>
      <c r="E115" s="557"/>
      <c r="F115" s="554" t="s">
        <v>165</v>
      </c>
      <c r="G115" s="554"/>
      <c r="H115" s="554"/>
      <c r="I115" s="554"/>
      <c r="J115" s="554"/>
      <c r="K115" s="554"/>
      <c r="L115" s="554"/>
      <c r="M115" s="554"/>
      <c r="N115" s="554"/>
      <c r="O115" s="554"/>
      <c r="P115" s="555"/>
      <c r="R115" s="556" t="s">
        <v>151</v>
      </c>
      <c r="S115" s="557"/>
      <c r="T115" s="554" t="s">
        <v>166</v>
      </c>
      <c r="U115" s="554"/>
      <c r="V115" s="554"/>
      <c r="W115" s="554"/>
      <c r="X115" s="554"/>
      <c r="Y115" s="554"/>
      <c r="Z115" s="554"/>
      <c r="AA115" s="554"/>
      <c r="AB115" s="554"/>
      <c r="AC115" s="554"/>
      <c r="AD115" s="555"/>
      <c r="AK115" s="170">
        <v>7</v>
      </c>
      <c r="AL115" s="171">
        <f t="shared" si="0"/>
        <v>0</v>
      </c>
    </row>
    <row r="116" spans="1:38" ht="24.95" customHeight="1">
      <c r="A116" s="35"/>
      <c r="B116" s="113"/>
      <c r="C116" s="114"/>
      <c r="D116" s="556" t="s">
        <v>151</v>
      </c>
      <c r="E116" s="557"/>
      <c r="F116" s="554" t="s">
        <v>167</v>
      </c>
      <c r="G116" s="554"/>
      <c r="H116" s="554"/>
      <c r="I116" s="554"/>
      <c r="J116" s="554"/>
      <c r="K116" s="554"/>
      <c r="L116" s="554"/>
      <c r="M116" s="554"/>
      <c r="N116" s="554"/>
      <c r="O116" s="554"/>
      <c r="P116" s="555"/>
      <c r="R116" s="556" t="s">
        <v>151</v>
      </c>
      <c r="S116" s="557"/>
      <c r="T116" s="554" t="s">
        <v>168</v>
      </c>
      <c r="U116" s="554"/>
      <c r="V116" s="554"/>
      <c r="W116" s="554"/>
      <c r="X116" s="554"/>
      <c r="Y116" s="554"/>
      <c r="Z116" s="554"/>
      <c r="AA116" s="554"/>
      <c r="AB116" s="554"/>
      <c r="AC116" s="554"/>
      <c r="AD116" s="555"/>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83fjLCbmLdiP3p8Ba3+uU3hJ/54LfR/sG5yGXDaGGo69fCWCJ0+U5n9950gJoMZh5is/EnyJM5wJ01QEp0Ni8A==" saltValue="0DfUZ6TwxniHdbQAFFv0ZA==" spinCount="100000" sheet="1" objects="1" scenarios="1"/>
  <mergeCells count="109">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R108:S108"/>
    <mergeCell ref="T108:AD108"/>
    <mergeCell ref="B89:E94"/>
    <mergeCell ref="J100:K100"/>
    <mergeCell ref="J99:K99"/>
    <mergeCell ref="J94:AD94"/>
    <mergeCell ref="J101:K101"/>
    <mergeCell ref="D106:P106"/>
    <mergeCell ref="R106:AD106"/>
    <mergeCell ref="M87:S87"/>
    <mergeCell ref="Z87:AF87"/>
    <mergeCell ref="Z84:AF84"/>
    <mergeCell ref="F89:AH89"/>
    <mergeCell ref="J98:K98"/>
    <mergeCell ref="F90:AH90"/>
    <mergeCell ref="J91:AD91"/>
    <mergeCell ref="J92:AD92"/>
    <mergeCell ref="J93:AD93"/>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view="pageBreakPreview" zoomScaleNormal="100" zoomScaleSheetLayoutView="100" workbookViewId="0">
      <selection activeCell="BA14" sqref="BA14"/>
    </sheetView>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51" t="s">
        <v>207</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F3" s="551"/>
      <c r="AG3" s="551"/>
      <c r="AH3" s="551"/>
    </row>
    <row r="4" spans="1:39" ht="15" customHeight="1">
      <c r="A4" s="114"/>
      <c r="B4" s="114"/>
      <c r="C4" s="114"/>
      <c r="D4" s="114"/>
      <c r="E4" s="114"/>
      <c r="G4" s="114"/>
      <c r="H4" s="114"/>
      <c r="I4" s="114"/>
    </row>
    <row r="5" spans="1:39" ht="24.95" customHeight="1">
      <c r="A5" s="35" t="s">
        <v>28</v>
      </c>
      <c r="B5" s="548" t="s">
        <v>29</v>
      </c>
      <c r="C5" s="548"/>
      <c r="D5" s="548"/>
      <c r="E5" s="548"/>
      <c r="F5" s="548"/>
      <c r="G5" s="548"/>
      <c r="H5" s="583" t="str">
        <f>IF('様式95_外来・在宅ベースアップ評価料（Ⅰ）'!H5=0,"",'様式95_外来・在宅ベースアップ評価料（Ⅰ）'!H5)</f>
        <v/>
      </c>
      <c r="I5" s="583"/>
      <c r="J5" s="583"/>
      <c r="K5" s="583"/>
      <c r="L5" s="583"/>
      <c r="M5" s="583"/>
      <c r="N5" s="583"/>
      <c r="O5" s="583"/>
      <c r="P5" s="583"/>
      <c r="Q5" s="583"/>
      <c r="R5" s="583"/>
      <c r="S5" s="583"/>
      <c r="T5" s="583"/>
    </row>
    <row r="6" spans="1:39" ht="24.95" customHeight="1">
      <c r="B6" s="548" t="s">
        <v>30</v>
      </c>
      <c r="C6" s="548"/>
      <c r="D6" s="548"/>
      <c r="E6" s="548"/>
      <c r="F6" s="548"/>
      <c r="G6" s="548"/>
      <c r="H6" s="553" t="str">
        <f>'様式95_外来・在宅ベースアップ評価料（Ⅰ）'!H6</f>
        <v/>
      </c>
      <c r="I6" s="553"/>
      <c r="J6" s="553"/>
      <c r="K6" s="553"/>
      <c r="L6" s="553"/>
      <c r="M6" s="553"/>
      <c r="N6" s="553"/>
      <c r="O6" s="553"/>
      <c r="P6" s="553"/>
      <c r="Q6" s="553"/>
      <c r="R6" s="553"/>
      <c r="S6" s="553"/>
      <c r="T6" s="553"/>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59"/>
      <c r="K10" s="558"/>
      <c r="L10" s="559" t="s">
        <v>61</v>
      </c>
      <c r="M10" s="559"/>
      <c r="N10" s="558"/>
      <c r="O10" s="559" t="s">
        <v>62</v>
      </c>
      <c r="P10" s="559"/>
      <c r="Q10" s="558"/>
      <c r="R10" s="559" t="s">
        <v>63</v>
      </c>
      <c r="S10" s="559"/>
      <c r="T10" s="558"/>
      <c r="U10" s="559" t="s">
        <v>64</v>
      </c>
      <c r="V10" s="559"/>
      <c r="W10" s="559"/>
      <c r="AK10" s="184">
        <v>1</v>
      </c>
      <c r="AM10" s="171" t="b">
        <v>0</v>
      </c>
    </row>
    <row r="11" spans="1:39" ht="24.95" customHeight="1">
      <c r="A11" s="35"/>
      <c r="B11" s="114"/>
      <c r="C11" s="114"/>
      <c r="D11" s="114"/>
      <c r="E11" s="114"/>
      <c r="F11" s="169"/>
      <c r="G11" s="113" t="s">
        <v>65</v>
      </c>
      <c r="H11" s="114"/>
      <c r="I11" s="114"/>
      <c r="J11" s="559"/>
      <c r="K11" s="558"/>
      <c r="L11" s="559"/>
      <c r="M11" s="559"/>
      <c r="N11" s="558"/>
      <c r="O11" s="559"/>
      <c r="P11" s="559"/>
      <c r="Q11" s="558"/>
      <c r="R11" s="559"/>
      <c r="S11" s="559"/>
      <c r="T11" s="558"/>
      <c r="U11" s="559"/>
      <c r="V11" s="559"/>
      <c r="W11" s="55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519"/>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69" t="s">
        <v>69</v>
      </c>
      <c r="H15" s="570"/>
      <c r="I15" s="570"/>
      <c r="J15" s="571"/>
      <c r="K15" s="572" t="s">
        <v>70</v>
      </c>
      <c r="L15" s="572"/>
      <c r="M15" s="572"/>
      <c r="N15" s="572"/>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69" t="s">
        <v>71</v>
      </c>
      <c r="H16" s="570"/>
      <c r="I16" s="570"/>
      <c r="J16" s="571"/>
      <c r="K16" s="573" t="s">
        <v>71</v>
      </c>
      <c r="L16" s="567"/>
      <c r="M16" s="567"/>
      <c r="N16" s="574"/>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69" t="s">
        <v>72</v>
      </c>
      <c r="H17" s="570"/>
      <c r="I17" s="570"/>
      <c r="J17" s="571"/>
      <c r="K17" s="575"/>
      <c r="L17" s="564"/>
      <c r="M17" s="564"/>
      <c r="N17" s="576"/>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69" t="s">
        <v>73</v>
      </c>
      <c r="H18" s="570"/>
      <c r="I18" s="570"/>
      <c r="J18" s="571"/>
      <c r="K18" s="577"/>
      <c r="L18" s="566"/>
      <c r="M18" s="566"/>
      <c r="N18" s="578"/>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69" t="s">
        <v>74</v>
      </c>
      <c r="H19" s="570"/>
      <c r="I19" s="570"/>
      <c r="J19" s="571"/>
      <c r="K19" s="573" t="s">
        <v>74</v>
      </c>
      <c r="L19" s="567"/>
      <c r="M19" s="567"/>
      <c r="N19" s="574"/>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69" t="s">
        <v>75</v>
      </c>
      <c r="H20" s="570"/>
      <c r="I20" s="570"/>
      <c r="J20" s="571"/>
      <c r="K20" s="575"/>
      <c r="L20" s="564"/>
      <c r="M20" s="564"/>
      <c r="N20" s="576"/>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69" t="s">
        <v>76</v>
      </c>
      <c r="H21" s="570"/>
      <c r="I21" s="570"/>
      <c r="J21" s="571"/>
      <c r="K21" s="577"/>
      <c r="L21" s="566"/>
      <c r="M21" s="566"/>
      <c r="N21" s="578"/>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69" t="s">
        <v>77</v>
      </c>
      <c r="H22" s="570"/>
      <c r="I22" s="570"/>
      <c r="J22" s="571"/>
      <c r="K22" s="573" t="s">
        <v>77</v>
      </c>
      <c r="L22" s="567"/>
      <c r="M22" s="567"/>
      <c r="N22" s="574"/>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69" t="s">
        <v>78</v>
      </c>
      <c r="H23" s="570"/>
      <c r="I23" s="570"/>
      <c r="J23" s="571"/>
      <c r="K23" s="575"/>
      <c r="L23" s="564"/>
      <c r="M23" s="564"/>
      <c r="N23" s="576"/>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69" t="s">
        <v>79</v>
      </c>
      <c r="H24" s="570"/>
      <c r="I24" s="570"/>
      <c r="J24" s="571"/>
      <c r="K24" s="577"/>
      <c r="L24" s="566"/>
      <c r="M24" s="566"/>
      <c r="N24" s="578"/>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69" t="s">
        <v>80</v>
      </c>
      <c r="H25" s="570"/>
      <c r="I25" s="570"/>
      <c r="J25" s="571"/>
      <c r="K25" s="573" t="s">
        <v>80</v>
      </c>
      <c r="L25" s="567"/>
      <c r="M25" s="567"/>
      <c r="N25" s="574"/>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69" t="s">
        <v>81</v>
      </c>
      <c r="H26" s="570"/>
      <c r="I26" s="570"/>
      <c r="J26" s="571"/>
      <c r="K26" s="575"/>
      <c r="L26" s="564"/>
      <c r="M26" s="564"/>
      <c r="N26" s="576"/>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69" t="s">
        <v>82</v>
      </c>
      <c r="H27" s="570"/>
      <c r="I27" s="570"/>
      <c r="J27" s="571"/>
      <c r="K27" s="577"/>
      <c r="L27" s="566"/>
      <c r="M27" s="566"/>
      <c r="N27" s="578"/>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2">
        <f>SUM(M47:S62)</f>
        <v>0</v>
      </c>
      <c r="N69" s="582"/>
      <c r="O69" s="582"/>
      <c r="P69" s="582"/>
      <c r="Q69" s="582"/>
      <c r="R69" s="582"/>
      <c r="S69" s="582"/>
      <c r="T69" s="114" t="s">
        <v>114</v>
      </c>
      <c r="U69" s="34"/>
      <c r="V69" s="113" t="s">
        <v>101</v>
      </c>
      <c r="W69" s="34"/>
      <c r="X69" s="114"/>
      <c r="Y69" s="34"/>
      <c r="Z69" s="582">
        <f>SUM(Z47:AF62)</f>
        <v>0</v>
      </c>
      <c r="AA69" s="582"/>
      <c r="AB69" s="582"/>
      <c r="AC69" s="582"/>
      <c r="AD69" s="582"/>
      <c r="AE69" s="582"/>
      <c r="AF69" s="582"/>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60">
        <f>M48*AK48+M50*AK50+M52*AK52+M54*AK54+M56*AK56+M58*AK58+M60*AK60+M62*AK62</f>
        <v>0</v>
      </c>
      <c r="N71" s="560"/>
      <c r="O71" s="560"/>
      <c r="P71" s="560"/>
      <c r="Q71" s="560"/>
      <c r="R71" s="560"/>
      <c r="S71" s="560"/>
      <c r="T71" s="114" t="s">
        <v>219</v>
      </c>
      <c r="U71" s="34"/>
      <c r="V71" s="113" t="s">
        <v>101</v>
      </c>
      <c r="W71" s="34"/>
      <c r="X71" s="114"/>
      <c r="Y71" s="34"/>
      <c r="Z71" s="560">
        <f>Z48*AK48+Z50*AK50+Z52*AK52+Z54*AK54+Z56*AK56+Z58*AK58+Z60*AK60+Z62*AK62</f>
        <v>0</v>
      </c>
      <c r="AA71" s="560"/>
      <c r="AB71" s="560"/>
      <c r="AC71" s="560"/>
      <c r="AD71" s="560"/>
      <c r="AE71" s="560"/>
      <c r="AF71" s="560"/>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79" t="str">
        <f>IFERROR(ROUNDDOWN(M71*10/M37,4),"")</f>
        <v/>
      </c>
      <c r="N73" s="579"/>
      <c r="O73" s="579"/>
      <c r="P73" s="579"/>
      <c r="Q73" s="579"/>
      <c r="R73" s="579"/>
      <c r="S73" s="579"/>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62" t="str">
        <f>IFERROR(IF((M37*2.3%-M71*10)/(M76*10)&lt;0,0,(M37*2.3%-M71*10)/(M76*10)),"")</f>
        <v/>
      </c>
      <c r="J84" s="562"/>
      <c r="K84" s="562"/>
      <c r="L84" s="562"/>
      <c r="M84" s="562"/>
      <c r="N84" s="562"/>
      <c r="O84" s="562"/>
      <c r="P84" s="114"/>
      <c r="Q84" s="114"/>
      <c r="R84" s="113" t="s">
        <v>101</v>
      </c>
      <c r="T84" s="114"/>
      <c r="V84" s="560" t="str">
        <f>IFERROR(IF((Z37*2.3%-Z71*10)/(Z76*10)&lt;0,0,(Z37*2.3%-Z71*10)/(Z76*10)),"")</f>
        <v/>
      </c>
      <c r="W84" s="560"/>
      <c r="X84" s="560"/>
      <c r="Y84" s="560"/>
      <c r="Z84" s="560"/>
      <c r="AA84" s="560"/>
      <c r="AB84" s="560"/>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59" t="s">
        <v>227</v>
      </c>
      <c r="C86" s="559"/>
      <c r="D86" s="559"/>
      <c r="E86" s="559"/>
      <c r="F86" s="559" t="s">
        <v>228</v>
      </c>
      <c r="G86" s="559"/>
      <c r="H86" s="559"/>
      <c r="I86" s="559"/>
      <c r="J86" s="559"/>
      <c r="K86" s="559"/>
      <c r="L86" s="559"/>
      <c r="M86" s="559"/>
      <c r="N86" s="559"/>
      <c r="O86" s="559"/>
      <c r="P86" s="559"/>
      <c r="Q86" s="559"/>
      <c r="R86" s="559"/>
      <c r="S86" s="559"/>
      <c r="T86" s="559"/>
      <c r="U86" s="559"/>
      <c r="V86" s="559"/>
      <c r="W86" s="559"/>
      <c r="X86" s="559"/>
      <c r="Y86" s="559"/>
      <c r="Z86" s="559"/>
      <c r="AA86" s="559"/>
      <c r="AB86" s="559"/>
      <c r="AC86" s="559"/>
      <c r="AD86" s="559"/>
      <c r="AE86" s="559"/>
      <c r="AF86" s="559"/>
      <c r="AG86" s="559"/>
      <c r="AH86" s="559"/>
    </row>
    <row r="87" spans="1:37" ht="24.95" customHeight="1">
      <c r="A87" s="35"/>
      <c r="B87" s="559"/>
      <c r="C87" s="559"/>
      <c r="D87" s="559"/>
      <c r="E87" s="559"/>
      <c r="F87" s="580" t="s">
        <v>229</v>
      </c>
      <c r="G87" s="580"/>
      <c r="H87" s="580"/>
      <c r="I87" s="580"/>
      <c r="J87" s="580"/>
      <c r="K87" s="580"/>
      <c r="L87" s="580"/>
      <c r="M87" s="580"/>
      <c r="N87" s="580"/>
      <c r="O87" s="580"/>
      <c r="P87" s="580"/>
      <c r="Q87" s="580"/>
      <c r="R87" s="580"/>
      <c r="S87" s="580"/>
      <c r="T87" s="580"/>
      <c r="U87" s="580"/>
      <c r="V87" s="580"/>
      <c r="W87" s="580"/>
      <c r="X87" s="580"/>
      <c r="Y87" s="580"/>
      <c r="Z87" s="580"/>
      <c r="AA87" s="580"/>
      <c r="AB87" s="580"/>
      <c r="AC87" s="580"/>
      <c r="AD87" s="580"/>
      <c r="AE87" s="580"/>
      <c r="AF87" s="580"/>
      <c r="AG87" s="580"/>
      <c r="AH87" s="580"/>
    </row>
    <row r="88" spans="1:37" ht="24.95" customHeight="1">
      <c r="A88" s="35"/>
      <c r="B88" s="559"/>
      <c r="C88" s="559"/>
      <c r="D88" s="559"/>
      <c r="E88" s="559"/>
      <c r="F88" s="581" t="s">
        <v>230</v>
      </c>
      <c r="G88" s="581"/>
      <c r="H88" s="581"/>
      <c r="I88" s="581"/>
      <c r="J88" s="581"/>
      <c r="K88" s="581"/>
      <c r="L88" s="581"/>
      <c r="M88" s="581"/>
      <c r="N88" s="581"/>
      <c r="O88" s="581"/>
      <c r="P88" s="581"/>
      <c r="Q88" s="581"/>
      <c r="R88" s="581"/>
      <c r="S88" s="581"/>
      <c r="T88" s="581"/>
      <c r="U88" s="581"/>
      <c r="V88" s="581"/>
      <c r="W88" s="581"/>
      <c r="X88" s="581"/>
      <c r="Y88" s="581"/>
      <c r="Z88" s="581"/>
      <c r="AA88" s="581"/>
      <c r="AB88" s="581"/>
      <c r="AC88" s="581"/>
      <c r="AD88" s="581"/>
      <c r="AE88" s="581"/>
      <c r="AF88" s="581"/>
      <c r="AG88" s="581"/>
      <c r="AH88" s="581"/>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65" t="str">
        <f>IF(AK91&lt;=1.1,IF(AK91&gt;=0.9,"☑","□"),"□")</f>
        <v>□</v>
      </c>
      <c r="K91" s="565"/>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65" t="str">
        <f>IF(AK92&lt;=1.1,IF(AK92&gt;=0.9,"☑","□"),"□")</f>
        <v>□</v>
      </c>
      <c r="K92" s="565"/>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65" t="str">
        <f>IF(AK93&lt;=1.1,IF(AK93&gt;=0.9,"☑","□"),"□")</f>
        <v>□</v>
      </c>
      <c r="K93" s="565"/>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65" t="str">
        <f>IF(AK94&lt;=1.1,IF(AK94&gt;=0.9,"☑","□"),"□")</f>
        <v>□</v>
      </c>
      <c r="K94" s="565"/>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52" t="str">
        <f>IFERROR(IF(OR(AK27=0,AK73=0,I84&lt;=0),"算定不可",(VLOOKUP("該当",'リスト（入院）'!I:K,3,FALSE))),"")</f>
        <v>算定不可</v>
      </c>
      <c r="Q97" s="552"/>
      <c r="R97" s="552"/>
      <c r="S97" s="552"/>
      <c r="T97" s="552"/>
      <c r="U97" s="552"/>
      <c r="V97" s="552"/>
      <c r="W97" s="552"/>
      <c r="X97" s="552"/>
      <c r="Y97" s="552"/>
      <c r="Z97" s="55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UvOmkugfL6ejtQbKKo5Qn8OwhHStnXmTiftH4xKaoFI05Xb8sdTUqt1ulgRAZHTdtyPkdg3NBQhsfwTHmYjQeQ==" saltValue="uxy0cHYnAj60uWdDcMS8tw==" spinCount="100000" sheet="1" objects="1" scenarios="1"/>
  <mergeCells count="69">
    <mergeCell ref="G25:J25"/>
    <mergeCell ref="K25:N27"/>
    <mergeCell ref="G26:J26"/>
    <mergeCell ref="G27:J27"/>
    <mergeCell ref="G19:J19"/>
    <mergeCell ref="K19:N21"/>
    <mergeCell ref="G20:J20"/>
    <mergeCell ref="G21:J21"/>
    <mergeCell ref="G22:J22"/>
    <mergeCell ref="K22:N24"/>
    <mergeCell ref="G23:J23"/>
    <mergeCell ref="G24:J24"/>
    <mergeCell ref="G15:J15"/>
    <mergeCell ref="K15:N15"/>
    <mergeCell ref="G16:J16"/>
    <mergeCell ref="K16:N18"/>
    <mergeCell ref="G17:J17"/>
    <mergeCell ref="G18:J18"/>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A3:AH3"/>
    <mergeCell ref="H6:T6"/>
    <mergeCell ref="B6:G6"/>
    <mergeCell ref="B5:G5"/>
    <mergeCell ref="H5:T5"/>
    <mergeCell ref="M60:S60"/>
    <mergeCell ref="Z60:AF60"/>
    <mergeCell ref="M52:S52"/>
    <mergeCell ref="M56:S56"/>
    <mergeCell ref="Z56:AF56"/>
    <mergeCell ref="M54:S54"/>
    <mergeCell ref="Z54:AF54"/>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J91:K91"/>
    <mergeCell ref="J92:K92"/>
    <mergeCell ref="P97:Z97"/>
    <mergeCell ref="J94:K94"/>
    <mergeCell ref="F87:AH87"/>
    <mergeCell ref="J93:K93"/>
    <mergeCell ref="F88:AH88"/>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AK5" sqref="AK5"/>
    </sheetView>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615" t="s">
        <v>255</v>
      </c>
      <c r="B2" s="615"/>
      <c r="C2" s="615"/>
      <c r="D2" s="615"/>
      <c r="E2" s="615"/>
      <c r="F2" s="615"/>
      <c r="G2" s="615"/>
      <c r="H2" s="615"/>
      <c r="I2" s="615"/>
      <c r="J2" s="615"/>
      <c r="K2" s="615"/>
      <c r="L2" s="615"/>
      <c r="M2" s="615"/>
      <c r="N2" s="615"/>
      <c r="O2" s="615"/>
      <c r="P2" s="615"/>
      <c r="Q2" s="615"/>
      <c r="R2" s="615"/>
      <c r="S2" s="615"/>
      <c r="T2" s="615"/>
      <c r="U2" s="616">
        <v>7</v>
      </c>
      <c r="V2" s="616"/>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10" t="s">
        <v>257</v>
      </c>
      <c r="R4" s="610"/>
      <c r="S4" s="610"/>
      <c r="T4" s="610"/>
      <c r="U4" s="610"/>
      <c r="V4" s="611" t="str">
        <f>IF('様式95_外来・在宅ベースアップ評価料（Ⅰ）'!H5=0,"",'様式95_外来・在宅ベースアップ評価料（Ⅰ）'!H5)</f>
        <v/>
      </c>
      <c r="W4" s="611"/>
      <c r="X4" s="611"/>
      <c r="Y4" s="611"/>
      <c r="Z4" s="611"/>
      <c r="AA4" s="611"/>
      <c r="AB4" s="611"/>
      <c r="AC4" s="611"/>
      <c r="AD4" s="611"/>
      <c r="AE4" s="611"/>
      <c r="AF4" s="611"/>
      <c r="AG4" s="611"/>
      <c r="AH4" s="104"/>
      <c r="AI4" s="196"/>
    </row>
    <row r="5" spans="1:35" ht="16.149999999999999" customHeight="1">
      <c r="A5" s="3"/>
      <c r="B5" s="3"/>
      <c r="C5" s="3"/>
      <c r="D5" s="3"/>
      <c r="E5" s="3"/>
      <c r="F5" s="3"/>
      <c r="G5" s="3"/>
      <c r="H5" s="3"/>
      <c r="I5" s="3"/>
      <c r="J5" s="3"/>
      <c r="K5" s="3"/>
      <c r="L5" s="3"/>
      <c r="M5" s="3"/>
      <c r="N5" s="3"/>
      <c r="O5" s="3"/>
      <c r="P5" s="3"/>
      <c r="Q5" s="617" t="s">
        <v>258</v>
      </c>
      <c r="R5" s="617"/>
      <c r="S5" s="617"/>
      <c r="T5" s="617"/>
      <c r="U5" s="618"/>
      <c r="V5" s="612" t="str">
        <f>IF(様式97_入院ベースアップ評価料!H6="","",様式97_入院ベースアップ評価料!H6)</f>
        <v/>
      </c>
      <c r="W5" s="612"/>
      <c r="X5" s="612"/>
      <c r="Y5" s="612"/>
      <c r="Z5" s="612"/>
      <c r="AA5" s="612"/>
      <c r="AB5" s="612"/>
      <c r="AC5" s="612"/>
      <c r="AD5" s="612"/>
      <c r="AE5" s="612"/>
      <c r="AF5" s="612"/>
      <c r="AG5" s="612"/>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01"/>
      <c r="C9" s="601"/>
      <c r="D9" s="602" t="s">
        <v>261</v>
      </c>
      <c r="E9" s="602"/>
      <c r="F9" s="602"/>
      <c r="G9" s="602"/>
      <c r="H9" s="602"/>
      <c r="I9" s="602"/>
      <c r="J9" s="602"/>
      <c r="K9" s="602"/>
      <c r="L9" s="602"/>
      <c r="M9" s="602"/>
      <c r="N9" s="602"/>
      <c r="O9" s="602"/>
      <c r="P9" s="602"/>
      <c r="Q9" s="602"/>
      <c r="R9" s="602"/>
      <c r="S9" s="602"/>
      <c r="T9" s="602"/>
      <c r="U9" s="602"/>
      <c r="V9" s="602"/>
      <c r="W9" s="602"/>
      <c r="X9" s="602"/>
      <c r="Y9" s="602"/>
      <c r="Z9" s="602"/>
      <c r="AA9" s="3"/>
      <c r="AB9" s="3"/>
      <c r="AC9" s="3"/>
      <c r="AD9" s="3"/>
      <c r="AE9" s="3"/>
      <c r="AF9" s="3"/>
      <c r="AG9" s="19"/>
    </row>
    <row r="10" spans="1:35" ht="16.149999999999999" customHeight="1" thickBot="1">
      <c r="A10" s="2"/>
      <c r="B10" s="628"/>
      <c r="C10" s="628"/>
      <c r="D10" s="629" t="s">
        <v>262</v>
      </c>
      <c r="E10" s="629"/>
      <c r="F10" s="629"/>
      <c r="G10" s="629"/>
      <c r="H10" s="629"/>
      <c r="I10" s="629"/>
      <c r="J10" s="629"/>
      <c r="K10" s="629"/>
      <c r="L10" s="629"/>
      <c r="M10" s="629"/>
      <c r="N10" s="629"/>
      <c r="O10" s="629"/>
      <c r="P10" s="629"/>
      <c r="Q10" s="629"/>
      <c r="R10" s="629"/>
      <c r="S10" s="629"/>
      <c r="T10" s="629"/>
      <c r="U10" s="629"/>
      <c r="V10" s="629"/>
      <c r="W10" s="629"/>
      <c r="X10" s="629"/>
      <c r="Y10" s="629"/>
      <c r="Z10" s="629"/>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08" t="s">
        <v>15</v>
      </c>
      <c r="C16" s="608"/>
      <c r="D16" s="608"/>
      <c r="E16" s="609">
        <v>7</v>
      </c>
      <c r="F16" s="609"/>
      <c r="G16" s="20" t="s">
        <v>16</v>
      </c>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08" t="s">
        <v>15</v>
      </c>
      <c r="C21" s="608"/>
      <c r="D21" s="608"/>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05">
        <f>IFERROR(SUM(AB29:AF30),"")</f>
        <v>0</v>
      </c>
      <c r="AC28" s="605"/>
      <c r="AD28" s="605"/>
      <c r="AE28" s="605"/>
      <c r="AF28" s="605"/>
      <c r="AG28" s="132" t="s">
        <v>270</v>
      </c>
    </row>
    <row r="29" spans="1:33" ht="16.149999999999999" customHeight="1">
      <c r="A29" s="53"/>
      <c r="B29" s="606" t="s">
        <v>271</v>
      </c>
      <c r="C29" s="606"/>
      <c r="D29" s="606"/>
      <c r="E29" s="606"/>
      <c r="F29" s="606"/>
      <c r="G29" s="606"/>
      <c r="H29" s="606"/>
      <c r="I29" s="606"/>
      <c r="J29" s="606"/>
      <c r="K29" s="606"/>
      <c r="L29" s="606"/>
      <c r="M29" s="606"/>
      <c r="N29" s="606"/>
      <c r="O29" s="606"/>
      <c r="P29" s="606"/>
      <c r="Q29" s="606"/>
      <c r="R29" s="606"/>
      <c r="S29" s="606"/>
      <c r="T29" s="606"/>
      <c r="U29" s="606"/>
      <c r="V29" s="606"/>
      <c r="W29" s="606"/>
      <c r="X29" s="14"/>
      <c r="Y29" s="14" t="s">
        <v>272</v>
      </c>
      <c r="Z29" s="14"/>
      <c r="AA29" s="14"/>
      <c r="AB29" s="607">
        <f>様式97_入院ベースアップ評価料!M71*V21*10</f>
        <v>0</v>
      </c>
      <c r="AC29" s="607"/>
      <c r="AD29" s="607"/>
      <c r="AE29" s="607"/>
      <c r="AF29" s="607"/>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621">
        <f>IFERROR(AB31*AB32*10,0)</f>
        <v>0</v>
      </c>
      <c r="AC30" s="621"/>
      <c r="AD30" s="621"/>
      <c r="AE30" s="621"/>
      <c r="AF30" s="621"/>
      <c r="AG30" s="168" t="s">
        <v>270</v>
      </c>
    </row>
    <row r="31" spans="1:33" ht="16.149999999999999" customHeight="1">
      <c r="A31" s="52"/>
      <c r="B31" s="57"/>
      <c r="C31" s="59" t="s">
        <v>274</v>
      </c>
      <c r="D31" s="60"/>
      <c r="E31" s="60"/>
      <c r="F31" s="60"/>
      <c r="G31" s="60"/>
      <c r="H31" s="60"/>
      <c r="I31" s="60"/>
      <c r="J31" s="60"/>
      <c r="K31" s="60"/>
      <c r="L31" s="60"/>
      <c r="M31" s="58"/>
      <c r="N31" s="58"/>
      <c r="O31" s="5" t="s">
        <v>275</v>
      </c>
      <c r="P31" s="630" t="str">
        <f>様式97_入院ベースアップ評価料!P97</f>
        <v>算定不可</v>
      </c>
      <c r="Q31" s="630"/>
      <c r="R31" s="630"/>
      <c r="S31" s="630"/>
      <c r="T31" s="630"/>
      <c r="U31" s="630"/>
      <c r="V31" s="630"/>
      <c r="W31" s="630"/>
      <c r="X31" s="5" t="s">
        <v>132</v>
      </c>
      <c r="Y31" s="5" t="s">
        <v>272</v>
      </c>
      <c r="Z31" s="5" t="s">
        <v>113</v>
      </c>
      <c r="AA31" s="5"/>
      <c r="AB31" s="631" t="str">
        <f>IFERROR(VLOOKUP(P31,'リスト（入院）'!C:D,2,FALSE),"-")</f>
        <v>-</v>
      </c>
      <c r="AC31" s="631"/>
      <c r="AD31" s="631"/>
      <c r="AE31" s="631"/>
      <c r="AF31" s="631"/>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32" t="str">
        <f>IF(様式97_入院ベースアップ評価料!H5="","0",様式97_入院ベースアップ評価料!M76*V21)</f>
        <v>0</v>
      </c>
      <c r="AC32" s="632"/>
      <c r="AD32" s="632"/>
      <c r="AE32" s="632"/>
      <c r="AF32" s="632"/>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89">
        <v>0</v>
      </c>
      <c r="AC33" s="589"/>
      <c r="AD33" s="589"/>
      <c r="AE33" s="589"/>
      <c r="AF33" s="589"/>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620">
        <v>0</v>
      </c>
      <c r="AC34" s="620"/>
      <c r="AD34" s="620"/>
      <c r="AE34" s="620"/>
      <c r="AF34" s="620"/>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619">
        <f>IFERROR(AB28-AB33+AB34,"")</f>
        <v>0</v>
      </c>
      <c r="AC35" s="619"/>
      <c r="AD35" s="619"/>
      <c r="AE35" s="619"/>
      <c r="AF35" s="619"/>
      <c r="AG35" s="134" t="s">
        <v>270</v>
      </c>
    </row>
    <row r="36" spans="1:42" ht="16.149999999999999" customHeight="1">
      <c r="A36" s="378" t="s">
        <v>1520</v>
      </c>
      <c r="B36" s="380" t="s">
        <v>1561</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149999999999999" customHeight="1">
      <c r="A37" s="3"/>
      <c r="B37" s="380" t="s">
        <v>1597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149999999999999" customHeight="1"/>
    <row r="39" spans="1:42" ht="16.149999999999999" customHeight="1" thickBot="1">
      <c r="A39" s="2" t="s">
        <v>283</v>
      </c>
      <c r="AP39" s="376"/>
    </row>
    <row r="40" spans="1:42" ht="16.149999999999999" customHeight="1">
      <c r="A40" s="10" t="s">
        <v>284</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626"/>
      <c r="AC40" s="626"/>
      <c r="AD40" s="626"/>
      <c r="AE40" s="626"/>
      <c r="AF40" s="626"/>
      <c r="AG40" s="119" t="s">
        <v>270</v>
      </c>
      <c r="AJ40" s="176" t="str">
        <f>IF(AB35&gt;AB40,"NG","OK")</f>
        <v>OK</v>
      </c>
      <c r="AK40" s="252" t="str">
        <f>IF(AJ40="NG","←（８）全体の賃金改善の見込み額は（７）算定金額の見込み（繰越額調整後）の値を上回るように設定してください","")</f>
        <v/>
      </c>
    </row>
    <row r="41" spans="1:42" ht="16.149999999999999" hidden="1" customHeight="1" outlineLevel="1">
      <c r="A41" s="16"/>
      <c r="B41" s="354" t="s">
        <v>285</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627">
        <f>AB35</f>
        <v>0</v>
      </c>
      <c r="AC41" s="627"/>
      <c r="AD41" s="627"/>
      <c r="AE41" s="627"/>
      <c r="AF41" s="627"/>
      <c r="AG41" s="339" t="s">
        <v>270</v>
      </c>
    </row>
    <row r="42" spans="1:42" ht="16.149999999999999" customHeight="1" collapsed="1">
      <c r="A42" s="40"/>
      <c r="B42" s="39" t="s">
        <v>1600</v>
      </c>
      <c r="C42" s="5"/>
      <c r="D42" s="5"/>
      <c r="E42" s="5"/>
      <c r="F42" s="5"/>
      <c r="G42" s="5"/>
      <c r="H42" s="5"/>
      <c r="I42" s="5"/>
      <c r="J42" s="5"/>
      <c r="K42" s="5"/>
      <c r="L42" s="5"/>
      <c r="M42" s="5"/>
      <c r="N42" s="5"/>
      <c r="O42" s="5"/>
      <c r="P42" s="5"/>
      <c r="Q42" s="5"/>
      <c r="R42" s="5"/>
      <c r="S42" s="5"/>
      <c r="T42" s="5"/>
      <c r="U42" s="5"/>
      <c r="V42" s="5"/>
      <c r="W42" s="5"/>
      <c r="X42" s="5"/>
      <c r="Y42" s="5"/>
      <c r="Z42" s="5"/>
      <c r="AA42" s="5"/>
      <c r="AB42" s="589"/>
      <c r="AC42" s="589"/>
      <c r="AD42" s="589"/>
      <c r="AE42" s="589"/>
      <c r="AF42" s="589"/>
      <c r="AG42" s="168" t="s">
        <v>270</v>
      </c>
    </row>
    <row r="43" spans="1:42" ht="16.149999999999999" customHeight="1">
      <c r="A43" s="40"/>
      <c r="B43" s="96" t="s">
        <v>1601</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624"/>
      <c r="AC43" s="624"/>
      <c r="AD43" s="624"/>
      <c r="AE43" s="624"/>
      <c r="AF43" s="624"/>
      <c r="AG43" s="136" t="s">
        <v>270</v>
      </c>
    </row>
    <row r="44" spans="1:42" ht="16.149999999999999" customHeight="1" thickBot="1">
      <c r="A44" s="86"/>
      <c r="B44" s="77" t="s">
        <v>1602</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23">
        <f>AB40-SUM(AB42:AF43)</f>
        <v>0</v>
      </c>
      <c r="AC44" s="623"/>
      <c r="AD44" s="623"/>
      <c r="AE44" s="623"/>
      <c r="AF44" s="623"/>
      <c r="AG44" s="135" t="s">
        <v>270</v>
      </c>
    </row>
    <row r="45" spans="1:42" ht="16.149999999999999" customHeight="1">
      <c r="A45" s="378" t="s">
        <v>1520</v>
      </c>
      <c r="B45" s="377" t="s">
        <v>1558</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149999999999999" customHeight="1">
      <c r="A46" s="377"/>
      <c r="B46" s="377" t="s">
        <v>1559</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149999999999999" customHeight="1">
      <c r="A47" s="378" t="s">
        <v>1520</v>
      </c>
      <c r="B47" s="377" t="s">
        <v>1583</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149999999999999" customHeight="1">
      <c r="A48" s="378" t="s">
        <v>1520</v>
      </c>
      <c r="B48" s="377" t="s">
        <v>1560</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414"/>
      <c r="B49" s="389" t="s">
        <v>1598</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149999999999999" customHeight="1">
      <c r="A50" s="3"/>
      <c r="B50" s="390" t="s">
        <v>1599</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hidden="1" customHeight="1" outlineLevel="1">
      <c r="A51" s="378" t="s">
        <v>1520</v>
      </c>
      <c r="B51" s="390" t="s">
        <v>1572</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hidden="1" customHeight="1" outlineLevel="1">
      <c r="A52" s="3"/>
      <c r="B52" s="389" t="s">
        <v>1563</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
      <c r="B53" s="390" t="s">
        <v>1564</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78" t="s">
        <v>1520</v>
      </c>
      <c r="B54" s="389" t="s">
        <v>1595</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89" t="s">
        <v>1596</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149999999999999" customHeight="1">
      <c r="A57" s="156" t="s">
        <v>1479</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149999999999999" customHeight="1">
      <c r="A58" s="378" t="s">
        <v>1520</v>
      </c>
      <c r="B58" s="377" t="s">
        <v>1576</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149999999999999" customHeight="1">
      <c r="A59" s="388"/>
      <c r="B59" s="377" t="s">
        <v>1577</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149999999999999" customHeight="1">
      <c r="A60" s="378" t="s">
        <v>1520</v>
      </c>
      <c r="B60" s="377" t="s">
        <v>1524</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408" t="s">
        <v>1520</v>
      </c>
      <c r="B61" s="409" t="s">
        <v>1603</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149999999999999" customHeight="1">
      <c r="A62" s="411"/>
      <c r="B62" s="409" t="s">
        <v>1604</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149999999999999" customHeight="1">
      <c r="A63" s="412"/>
      <c r="B63" s="409" t="s">
        <v>1605</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378" t="s">
        <v>1520</v>
      </c>
      <c r="B64" s="377" t="s">
        <v>1586</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149999999999999" customHeight="1">
      <c r="A65" s="388"/>
      <c r="B65" s="377" t="s">
        <v>1587</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149999999999999" customHeight="1">
      <c r="A66" s="415" t="s">
        <v>1520</v>
      </c>
      <c r="B66" s="377" t="s">
        <v>1583</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416" t="s">
        <v>1538</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149999999999999" customHeight="1" thickBot="1">
      <c r="A68" s="2" t="s">
        <v>1613</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149999999999999" customHeight="1">
      <c r="A69" s="107" t="s">
        <v>1606</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625">
        <f>SUM(AB78,AB87,AB96,AB105,AB114)</f>
        <v>0</v>
      </c>
      <c r="AC69" s="625"/>
      <c r="AD69" s="625"/>
      <c r="AE69" s="625"/>
      <c r="AF69" s="625"/>
      <c r="AG69" s="78" t="s">
        <v>289</v>
      </c>
      <c r="AH69" s="28"/>
      <c r="AI69" s="181"/>
    </row>
    <row r="70" spans="1:44" ht="16.149999999999999" customHeight="1">
      <c r="A70" s="1" t="s">
        <v>1607</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613">
        <f t="shared" ref="AB70:AB74" si="0">SUM(AB79,AB88,AB97,AB106,AB115)</f>
        <v>0</v>
      </c>
      <c r="AC70" s="613"/>
      <c r="AD70" s="613"/>
      <c r="AE70" s="613"/>
      <c r="AF70" s="613"/>
      <c r="AG70" s="118" t="s">
        <v>270</v>
      </c>
    </row>
    <row r="71" spans="1:44" ht="16.149999999999999" customHeight="1">
      <c r="A71" s="1" t="s">
        <v>1608</v>
      </c>
      <c r="B71" s="3"/>
      <c r="C71" s="3"/>
      <c r="D71" s="3"/>
      <c r="E71" s="3"/>
      <c r="F71" s="3"/>
      <c r="G71" s="3"/>
      <c r="H71" s="3"/>
      <c r="I71" s="3"/>
      <c r="J71" s="3"/>
      <c r="K71" s="3"/>
      <c r="L71" s="3"/>
      <c r="M71" s="3"/>
      <c r="N71" s="3"/>
      <c r="O71" s="3"/>
      <c r="P71" s="3"/>
      <c r="Q71" s="3"/>
      <c r="R71" s="3"/>
      <c r="S71" s="3"/>
      <c r="T71" s="3"/>
      <c r="U71" s="3"/>
      <c r="V71" s="3"/>
      <c r="W71" s="3"/>
      <c r="X71" s="3"/>
      <c r="Y71" s="3"/>
      <c r="Z71" s="3"/>
      <c r="AA71" s="3"/>
      <c r="AB71" s="613">
        <f t="shared" si="0"/>
        <v>0</v>
      </c>
      <c r="AC71" s="613"/>
      <c r="AD71" s="613"/>
      <c r="AE71" s="613"/>
      <c r="AF71" s="613"/>
      <c r="AG71" s="168" t="s">
        <v>270</v>
      </c>
    </row>
    <row r="72" spans="1:44" ht="16.149999999999999" customHeight="1">
      <c r="A72" s="22" t="s">
        <v>1609</v>
      </c>
      <c r="B72" s="5"/>
      <c r="C72" s="5"/>
      <c r="D72" s="5"/>
      <c r="E72" s="5"/>
      <c r="F72" s="5"/>
      <c r="G72" s="5"/>
      <c r="H72" s="5"/>
      <c r="I72" s="5"/>
      <c r="J72" s="5"/>
      <c r="K72" s="5"/>
      <c r="L72" s="5"/>
      <c r="M72" s="5"/>
      <c r="N72" s="5"/>
      <c r="O72" s="5"/>
      <c r="P72" s="5"/>
      <c r="Q72" s="5"/>
      <c r="R72" s="5"/>
      <c r="S72" s="5"/>
      <c r="T72" s="5"/>
      <c r="U72" s="5"/>
      <c r="V72" s="5"/>
      <c r="W72" s="5"/>
      <c r="X72" s="5"/>
      <c r="Y72" s="5"/>
      <c r="Z72" s="5"/>
      <c r="AA72" s="5"/>
      <c r="AB72" s="622">
        <f>AB71-AB70</f>
        <v>0</v>
      </c>
      <c r="AC72" s="622"/>
      <c r="AD72" s="622"/>
      <c r="AE72" s="622"/>
      <c r="AF72" s="622"/>
      <c r="AG72" s="168" t="s">
        <v>270</v>
      </c>
    </row>
    <row r="73" spans="1:44" ht="16.149999999999999" customHeight="1">
      <c r="A73" s="16"/>
      <c r="B73" s="39" t="s">
        <v>1610</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613">
        <f t="shared" si="0"/>
        <v>0</v>
      </c>
      <c r="AC73" s="613"/>
      <c r="AD73" s="613"/>
      <c r="AE73" s="613"/>
      <c r="AF73" s="613"/>
      <c r="AG73" s="120" t="s">
        <v>270</v>
      </c>
    </row>
    <row r="74" spans="1:44" ht="16.149999999999999" customHeight="1" thickBot="1">
      <c r="A74" s="40"/>
      <c r="B74" s="96" t="s">
        <v>1611</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587">
        <f t="shared" si="0"/>
        <v>0</v>
      </c>
      <c r="AC74" s="587"/>
      <c r="AD74" s="587"/>
      <c r="AE74" s="587"/>
      <c r="AF74" s="587"/>
      <c r="AG74" s="120" t="s">
        <v>291</v>
      </c>
    </row>
    <row r="75" spans="1:44" ht="16.149999999999999" customHeight="1" thickTop="1" thickBot="1">
      <c r="A75" s="86"/>
      <c r="B75" s="97" t="s">
        <v>1612</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4">
        <f>IFERROR(AB74/AB70*100,0)</f>
        <v>0</v>
      </c>
      <c r="AC75" s="614"/>
      <c r="AD75" s="614"/>
      <c r="AE75" s="614"/>
      <c r="AF75" s="614"/>
      <c r="AG75" s="154" t="s">
        <v>292</v>
      </c>
    </row>
    <row r="76" spans="1:44" ht="16.149999999999999" customHeight="1">
      <c r="F76" s="3"/>
      <c r="G76" s="3"/>
      <c r="H76" s="3"/>
      <c r="I76" s="3"/>
      <c r="J76" s="3"/>
      <c r="K76" s="3"/>
      <c r="L76" s="3"/>
      <c r="M76" s="3"/>
      <c r="N76" s="3"/>
      <c r="O76" s="3"/>
      <c r="P76" s="3"/>
      <c r="Q76" s="3"/>
      <c r="R76" s="3"/>
      <c r="S76" s="3"/>
      <c r="T76" s="3"/>
      <c r="U76" s="3"/>
      <c r="V76" s="3"/>
      <c r="W76" s="3"/>
      <c r="X76" s="3"/>
      <c r="Y76" s="3"/>
      <c r="Z76" s="3"/>
      <c r="AA76" s="3"/>
    </row>
    <row r="77" spans="1:44" ht="16.149999999999999" customHeight="1" thickBot="1">
      <c r="A77" s="2" t="s">
        <v>293</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149999999999999" customHeight="1">
      <c r="A78" s="107" t="s">
        <v>1614</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590"/>
      <c r="AC78" s="590"/>
      <c r="AD78" s="590"/>
      <c r="AE78" s="590"/>
      <c r="AF78" s="590"/>
      <c r="AG78" s="78" t="s">
        <v>289</v>
      </c>
      <c r="AH78" s="28"/>
      <c r="AI78" s="181"/>
      <c r="AJ78" s="197"/>
    </row>
    <row r="79" spans="1:44" ht="16.149999999999999" customHeight="1">
      <c r="A79" s="406" t="s">
        <v>1615</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89"/>
      <c r="AC79" s="589"/>
      <c r="AD79" s="589"/>
      <c r="AE79" s="589"/>
      <c r="AF79" s="589"/>
      <c r="AG79" s="118" t="s">
        <v>270</v>
      </c>
    </row>
    <row r="80" spans="1:44" ht="16.149999999999999" customHeight="1">
      <c r="A80" s="1" t="s">
        <v>1616</v>
      </c>
      <c r="B80" s="3"/>
      <c r="C80" s="3"/>
      <c r="D80" s="3"/>
      <c r="E80" s="3"/>
      <c r="F80" s="3"/>
      <c r="G80" s="3"/>
      <c r="H80" s="3"/>
      <c r="I80" s="3"/>
      <c r="J80" s="3"/>
      <c r="K80" s="3"/>
      <c r="L80" s="3"/>
      <c r="M80" s="3"/>
      <c r="N80" s="3"/>
      <c r="O80" s="3"/>
      <c r="P80" s="3"/>
      <c r="Q80" s="3"/>
      <c r="R80" s="3"/>
      <c r="S80" s="3"/>
      <c r="T80" s="3"/>
      <c r="U80" s="3"/>
      <c r="V80" s="3"/>
      <c r="W80" s="3"/>
      <c r="X80" s="3"/>
      <c r="Y80" s="3"/>
      <c r="Z80" s="3"/>
      <c r="AA80" s="3"/>
      <c r="AB80" s="593"/>
      <c r="AC80" s="593"/>
      <c r="AD80" s="593"/>
      <c r="AE80" s="593"/>
      <c r="AF80" s="593"/>
      <c r="AG80" s="168" t="s">
        <v>270</v>
      </c>
    </row>
    <row r="81" spans="1:35" ht="16.149999999999999" customHeight="1">
      <c r="A81" s="22" t="s">
        <v>1617</v>
      </c>
      <c r="B81" s="5"/>
      <c r="C81" s="5"/>
      <c r="D81" s="5"/>
      <c r="E81" s="5"/>
      <c r="F81" s="5"/>
      <c r="G81" s="5"/>
      <c r="H81" s="5"/>
      <c r="I81" s="5"/>
      <c r="J81" s="5"/>
      <c r="K81" s="5"/>
      <c r="L81" s="5"/>
      <c r="M81" s="5"/>
      <c r="N81" s="5"/>
      <c r="O81" s="5"/>
      <c r="P81" s="5"/>
      <c r="Q81" s="5"/>
      <c r="R81" s="5"/>
      <c r="S81" s="5"/>
      <c r="T81" s="5"/>
      <c r="U81" s="5"/>
      <c r="V81" s="5"/>
      <c r="W81" s="5"/>
      <c r="X81" s="5"/>
      <c r="Y81" s="5"/>
      <c r="Z81" s="5"/>
      <c r="AA81" s="5"/>
      <c r="AB81" s="594">
        <f>AB80-AB79</f>
        <v>0</v>
      </c>
      <c r="AC81" s="594"/>
      <c r="AD81" s="594"/>
      <c r="AE81" s="594"/>
      <c r="AF81" s="594"/>
      <c r="AG81" s="168" t="s">
        <v>270</v>
      </c>
    </row>
    <row r="82" spans="1:35" ht="16.149999999999999" customHeight="1">
      <c r="A82" s="16"/>
      <c r="B82" s="39" t="s">
        <v>1618</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89"/>
      <c r="AC82" s="589"/>
      <c r="AD82" s="589"/>
      <c r="AE82" s="589"/>
      <c r="AF82" s="589"/>
      <c r="AG82" s="120" t="s">
        <v>270</v>
      </c>
    </row>
    <row r="83" spans="1:35" ht="16.149999999999999" customHeight="1" thickBot="1">
      <c r="A83" s="40"/>
      <c r="B83" s="96" t="s">
        <v>1619</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587">
        <f>AB81-AB82</f>
        <v>0</v>
      </c>
      <c r="AC83" s="587"/>
      <c r="AD83" s="587"/>
      <c r="AE83" s="587"/>
      <c r="AF83" s="587"/>
      <c r="AG83" s="120" t="s">
        <v>291</v>
      </c>
    </row>
    <row r="84" spans="1:35" ht="16.350000000000001" customHeight="1" thickTop="1" thickBot="1">
      <c r="A84" s="86"/>
      <c r="B84" s="97" t="s">
        <v>1620</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591">
        <f>IFERROR(AB83/AB79*100,0)</f>
        <v>0</v>
      </c>
      <c r="AC84" s="591"/>
      <c r="AD84" s="591"/>
      <c r="AE84" s="591"/>
      <c r="AF84" s="591"/>
      <c r="AG84" s="154" t="s">
        <v>292</v>
      </c>
    </row>
    <row r="85" spans="1:35" ht="16.350000000000001" customHeight="1"/>
    <row r="86" spans="1:35" ht="16.149999999999999" customHeight="1" thickBot="1">
      <c r="A86" s="2" t="s">
        <v>301</v>
      </c>
      <c r="B86" s="3"/>
      <c r="C86" s="3"/>
      <c r="D86" s="3"/>
      <c r="E86" s="3"/>
      <c r="F86" s="3"/>
      <c r="G86" s="3"/>
      <c r="H86" s="3"/>
      <c r="I86" s="3"/>
      <c r="J86" s="3"/>
      <c r="K86" s="3"/>
      <c r="L86" s="3"/>
      <c r="M86" s="3"/>
      <c r="N86" s="3"/>
      <c r="O86" s="3"/>
      <c r="P86" s="3"/>
      <c r="Q86" s="3"/>
      <c r="R86" s="3"/>
      <c r="S86" s="3"/>
      <c r="T86" s="3"/>
      <c r="U86" s="3"/>
      <c r="V86" s="3"/>
      <c r="W86" s="3"/>
      <c r="X86" s="3"/>
      <c r="Y86" s="3"/>
      <c r="Z86" s="3"/>
      <c r="AA86" s="588"/>
      <c r="AB86" s="588"/>
      <c r="AC86" s="588"/>
      <c r="AD86" s="588"/>
      <c r="AE86" s="588"/>
      <c r="AF86" s="588"/>
      <c r="AG86" s="588"/>
      <c r="AH86" s="94"/>
      <c r="AI86" s="195"/>
    </row>
    <row r="87" spans="1:35" ht="16.149999999999999" customHeight="1">
      <c r="A87" s="107" t="s">
        <v>1621</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590"/>
      <c r="AC87" s="590"/>
      <c r="AD87" s="590"/>
      <c r="AE87" s="590"/>
      <c r="AF87" s="590"/>
      <c r="AG87" s="78" t="s">
        <v>289</v>
      </c>
      <c r="AH87" s="28"/>
      <c r="AI87" s="181"/>
    </row>
    <row r="88" spans="1:35" ht="16.149999999999999" customHeight="1">
      <c r="A88" s="406" t="s">
        <v>1622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89"/>
      <c r="AC88" s="589"/>
      <c r="AD88" s="589"/>
      <c r="AE88" s="589"/>
      <c r="AF88" s="589"/>
      <c r="AG88" s="118" t="s">
        <v>270</v>
      </c>
    </row>
    <row r="89" spans="1:35" ht="16.149999999999999" customHeight="1">
      <c r="A89" s="1" t="s">
        <v>1623</v>
      </c>
      <c r="B89" s="3"/>
      <c r="C89" s="3"/>
      <c r="D89" s="3"/>
      <c r="E89" s="3"/>
      <c r="F89" s="3"/>
      <c r="G89" s="3"/>
      <c r="H89" s="3"/>
      <c r="I89" s="3"/>
      <c r="J89" s="3"/>
      <c r="K89" s="3"/>
      <c r="L89" s="3"/>
      <c r="M89" s="3"/>
      <c r="N89" s="3"/>
      <c r="O89" s="3"/>
      <c r="P89" s="3"/>
      <c r="Q89" s="3"/>
      <c r="R89" s="3"/>
      <c r="S89" s="3"/>
      <c r="T89" s="3"/>
      <c r="U89" s="3"/>
      <c r="V89" s="3"/>
      <c r="W89" s="3"/>
      <c r="X89" s="3"/>
      <c r="Y89" s="3"/>
      <c r="Z89" s="3"/>
      <c r="AA89" s="3"/>
      <c r="AB89" s="593"/>
      <c r="AC89" s="593"/>
      <c r="AD89" s="593"/>
      <c r="AE89" s="593"/>
      <c r="AF89" s="593"/>
      <c r="AG89" s="168" t="s">
        <v>270</v>
      </c>
    </row>
    <row r="90" spans="1:35" ht="16.149999999999999" customHeight="1">
      <c r="A90" s="22" t="s">
        <v>1624</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5" ht="16.149999999999999" customHeight="1">
      <c r="A91" s="16"/>
      <c r="B91" s="39" t="s">
        <v>1625</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89"/>
      <c r="AC91" s="589"/>
      <c r="AD91" s="589"/>
      <c r="AE91" s="589"/>
      <c r="AF91" s="589"/>
      <c r="AG91" s="120" t="s">
        <v>270</v>
      </c>
    </row>
    <row r="92" spans="1:35" ht="16.149999999999999" customHeight="1" thickBot="1">
      <c r="A92" s="40"/>
      <c r="B92" s="96" t="s">
        <v>1626</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0" t="s">
        <v>291</v>
      </c>
    </row>
    <row r="93" spans="1:35" ht="16.350000000000001" customHeight="1" thickTop="1" thickBot="1">
      <c r="A93" s="86"/>
      <c r="B93" s="97" t="s">
        <v>1627</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591">
        <f>IFERROR(AB92/AB88*100,0)</f>
        <v>0</v>
      </c>
      <c r="AC93" s="591"/>
      <c r="AD93" s="591"/>
      <c r="AE93" s="591"/>
      <c r="AF93" s="591"/>
      <c r="AG93" s="154" t="s">
        <v>292</v>
      </c>
    </row>
    <row r="94" spans="1:35" ht="16.350000000000001" customHeight="1"/>
    <row r="95" spans="1:35" ht="16.149999999999999" customHeight="1" thickBot="1">
      <c r="A95" s="2" t="s">
        <v>309</v>
      </c>
      <c r="B95" s="3"/>
      <c r="C95" s="3"/>
      <c r="D95" s="3"/>
      <c r="E95" s="3"/>
      <c r="F95" s="3"/>
      <c r="G95" s="3"/>
      <c r="H95" s="3"/>
      <c r="I95" s="3"/>
      <c r="J95" s="3"/>
      <c r="K95" s="3"/>
      <c r="L95" s="3"/>
      <c r="M95" s="3"/>
      <c r="N95" s="3"/>
      <c r="O95" s="3"/>
      <c r="P95" s="3"/>
      <c r="Q95" s="3"/>
      <c r="R95" s="3"/>
      <c r="S95" s="3"/>
      <c r="T95" s="3"/>
      <c r="U95" s="3"/>
      <c r="V95" s="3"/>
      <c r="W95" s="3"/>
      <c r="X95" s="3"/>
      <c r="Y95" s="3"/>
      <c r="Z95" s="3"/>
      <c r="AA95" s="588"/>
      <c r="AB95" s="588"/>
      <c r="AC95" s="588"/>
      <c r="AD95" s="588"/>
      <c r="AE95" s="588"/>
      <c r="AF95" s="588"/>
      <c r="AG95" s="588"/>
      <c r="AH95" s="94"/>
      <c r="AI95" s="195"/>
    </row>
    <row r="96" spans="1:35" ht="16.149999999999999" customHeight="1">
      <c r="A96" s="107" t="s">
        <v>1628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590"/>
      <c r="AC96" s="590"/>
      <c r="AD96" s="590"/>
      <c r="AE96" s="590"/>
      <c r="AF96" s="590"/>
      <c r="AG96" s="78" t="s">
        <v>289</v>
      </c>
      <c r="AH96" s="28"/>
      <c r="AI96" s="181"/>
    </row>
    <row r="97" spans="1:35" ht="16.149999999999999" customHeight="1">
      <c r="A97" s="406" t="s">
        <v>1629</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89"/>
      <c r="AC97" s="589"/>
      <c r="AD97" s="589"/>
      <c r="AE97" s="589"/>
      <c r="AF97" s="589"/>
      <c r="AG97" s="118" t="s">
        <v>270</v>
      </c>
    </row>
    <row r="98" spans="1:35" ht="16.149999999999999" customHeight="1">
      <c r="A98" s="1" t="s">
        <v>1630</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5" ht="16.149999999999999" customHeight="1">
      <c r="A99" s="22" t="s">
        <v>1631</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5" ht="16.149999999999999" customHeight="1">
      <c r="A100" s="16"/>
      <c r="B100" s="39" t="s">
        <v>1632</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5" ht="16.350000000000001" customHeight="1" thickBot="1">
      <c r="A101" s="40"/>
      <c r="B101" s="96" t="s">
        <v>1633</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5" ht="16.350000000000001" customHeight="1" thickTop="1" thickBot="1">
      <c r="A102" s="86"/>
      <c r="B102" s="97" t="s">
        <v>1634</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5" ht="16.350000000000001" customHeight="1"/>
    <row r="104" spans="1:35" ht="16.350000000000001" customHeight="1" thickBot="1">
      <c r="A104" s="592" t="s">
        <v>317</v>
      </c>
      <c r="B104" s="592"/>
      <c r="C104" s="592"/>
      <c r="D104" s="592"/>
      <c r="E104" s="592"/>
      <c r="F104" s="592"/>
      <c r="G104" s="592"/>
      <c r="H104" s="592"/>
      <c r="I104" s="592"/>
      <c r="J104" s="592"/>
      <c r="K104" s="592"/>
      <c r="L104" s="592"/>
      <c r="M104" s="592"/>
      <c r="N104" s="592"/>
      <c r="O104" s="592"/>
      <c r="P104" s="592"/>
      <c r="Q104" s="592"/>
      <c r="R104" s="592"/>
      <c r="S104" s="592"/>
      <c r="T104" s="592"/>
      <c r="U104" s="592"/>
      <c r="V104" s="592"/>
      <c r="W104" s="592"/>
      <c r="X104" s="592"/>
      <c r="Y104" s="592"/>
      <c r="Z104" s="592"/>
      <c r="AA104" s="592"/>
      <c r="AB104" s="592"/>
      <c r="AC104" s="592"/>
      <c r="AD104" s="592"/>
      <c r="AE104" s="592"/>
      <c r="AF104" s="592"/>
      <c r="AG104" s="592"/>
      <c r="AH104" s="94"/>
      <c r="AI104" s="195"/>
    </row>
    <row r="105" spans="1:35" ht="16.350000000000001" customHeight="1">
      <c r="A105" s="107" t="s">
        <v>1635</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590"/>
      <c r="AC105" s="590"/>
      <c r="AD105" s="590"/>
      <c r="AE105" s="590"/>
      <c r="AF105" s="590"/>
      <c r="AG105" s="78" t="s">
        <v>289</v>
      </c>
      <c r="AH105" s="28"/>
      <c r="AI105" s="181"/>
    </row>
    <row r="106" spans="1:35" ht="16.350000000000001" customHeight="1">
      <c r="A106" s="406" t="s">
        <v>1636</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89"/>
      <c r="AC106" s="589"/>
      <c r="AD106" s="589"/>
      <c r="AE106" s="589"/>
      <c r="AF106" s="589"/>
      <c r="AG106" s="118" t="s">
        <v>270</v>
      </c>
    </row>
    <row r="107" spans="1:35" ht="16.350000000000001" customHeight="1">
      <c r="A107" s="1" t="s">
        <v>1637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5" ht="16.350000000000001" customHeight="1">
      <c r="A108" s="22" t="s">
        <v>1638</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5" ht="16.350000000000001" customHeight="1">
      <c r="A109" s="16"/>
      <c r="B109" s="39" t="s">
        <v>1639</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5" ht="16.350000000000001" customHeight="1" thickBot="1">
      <c r="A110" s="40"/>
      <c r="B110" s="96" t="s">
        <v>1640</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5" ht="16.350000000000001" customHeight="1" thickTop="1" thickBot="1">
      <c r="A111" s="86"/>
      <c r="B111" s="97" t="s">
        <v>1641</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5" ht="16.350000000000001" customHeight="1"/>
    <row r="113" spans="1:36" ht="16.149999999999999" customHeight="1" thickBot="1">
      <c r="A113" s="2" t="s">
        <v>322</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c r="AH113" s="94"/>
      <c r="AI113" s="195"/>
    </row>
    <row r="114" spans="1:36" ht="16.149999999999999" customHeight="1">
      <c r="A114" s="107" t="s">
        <v>1642</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590"/>
      <c r="AC114" s="590"/>
      <c r="AD114" s="590"/>
      <c r="AE114" s="590"/>
      <c r="AF114" s="590"/>
      <c r="AG114" s="78" t="s">
        <v>289</v>
      </c>
      <c r="AH114" s="28"/>
      <c r="AI114" s="181"/>
      <c r="AJ114" s="198"/>
    </row>
    <row r="115" spans="1:36" ht="16.149999999999999" customHeight="1">
      <c r="A115" s="406" t="s">
        <v>1648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89"/>
      <c r="AC115" s="589"/>
      <c r="AD115" s="589"/>
      <c r="AE115" s="589"/>
      <c r="AF115" s="589"/>
      <c r="AG115" s="118" t="s">
        <v>270</v>
      </c>
      <c r="AJ115" s="198"/>
    </row>
    <row r="116" spans="1:36" ht="16.149999999999999" customHeight="1">
      <c r="A116" s="1" t="s">
        <v>1643</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c r="AJ116" s="198"/>
    </row>
    <row r="117" spans="1:36" ht="16.149999999999999" customHeight="1">
      <c r="A117" s="22" t="s">
        <v>1644</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c r="AJ117" s="198"/>
    </row>
    <row r="118" spans="1:36" ht="16.149999999999999" customHeight="1">
      <c r="A118" s="16"/>
      <c r="B118" s="39" t="s">
        <v>1645</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c r="AJ118" s="198"/>
    </row>
    <row r="119" spans="1:36" ht="16.149999999999999" customHeight="1" thickBot="1">
      <c r="A119" s="40"/>
      <c r="B119" s="96" t="s">
        <v>1646</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c r="AJ119" s="198"/>
    </row>
    <row r="120" spans="1:36" ht="16.350000000000001" customHeight="1" thickTop="1" thickBot="1">
      <c r="A120" s="86"/>
      <c r="B120" s="97" t="s">
        <v>1647</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6" ht="16.350000000000001" customHeight="1"/>
    <row r="122" spans="1:36" ht="16.350000000000001" customHeight="1">
      <c r="A122" s="63" t="s">
        <v>1656</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149999999999999" customHeight="1" thickBot="1">
      <c r="A123" s="63" t="s">
        <v>323</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584"/>
      <c r="AB123" s="584"/>
      <c r="AC123" s="584"/>
      <c r="AD123" s="584"/>
      <c r="AE123" s="584"/>
      <c r="AF123" s="584"/>
      <c r="AG123" s="584"/>
      <c r="AH123" s="94"/>
      <c r="AI123" s="195"/>
    </row>
    <row r="124" spans="1:36" ht="16.149999999999999" customHeight="1">
      <c r="A124" s="106" t="s">
        <v>1649</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585"/>
      <c r="AC124" s="585"/>
      <c r="AD124" s="585"/>
      <c r="AE124" s="585"/>
      <c r="AF124" s="585"/>
      <c r="AG124" s="81" t="s">
        <v>289</v>
      </c>
      <c r="AH124" s="28"/>
      <c r="AI124" s="181"/>
    </row>
    <row r="125" spans="1:36" ht="16.149999999999999" hidden="1" customHeight="1" outlineLevel="1">
      <c r="A125" s="95" t="s">
        <v>324</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586"/>
      <c r="AC125" s="586"/>
      <c r="AD125" s="586"/>
      <c r="AE125" s="586"/>
      <c r="AF125" s="586"/>
      <c r="AG125" s="112" t="s">
        <v>270</v>
      </c>
      <c r="AH125" s="28"/>
      <c r="AI125" s="181"/>
    </row>
    <row r="126" spans="1:36" ht="16.149999999999999" customHeight="1" collapsed="1">
      <c r="A126" s="407" t="s">
        <v>1650</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586"/>
      <c r="AC126" s="586"/>
      <c r="AD126" s="586"/>
      <c r="AE126" s="586"/>
      <c r="AF126" s="586"/>
      <c r="AG126" s="112" t="s">
        <v>270</v>
      </c>
    </row>
    <row r="127" spans="1:36" ht="16.149999999999999" hidden="1" customHeight="1" outlineLevel="1">
      <c r="A127" s="95" t="s">
        <v>325</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0"/>
      <c r="AC127" s="600"/>
      <c r="AD127" s="600"/>
      <c r="AE127" s="600"/>
      <c r="AF127" s="600"/>
      <c r="AG127" s="124" t="s">
        <v>270</v>
      </c>
    </row>
    <row r="128" spans="1:36" ht="16.149999999999999" customHeight="1" collapsed="1">
      <c r="A128" s="95" t="s">
        <v>1651</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586"/>
      <c r="AC128" s="586"/>
      <c r="AD128" s="586"/>
      <c r="AE128" s="586"/>
      <c r="AF128" s="586"/>
      <c r="AG128" s="124" t="s">
        <v>270</v>
      </c>
    </row>
    <row r="129" spans="1:35" ht="16.149999999999999" hidden="1" customHeight="1" outlineLevel="1">
      <c r="A129" s="99" t="s">
        <v>326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599">
        <f>AB127-AB125</f>
        <v>0</v>
      </c>
      <c r="AC129" s="599"/>
      <c r="AD129" s="599"/>
      <c r="AE129" s="599"/>
      <c r="AF129" s="599"/>
      <c r="AG129" s="124" t="s">
        <v>270</v>
      </c>
    </row>
    <row r="130" spans="1:35" ht="16.149999999999999" customHeight="1" collapsed="1">
      <c r="A130" s="99"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599">
        <f>AB128-AB126</f>
        <v>0</v>
      </c>
      <c r="AC130" s="599"/>
      <c r="AD130" s="599"/>
      <c r="AE130" s="599"/>
      <c r="AF130" s="599"/>
      <c r="AG130" s="124" t="s">
        <v>270</v>
      </c>
    </row>
    <row r="131" spans="1:35" ht="16.149999999999999" customHeight="1">
      <c r="A131" s="88"/>
      <c r="B131" s="89" t="s">
        <v>1653</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586"/>
      <c r="AC131" s="586"/>
      <c r="AD131" s="586"/>
      <c r="AE131" s="586"/>
      <c r="AF131" s="586"/>
      <c r="AG131" s="127" t="s">
        <v>270</v>
      </c>
    </row>
    <row r="132" spans="1:35" ht="16.149999999999999" customHeight="1" thickBot="1">
      <c r="A132" s="90"/>
      <c r="B132" s="101" t="s">
        <v>1654</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587">
        <f>AB130-AB131</f>
        <v>0</v>
      </c>
      <c r="AC132" s="587"/>
      <c r="AD132" s="587"/>
      <c r="AE132" s="587"/>
      <c r="AF132" s="587"/>
      <c r="AG132" s="127" t="s">
        <v>291</v>
      </c>
    </row>
    <row r="133" spans="1:35" ht="16.350000000000001" customHeight="1" thickTop="1" thickBot="1">
      <c r="A133" s="91"/>
      <c r="B133" s="102" t="s">
        <v>1655</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591">
        <f>IFERROR(AB132/AB126*100,0)</f>
        <v>0</v>
      </c>
      <c r="AC133" s="591"/>
      <c r="AD133" s="591"/>
      <c r="AE133" s="591"/>
      <c r="AF133" s="591"/>
      <c r="AG133" s="128" t="s">
        <v>292</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149999999999999" customHeight="1" thickBot="1">
      <c r="A135" s="63" t="s">
        <v>327</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584"/>
      <c r="AB135" s="584"/>
      <c r="AC135" s="584"/>
      <c r="AD135" s="584"/>
      <c r="AE135" s="584"/>
      <c r="AF135" s="584"/>
      <c r="AG135" s="584"/>
      <c r="AH135" s="94"/>
      <c r="AI135" s="195"/>
    </row>
    <row r="136" spans="1:35" ht="16.149999999999999" customHeight="1">
      <c r="A136" s="106" t="s">
        <v>1657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585"/>
      <c r="AC136" s="585"/>
      <c r="AD136" s="585"/>
      <c r="AE136" s="585"/>
      <c r="AF136" s="585"/>
      <c r="AG136" s="81" t="s">
        <v>289</v>
      </c>
      <c r="AH136" s="28"/>
      <c r="AI136" s="181"/>
    </row>
    <row r="137" spans="1:35" ht="16.149999999999999" hidden="1" customHeight="1" outlineLevel="1">
      <c r="A137" s="95" t="s">
        <v>328</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586"/>
      <c r="AC137" s="586"/>
      <c r="AD137" s="586"/>
      <c r="AE137" s="586"/>
      <c r="AF137" s="586"/>
      <c r="AG137" s="112" t="s">
        <v>270</v>
      </c>
      <c r="AH137" s="28"/>
      <c r="AI137" s="181"/>
    </row>
    <row r="138" spans="1:35" ht="16.149999999999999" customHeight="1" collapsed="1">
      <c r="A138" s="95" t="s">
        <v>1663</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586"/>
      <c r="AC138" s="586"/>
      <c r="AD138" s="586"/>
      <c r="AE138" s="586"/>
      <c r="AF138" s="586"/>
      <c r="AG138" s="112" t="s">
        <v>270</v>
      </c>
    </row>
    <row r="139" spans="1:35" ht="16.149999999999999" hidden="1" customHeight="1" outlineLevel="1">
      <c r="A139" s="95" t="s">
        <v>329</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0"/>
      <c r="AC139" s="600"/>
      <c r="AD139" s="600"/>
      <c r="AE139" s="600"/>
      <c r="AF139" s="600"/>
      <c r="AG139" s="124" t="s">
        <v>270</v>
      </c>
    </row>
    <row r="140" spans="1:35" ht="16.149999999999999" customHeight="1" collapsed="1">
      <c r="A140" s="95" t="s">
        <v>1658</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86"/>
      <c r="AC140" s="586"/>
      <c r="AD140" s="586"/>
      <c r="AE140" s="586"/>
      <c r="AF140" s="586"/>
      <c r="AG140" s="124" t="s">
        <v>270</v>
      </c>
    </row>
    <row r="141" spans="1:35" ht="16.149999999999999" hidden="1" customHeight="1" outlineLevel="1">
      <c r="A141" s="99" t="s">
        <v>330</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599">
        <f>AB139-AB137</f>
        <v>0</v>
      </c>
      <c r="AC141" s="599"/>
      <c r="AD141" s="599"/>
      <c r="AE141" s="599"/>
      <c r="AF141" s="599"/>
      <c r="AG141" s="124" t="s">
        <v>270</v>
      </c>
    </row>
    <row r="142" spans="1:35" ht="16.149999999999999" customHeight="1" collapsed="1">
      <c r="A142" s="99"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599">
        <f>AB140-AB138</f>
        <v>0</v>
      </c>
      <c r="AC142" s="599"/>
      <c r="AD142" s="599"/>
      <c r="AE142" s="599"/>
      <c r="AF142" s="599"/>
      <c r="AG142" s="124" t="s">
        <v>270</v>
      </c>
    </row>
    <row r="143" spans="1:35" ht="16.149999999999999" customHeight="1">
      <c r="A143" s="88"/>
      <c r="B143" s="89" t="s">
        <v>1660</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586"/>
      <c r="AC143" s="586"/>
      <c r="AD143" s="586"/>
      <c r="AE143" s="586"/>
      <c r="AF143" s="586"/>
      <c r="AG143" s="127" t="s">
        <v>270</v>
      </c>
    </row>
    <row r="144" spans="1:35" ht="16.149999999999999" customHeight="1" thickBot="1">
      <c r="A144" s="90"/>
      <c r="B144" s="101" t="s">
        <v>1661</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587">
        <f>AB142-AB143</f>
        <v>0</v>
      </c>
      <c r="AC144" s="587"/>
      <c r="AD144" s="587"/>
      <c r="AE144" s="587"/>
      <c r="AF144" s="587"/>
      <c r="AG144" s="127" t="s">
        <v>291</v>
      </c>
    </row>
    <row r="145" spans="1:36" ht="16.350000000000001" customHeight="1" thickTop="1" thickBot="1">
      <c r="A145" s="91"/>
      <c r="B145" s="102" t="s">
        <v>1662</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591">
        <f>IFERROR(AB144/AB138*100,0)</f>
        <v>0</v>
      </c>
      <c r="AC145" s="591"/>
      <c r="AD145" s="591"/>
      <c r="AE145" s="591"/>
      <c r="AF145" s="591"/>
      <c r="AG145" s="128" t="s">
        <v>292</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149999999999999" customHeight="1" thickBot="1">
      <c r="A147" s="2" t="s">
        <v>331</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149999999999999" customHeight="1">
      <c r="A148" s="10" t="s">
        <v>1664</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149999999999999" customHeight="1">
      <c r="A149" s="16"/>
      <c r="B149" s="3"/>
      <c r="C149" s="3" t="s">
        <v>332</v>
      </c>
      <c r="D149" s="3"/>
      <c r="E149" s="3"/>
      <c r="F149" s="3"/>
      <c r="G149" s="3"/>
      <c r="H149" s="3"/>
      <c r="I149" s="3"/>
      <c r="J149" s="3"/>
      <c r="K149" s="3"/>
      <c r="L149" s="3"/>
      <c r="M149" s="3" t="s">
        <v>333</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334</v>
      </c>
      <c r="D150" s="3"/>
      <c r="E150" s="3"/>
      <c r="F150" s="3"/>
      <c r="G150" s="3"/>
      <c r="H150" s="3"/>
      <c r="I150" s="3"/>
      <c r="J150" s="598"/>
      <c r="K150" s="598"/>
      <c r="L150" s="598"/>
      <c r="M150" s="598"/>
      <c r="N150" s="598"/>
      <c r="O150" s="598"/>
      <c r="P150" s="598"/>
      <c r="Q150" s="598"/>
      <c r="R150" s="598"/>
      <c r="S150" s="598"/>
      <c r="T150" s="598"/>
      <c r="U150" s="598"/>
      <c r="V150" s="598"/>
      <c r="W150" s="598"/>
      <c r="X150" s="598"/>
      <c r="Y150" s="598"/>
      <c r="Z150" s="598"/>
      <c r="AA150" s="598"/>
      <c r="AB150" s="598"/>
      <c r="AC150" s="598"/>
      <c r="AD150" s="598"/>
      <c r="AE150" s="19" t="s">
        <v>132</v>
      </c>
      <c r="AG150" s="183"/>
      <c r="AJ150" s="176" t="b">
        <v>0</v>
      </c>
    </row>
    <row r="151" spans="1:36" ht="5.45"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1665</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15" customHeight="1">
      <c r="A153" s="16"/>
      <c r="B153" s="3"/>
      <c r="C153" s="595"/>
      <c r="D153" s="595"/>
      <c r="E153" s="595"/>
      <c r="F153" s="595"/>
      <c r="G153" s="595"/>
      <c r="H153" s="595"/>
      <c r="I153" s="595"/>
      <c r="J153" s="595"/>
      <c r="K153" s="595"/>
      <c r="L153" s="595"/>
      <c r="M153" s="595"/>
      <c r="N153" s="595"/>
      <c r="O153" s="595"/>
      <c r="P153" s="595"/>
      <c r="Q153" s="595"/>
      <c r="R153" s="595"/>
      <c r="S153" s="595"/>
      <c r="T153" s="595"/>
      <c r="U153" s="595"/>
      <c r="V153" s="595"/>
      <c r="W153" s="595"/>
      <c r="X153" s="595"/>
      <c r="Y153" s="595"/>
      <c r="Z153" s="595"/>
      <c r="AA153" s="595"/>
      <c r="AB153" s="595"/>
      <c r="AC153" s="595"/>
      <c r="AD153" s="595"/>
      <c r="AE153" s="595"/>
      <c r="AF153" s="595"/>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596" t="s">
        <v>335</v>
      </c>
      <c r="B156" s="596"/>
      <c r="C156" s="596"/>
      <c r="D156" s="596"/>
      <c r="E156" s="596"/>
      <c r="F156" s="596"/>
      <c r="G156" s="596"/>
      <c r="H156" s="596"/>
      <c r="I156" s="596"/>
      <c r="J156" s="596"/>
      <c r="K156" s="596"/>
      <c r="L156" s="596"/>
      <c r="M156" s="596"/>
      <c r="N156" s="596"/>
      <c r="O156" s="596"/>
      <c r="P156" s="596"/>
      <c r="Q156" s="596"/>
      <c r="R156" s="596"/>
      <c r="S156" s="596"/>
      <c r="T156" s="596"/>
      <c r="U156" s="596"/>
      <c r="V156" s="596"/>
      <c r="W156" s="596"/>
      <c r="X156" s="596"/>
      <c r="Y156" s="596"/>
      <c r="Z156" s="596"/>
      <c r="AA156" s="596"/>
      <c r="AB156" s="596"/>
      <c r="AC156" s="596"/>
      <c r="AD156" s="596"/>
      <c r="AE156" s="596"/>
      <c r="AF156" s="596"/>
      <c r="AG156" s="596"/>
      <c r="AH156" s="105"/>
      <c r="AI156" s="199"/>
    </row>
    <row r="157" spans="1:36" ht="15" customHeight="1">
      <c r="A157" s="596"/>
      <c r="B157" s="596"/>
      <c r="C157" s="596"/>
      <c r="D157" s="596"/>
      <c r="E157" s="596"/>
      <c r="F157" s="596"/>
      <c r="G157" s="596"/>
      <c r="H157" s="596"/>
      <c r="I157" s="596"/>
      <c r="J157" s="596"/>
      <c r="K157" s="596"/>
      <c r="L157" s="596"/>
      <c r="M157" s="596"/>
      <c r="N157" s="596"/>
      <c r="O157" s="596"/>
      <c r="P157" s="596"/>
      <c r="Q157" s="596"/>
      <c r="R157" s="596"/>
      <c r="S157" s="596"/>
      <c r="T157" s="596"/>
      <c r="U157" s="596"/>
      <c r="V157" s="596"/>
      <c r="W157" s="596"/>
      <c r="X157" s="596"/>
      <c r="Y157" s="596"/>
      <c r="Z157" s="596"/>
      <c r="AA157" s="596"/>
      <c r="AB157" s="596"/>
      <c r="AC157" s="596"/>
      <c r="AD157" s="596"/>
      <c r="AE157" s="596"/>
      <c r="AF157" s="596"/>
      <c r="AG157" s="596"/>
      <c r="AH157" s="105"/>
      <c r="AI157" s="199"/>
    </row>
    <row r="158" spans="1:36" ht="15" customHeight="1">
      <c r="A158" s="3"/>
      <c r="B158" s="3"/>
      <c r="C158" s="3" t="s">
        <v>15</v>
      </c>
      <c r="D158" s="3"/>
      <c r="E158" s="597"/>
      <c r="F158" s="597"/>
      <c r="G158" s="3" t="s">
        <v>16</v>
      </c>
      <c r="H158" s="597"/>
      <c r="I158" s="597"/>
      <c r="J158" s="3" t="s">
        <v>264</v>
      </c>
      <c r="K158" s="597"/>
      <c r="L158" s="597"/>
      <c r="M158" s="3" t="s">
        <v>18</v>
      </c>
      <c r="N158" s="3"/>
      <c r="O158" s="3"/>
      <c r="P158" s="3" t="s">
        <v>336</v>
      </c>
      <c r="Q158" s="3"/>
      <c r="R158" s="3"/>
      <c r="S158" s="3"/>
      <c r="T158" s="598"/>
      <c r="U158" s="598"/>
      <c r="V158" s="598"/>
      <c r="W158" s="598"/>
      <c r="X158" s="598"/>
      <c r="Y158" s="598"/>
      <c r="Z158" s="598"/>
      <c r="AA158" s="598"/>
      <c r="AB158" s="598"/>
      <c r="AC158" s="598"/>
      <c r="AD158" s="598"/>
      <c r="AE158" s="598"/>
      <c r="AF158" s="598"/>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337</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338</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149999999999999"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149999999999999" customHeight="1"/>
    <row r="204" spans="1:70" ht="16.149999999999999" customHeight="1"/>
    <row r="205" spans="1:70" ht="16.149999999999999" customHeight="1"/>
    <row r="206" spans="1:70" ht="16.149999999999999"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WygEBBG2slR2gohRMMCNFlOIrVNZ1x0ilKF8dhpVOv/0SKxETup+9I5Er59Che7TyudB89NJcn+MtTQZ9/Hrpw==" saltValue="Wd5ntvL0rSotdLbdpnjNLA==" spinCount="100000" sheet="1" objects="1" scenarios="1"/>
  <mergeCells count="112">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147</xdr:row>
                    <xdr:rowOff>171450</xdr:rowOff>
                  </from>
                  <to>
                    <xdr:col>2</xdr:col>
                    <xdr:colOff>19050</xdr:colOff>
                    <xdr:row>149</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148</xdr:row>
                    <xdr:rowOff>180975</xdr:rowOff>
                  </from>
                  <to>
                    <xdr:col>2</xdr:col>
                    <xdr:colOff>19050</xdr:colOff>
                    <xdr:row>150</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147</xdr:row>
                    <xdr:rowOff>171450</xdr:rowOff>
                  </from>
                  <to>
                    <xdr:col>12</xdr:col>
                    <xdr:colOff>47625</xdr:colOff>
                    <xdr:row>149</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S3" sqref="S3"/>
    </sheetView>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615" t="s">
        <v>339</v>
      </c>
      <c r="B2" s="615"/>
      <c r="C2" s="615"/>
      <c r="D2" s="615"/>
      <c r="E2" s="615"/>
      <c r="F2" s="615"/>
      <c r="G2" s="615"/>
      <c r="H2" s="615"/>
      <c r="I2" s="615"/>
      <c r="J2" s="615"/>
      <c r="K2" s="615"/>
      <c r="L2" s="615"/>
      <c r="M2" s="615"/>
      <c r="N2" s="615"/>
      <c r="O2" s="615"/>
      <c r="P2" s="615"/>
      <c r="Q2" s="615"/>
      <c r="R2" s="615"/>
      <c r="S2" s="616">
        <v>7</v>
      </c>
      <c r="T2" s="616"/>
      <c r="U2" s="659" t="s">
        <v>256</v>
      </c>
      <c r="V2" s="659"/>
      <c r="W2" s="659"/>
      <c r="X2" s="659"/>
      <c r="Y2" s="659"/>
      <c r="Z2" s="659"/>
      <c r="AA2" s="659"/>
      <c r="AB2" s="659"/>
      <c r="AC2" s="659"/>
      <c r="AD2" s="659"/>
      <c r="AE2" s="659"/>
      <c r="AF2" s="659"/>
      <c r="AG2" s="659"/>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96"/>
      <c r="AI4" s="196"/>
    </row>
    <row r="5" spans="1:45"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row>
    <row r="10" spans="1:45"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08" t="s">
        <v>15</v>
      </c>
      <c r="C16" s="651"/>
      <c r="D16" s="651"/>
      <c r="E16" s="609">
        <v>7</v>
      </c>
      <c r="F16" s="609"/>
      <c r="G16" s="20" t="s">
        <v>16</v>
      </c>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08" t="s">
        <v>15</v>
      </c>
      <c r="C21" s="651"/>
      <c r="D21" s="651"/>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7" ht="16.149999999999999" customHeight="1">
      <c r="A34" s="53"/>
      <c r="B34" s="654" t="s">
        <v>271</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7" ht="16.149999999999999" customHeight="1">
      <c r="A35" s="52"/>
      <c r="B35" s="137"/>
      <c r="C35" s="655" t="s">
        <v>344</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IF(AH27=TRUE,'様式96_外来・在宅ベースアップ評価料（Ⅱ）'!M81,'（参考）賃金引き上げ計画書作成のための計算シート'!M53)</f>
        <v>0</v>
      </c>
      <c r="AC35" s="656"/>
      <c r="AD35" s="656"/>
      <c r="AE35" s="656"/>
      <c r="AF35" s="656"/>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40"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32" t="str">
        <f>IF(R37&lt;&gt;"届出なし",('様式96_外来・在宅ベースアップ評価料（Ⅱ）'!M60+'様式96_外来・在宅ベースアップ評価料（Ⅱ）'!M68)*V21,"-")</f>
        <v>-</v>
      </c>
      <c r="AC39" s="632"/>
      <c r="AD39" s="632"/>
      <c r="AE39" s="632"/>
      <c r="AF39" s="632"/>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1597</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43"/>
      <c r="AC48" s="643"/>
      <c r="AD48" s="643"/>
      <c r="AE48" s="643"/>
      <c r="AF48" s="643"/>
      <c r="AG48" s="120" t="s">
        <v>270</v>
      </c>
    </row>
    <row r="49" spans="1:45" ht="16.149999999999999" customHeight="1" collapsed="1" thickBot="1">
      <c r="A49" s="7"/>
      <c r="B49" s="77" t="s">
        <v>1600</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39"/>
      <c r="AC49" s="639"/>
      <c r="AD49" s="639"/>
      <c r="AE49" s="639"/>
      <c r="AF49" s="639"/>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624"/>
      <c r="AC50" s="624"/>
      <c r="AD50" s="624"/>
      <c r="AE50" s="624"/>
      <c r="AF50" s="62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623">
        <f>AB47-SUM(AB48:AF50)</f>
        <v>0</v>
      </c>
      <c r="AC51" s="623"/>
      <c r="AD51" s="623"/>
      <c r="AE51" s="623"/>
      <c r="AF51" s="62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1668</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row>
    <row r="75" spans="1:45" ht="16.149999999999999" customHeight="1">
      <c r="A75" s="1" t="s">
        <v>1674</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5"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5"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44">
        <f>1000*AB74</f>
        <v>0</v>
      </c>
      <c r="AC78" s="644"/>
      <c r="AD78" s="644"/>
      <c r="AE78" s="644"/>
      <c r="AF78" s="644"/>
      <c r="AG78" s="339" t="s">
        <v>270</v>
      </c>
    </row>
    <row r="79" spans="1:45"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5"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row>
    <row r="120" spans="1:35"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row>
    <row r="122" spans="1:35"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5"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5"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34">
        <f>1000*AB120</f>
        <v>0</v>
      </c>
      <c r="AC127" s="634"/>
      <c r="AD127" s="634"/>
      <c r="AE127" s="634"/>
      <c r="AF127" s="634"/>
      <c r="AG127" s="385" t="s">
        <v>270</v>
      </c>
    </row>
    <row r="128" spans="1:35"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36"/>
      <c r="K146" s="636"/>
      <c r="L146" s="636"/>
      <c r="M146" s="636"/>
      <c r="N146" s="636"/>
      <c r="O146" s="636"/>
      <c r="P146" s="636"/>
      <c r="Q146" s="636"/>
      <c r="R146" s="636"/>
      <c r="S146" s="636"/>
      <c r="T146" s="636"/>
      <c r="U146" s="636"/>
      <c r="V146" s="636"/>
      <c r="W146" s="636"/>
      <c r="X146" s="636"/>
      <c r="Y146" s="636"/>
      <c r="Z146" s="636"/>
      <c r="AA146" s="636"/>
      <c r="AB146" s="636"/>
      <c r="AC146" s="636"/>
      <c r="AD146" s="636"/>
      <c r="AE146" s="636"/>
      <c r="AF146" s="636"/>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row>
    <row r="153" spans="1:36" ht="15" customHeight="1">
      <c r="A153" s="596"/>
      <c r="B153" s="596"/>
      <c r="C153" s="596"/>
      <c r="D153" s="596"/>
      <c r="E153" s="596"/>
      <c r="F153" s="596"/>
      <c r="G153" s="596"/>
      <c r="H153" s="596"/>
      <c r="I153" s="596"/>
      <c r="J153" s="596"/>
      <c r="K153" s="596"/>
      <c r="L153" s="596"/>
      <c r="M153" s="596"/>
      <c r="N153" s="596"/>
      <c r="O153" s="596"/>
      <c r="P153" s="596"/>
      <c r="Q153" s="596"/>
      <c r="R153" s="596"/>
      <c r="S153" s="596"/>
      <c r="T153" s="596"/>
      <c r="U153" s="596"/>
      <c r="V153" s="596"/>
      <c r="W153" s="596"/>
      <c r="X153" s="596"/>
      <c r="Y153" s="596"/>
      <c r="Z153" s="596"/>
      <c r="AA153" s="596"/>
      <c r="AB153" s="596"/>
      <c r="AC153" s="596"/>
      <c r="AD153" s="596"/>
      <c r="AE153" s="596"/>
      <c r="AF153" s="596"/>
      <c r="AG153" s="596"/>
      <c r="AH153" s="199"/>
      <c r="AI153" s="199"/>
    </row>
    <row r="154" spans="1:36" ht="15" customHeight="1">
      <c r="A154" s="3"/>
      <c r="B154" s="3"/>
      <c r="C154" s="3" t="s">
        <v>15</v>
      </c>
      <c r="D154" s="3"/>
      <c r="E154" s="597"/>
      <c r="F154" s="597"/>
      <c r="G154" s="3" t="s">
        <v>16</v>
      </c>
      <c r="H154" s="597"/>
      <c r="I154" s="597"/>
      <c r="J154" s="3" t="s">
        <v>264</v>
      </c>
      <c r="K154" s="597"/>
      <c r="L154" s="597"/>
      <c r="M154" s="3" t="s">
        <v>18</v>
      </c>
      <c r="N154" s="3"/>
      <c r="O154" s="3"/>
      <c r="P154" s="3" t="s">
        <v>336</v>
      </c>
      <c r="Q154" s="3"/>
      <c r="R154" s="3"/>
      <c r="S154" s="3"/>
      <c r="T154" s="598"/>
      <c r="U154" s="598"/>
      <c r="V154" s="598"/>
      <c r="W154" s="598"/>
      <c r="X154" s="598"/>
      <c r="Y154" s="598"/>
      <c r="Z154" s="598"/>
      <c r="AA154" s="598"/>
      <c r="AB154" s="598"/>
      <c r="AC154" s="598"/>
      <c r="AD154" s="598"/>
      <c r="AE154" s="598"/>
      <c r="AF154" s="59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2:R2"/>
    <mergeCell ref="U2:AG2"/>
    <mergeCell ref="S2:T2"/>
    <mergeCell ref="Q5:U5"/>
    <mergeCell ref="H16:I16"/>
    <mergeCell ref="O16:P16"/>
    <mergeCell ref="R16:S16"/>
    <mergeCell ref="V16:Y16"/>
    <mergeCell ref="AB38:AF3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92:AF92"/>
    <mergeCell ref="AB93:AF93"/>
    <mergeCell ref="AB94:AF94"/>
    <mergeCell ref="AB95:AF95"/>
    <mergeCell ref="AB96:AF96"/>
    <mergeCell ref="AB97:AF97"/>
    <mergeCell ref="AB87:AF87"/>
    <mergeCell ref="AB88:AF88"/>
    <mergeCell ref="AB89:AF89"/>
    <mergeCell ref="AA91:AG91"/>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election activeCell="S3" sqref="S3"/>
    </sheetView>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615" t="s">
        <v>367</v>
      </c>
      <c r="B2" s="615"/>
      <c r="C2" s="615"/>
      <c r="D2" s="615"/>
      <c r="E2" s="615"/>
      <c r="F2" s="615"/>
      <c r="G2" s="615"/>
      <c r="H2" s="615"/>
      <c r="I2" s="615"/>
      <c r="J2" s="615"/>
      <c r="K2" s="615"/>
      <c r="L2" s="615"/>
      <c r="M2" s="615"/>
      <c r="N2" s="615"/>
      <c r="O2" s="615"/>
      <c r="P2" s="615"/>
      <c r="Q2" s="615"/>
      <c r="R2" s="615"/>
      <c r="S2" s="616">
        <v>7</v>
      </c>
      <c r="T2" s="616"/>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10" t="s">
        <v>257</v>
      </c>
      <c r="R4" s="610"/>
      <c r="S4" s="610"/>
      <c r="T4" s="610"/>
      <c r="U4" s="610"/>
      <c r="V4" s="645" t="str">
        <f>IF('様式95_外来・在宅ベースアップ評価料（Ⅰ）'!H5=0,"",'様式95_外来・在宅ベースアップ評価料（Ⅰ）'!H5)</f>
        <v/>
      </c>
      <c r="W4" s="645"/>
      <c r="X4" s="645"/>
      <c r="Y4" s="645"/>
      <c r="Z4" s="645"/>
      <c r="AA4" s="645"/>
      <c r="AB4" s="645"/>
      <c r="AC4" s="645"/>
      <c r="AD4" s="645"/>
      <c r="AE4" s="645"/>
      <c r="AF4" s="645"/>
      <c r="AG4" s="646"/>
      <c r="AH4" s="181"/>
      <c r="AI4" s="196"/>
      <c r="AJ4" s="196"/>
    </row>
    <row r="5" spans="1:36" ht="16.149999999999999" customHeight="1">
      <c r="A5" s="48"/>
      <c r="B5" s="48"/>
      <c r="C5" s="48"/>
      <c r="D5" s="48"/>
      <c r="E5" s="48"/>
      <c r="F5" s="48"/>
      <c r="G5" s="48"/>
      <c r="H5" s="48"/>
      <c r="I5" s="48"/>
      <c r="J5" s="48"/>
      <c r="K5" s="48"/>
      <c r="L5" s="48"/>
      <c r="M5" s="48"/>
      <c r="N5" s="48"/>
      <c r="O5" s="48"/>
      <c r="P5" s="48"/>
      <c r="Q5" s="660" t="s">
        <v>258</v>
      </c>
      <c r="R5" s="660"/>
      <c r="S5" s="660"/>
      <c r="T5" s="660"/>
      <c r="U5" s="661"/>
      <c r="V5" s="647" t="str">
        <f>'様式96_外来・在宅ベースアップ評価料（Ⅱ）'!H6</f>
        <v/>
      </c>
      <c r="W5" s="647"/>
      <c r="X5" s="647"/>
      <c r="Y5" s="647"/>
      <c r="Z5" s="647"/>
      <c r="AA5" s="647"/>
      <c r="AB5" s="647"/>
      <c r="AC5" s="647"/>
      <c r="AD5" s="647"/>
      <c r="AE5" s="647"/>
      <c r="AF5" s="647"/>
      <c r="AG5" s="648"/>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9"/>
      <c r="C9" s="649"/>
      <c r="D9" s="650" t="s">
        <v>261</v>
      </c>
      <c r="E9" s="650"/>
      <c r="F9" s="650"/>
      <c r="G9" s="650"/>
      <c r="H9" s="650"/>
      <c r="I9" s="650"/>
      <c r="J9" s="650"/>
      <c r="K9" s="650"/>
      <c r="L9" s="650"/>
      <c r="M9" s="650"/>
      <c r="N9" s="650"/>
      <c r="O9" s="650"/>
      <c r="P9" s="650"/>
      <c r="Q9" s="650"/>
      <c r="R9" s="650"/>
      <c r="S9" s="650"/>
      <c r="T9" s="650"/>
      <c r="U9" s="650"/>
      <c r="V9" s="650"/>
      <c r="W9" s="650"/>
      <c r="X9" s="650"/>
      <c r="Y9" s="650"/>
      <c r="Z9" s="650"/>
      <c r="AA9" s="48"/>
      <c r="AB9" s="48"/>
      <c r="AC9" s="48"/>
      <c r="AD9" s="48"/>
      <c r="AE9" s="48"/>
      <c r="AF9" s="48"/>
      <c r="AG9" s="48"/>
      <c r="AH9" s="206"/>
    </row>
    <row r="10" spans="1:36" ht="16.149999999999999" customHeight="1">
      <c r="A10" s="2"/>
      <c r="B10" s="652"/>
      <c r="C10" s="652"/>
      <c r="D10" s="653" t="s">
        <v>262</v>
      </c>
      <c r="E10" s="653"/>
      <c r="F10" s="653"/>
      <c r="G10" s="653"/>
      <c r="H10" s="653"/>
      <c r="I10" s="653"/>
      <c r="J10" s="653"/>
      <c r="K10" s="653"/>
      <c r="L10" s="653"/>
      <c r="M10" s="653"/>
      <c r="N10" s="653"/>
      <c r="O10" s="653"/>
      <c r="P10" s="653"/>
      <c r="Q10" s="653"/>
      <c r="R10" s="653"/>
      <c r="S10" s="653"/>
      <c r="T10" s="653"/>
      <c r="U10" s="653"/>
      <c r="V10" s="653"/>
      <c r="W10" s="653"/>
      <c r="X10" s="653"/>
      <c r="Y10" s="653"/>
      <c r="Z10" s="653"/>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08" t="s">
        <v>15</v>
      </c>
      <c r="C16" s="651"/>
      <c r="D16" s="651"/>
      <c r="E16" s="609">
        <v>7</v>
      </c>
      <c r="F16" s="609"/>
      <c r="G16" s="20"/>
      <c r="H16" s="609">
        <v>4</v>
      </c>
      <c r="I16" s="609"/>
      <c r="J16" s="20" t="s">
        <v>264</v>
      </c>
      <c r="K16" s="20"/>
      <c r="L16" s="20" t="s">
        <v>265</v>
      </c>
      <c r="M16" s="20" t="s">
        <v>15</v>
      </c>
      <c r="N16" s="20"/>
      <c r="O16" s="609">
        <v>8</v>
      </c>
      <c r="P16" s="609"/>
      <c r="Q16" s="20" t="s">
        <v>16</v>
      </c>
      <c r="R16" s="609">
        <v>3</v>
      </c>
      <c r="S16" s="609"/>
      <c r="T16" s="21" t="s">
        <v>264</v>
      </c>
      <c r="V16" s="603">
        <f>IF(E16=O16,R16-H16+1,IF(O16-E16=1,12-H16+1+R16,IF(O16-E16=2,12-H16+1+R16+12,"エラー")))</f>
        <v>12</v>
      </c>
      <c r="W16" s="603"/>
      <c r="X16" s="603"/>
      <c r="Y16" s="604"/>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08" t="s">
        <v>15</v>
      </c>
      <c r="C21" s="651"/>
      <c r="D21" s="651"/>
      <c r="E21" s="609">
        <v>7</v>
      </c>
      <c r="F21" s="609"/>
      <c r="G21" s="20" t="s">
        <v>16</v>
      </c>
      <c r="H21" s="609">
        <v>4</v>
      </c>
      <c r="I21" s="609"/>
      <c r="J21" s="20" t="s">
        <v>264</v>
      </c>
      <c r="K21" s="20"/>
      <c r="L21" s="20" t="s">
        <v>265</v>
      </c>
      <c r="M21" s="20" t="s">
        <v>15</v>
      </c>
      <c r="N21" s="20"/>
      <c r="O21" s="609">
        <v>8</v>
      </c>
      <c r="P21" s="609"/>
      <c r="Q21" s="20" t="s">
        <v>16</v>
      </c>
      <c r="R21" s="609">
        <v>3</v>
      </c>
      <c r="S21" s="609"/>
      <c r="T21" s="21" t="s">
        <v>264</v>
      </c>
      <c r="V21" s="603">
        <f>IF(E21=O21,R21-H21+1,IF(O21-E21=1,12-H21+1+R21,IF(O21-E21=2,12-H21+1+R21+12,"エラー")))</f>
        <v>12</v>
      </c>
      <c r="W21" s="603"/>
      <c r="X21" s="603"/>
      <c r="Y21" s="604"/>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57" t="s">
        <v>342</v>
      </c>
      <c r="Y27" s="658"/>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05">
        <f>SUM(AB34,AB36)</f>
        <v>0</v>
      </c>
      <c r="AC33" s="605"/>
      <c r="AD33" s="605"/>
      <c r="AE33" s="605"/>
      <c r="AF33" s="605"/>
      <c r="AG33" s="37" t="s">
        <v>270</v>
      </c>
    </row>
    <row r="34" spans="1:41" ht="16.149999999999999" customHeight="1">
      <c r="A34" s="53"/>
      <c r="B34" s="654" t="s">
        <v>370</v>
      </c>
      <c r="C34" s="606"/>
      <c r="D34" s="606"/>
      <c r="E34" s="606"/>
      <c r="F34" s="606"/>
      <c r="G34" s="606"/>
      <c r="H34" s="606"/>
      <c r="I34" s="606"/>
      <c r="J34" s="606"/>
      <c r="K34" s="606"/>
      <c r="L34" s="606"/>
      <c r="M34" s="606"/>
      <c r="N34" s="606"/>
      <c r="O34" s="606"/>
      <c r="P34" s="606"/>
      <c r="Q34" s="606"/>
      <c r="R34" s="606"/>
      <c r="S34" s="606"/>
      <c r="T34" s="606"/>
      <c r="U34" s="606"/>
      <c r="V34" s="606"/>
      <c r="W34" s="606"/>
      <c r="X34" s="14"/>
      <c r="Y34" s="14" t="s">
        <v>272</v>
      </c>
      <c r="Z34" s="14"/>
      <c r="AA34" s="14"/>
      <c r="AB34" s="607">
        <f>AB35*V21*10</f>
        <v>0</v>
      </c>
      <c r="AC34" s="607"/>
      <c r="AD34" s="607"/>
      <c r="AE34" s="607"/>
      <c r="AF34" s="607"/>
      <c r="AG34" s="15" t="s">
        <v>270</v>
      </c>
    </row>
    <row r="35" spans="1:41" ht="16.149999999999999" customHeight="1">
      <c r="A35" s="52"/>
      <c r="B35" s="137"/>
      <c r="C35" s="655" t="s">
        <v>371</v>
      </c>
      <c r="D35" s="655"/>
      <c r="E35" s="655"/>
      <c r="F35" s="655"/>
      <c r="G35" s="655"/>
      <c r="H35" s="655"/>
      <c r="I35" s="655"/>
      <c r="J35" s="655"/>
      <c r="K35" s="655"/>
      <c r="L35" s="655"/>
      <c r="M35" s="655"/>
      <c r="N35" s="655"/>
      <c r="O35" s="655"/>
      <c r="P35" s="655"/>
      <c r="Q35" s="655"/>
      <c r="R35" s="655"/>
      <c r="S35" s="655"/>
      <c r="T35" s="655"/>
      <c r="U35" s="655"/>
      <c r="V35" s="655"/>
      <c r="W35" s="655"/>
      <c r="X35" s="655"/>
      <c r="Y35" s="655"/>
      <c r="Z35" s="655"/>
      <c r="AA35" s="655"/>
      <c r="AB35" s="656">
        <f>IF(AI27=TRUE,'様式96_外来・在宅ベースアップ評価料（Ⅱ）'!M81,'（参考）賃金引き上げ計画書作成のための計算シート'!M53)</f>
        <v>0</v>
      </c>
      <c r="AC35" s="656"/>
      <c r="AD35" s="656"/>
      <c r="AE35" s="656"/>
      <c r="AF35" s="656"/>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38" t="str">
        <f>IFERROR(AA37*AB38*10+AF37*AB39*10,"-")</f>
        <v>-</v>
      </c>
      <c r="AC36" s="638"/>
      <c r="AD36" s="638"/>
      <c r="AE36" s="638"/>
      <c r="AF36" s="638"/>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40"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40"/>
      <c r="T37" s="640"/>
      <c r="U37" s="640"/>
      <c r="V37" s="640"/>
      <c r="W37" s="58" t="s">
        <v>132</v>
      </c>
      <c r="X37" s="641" t="s">
        <v>347</v>
      </c>
      <c r="Y37" s="642"/>
      <c r="Z37" s="642"/>
      <c r="AA37" s="131" t="str">
        <f>VLOOKUP(R37,'リスト（外来）'!C:D,2,FALSE)</f>
        <v>-</v>
      </c>
      <c r="AB37" s="144" t="s">
        <v>276</v>
      </c>
      <c r="AC37" s="642" t="s">
        <v>348</v>
      </c>
      <c r="AD37" s="642"/>
      <c r="AE37" s="642"/>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6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62"/>
      <c r="AD38" s="662"/>
      <c r="AE38" s="662"/>
      <c r="AF38" s="662"/>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7" t="str">
        <f>IF(R37&lt;&gt;"届出なし",('様式96_外来・在宅ベースアップ評価料（Ⅱ）'!M60+'様式96_外来・在宅ベースアップ評価料（Ⅱ）'!M68)*V21,"-")</f>
        <v>-</v>
      </c>
      <c r="AC39" s="667"/>
      <c r="AD39" s="667"/>
      <c r="AE39" s="667"/>
      <c r="AF39" s="667"/>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89"/>
      <c r="AC40" s="589"/>
      <c r="AD40" s="589"/>
      <c r="AE40" s="589"/>
      <c r="AF40" s="589"/>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620"/>
      <c r="AC41" s="620"/>
      <c r="AD41" s="620"/>
      <c r="AE41" s="620"/>
      <c r="AF41" s="620"/>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619">
        <f>IFERROR(AB33-AB40+AB41,"")</f>
        <v>0</v>
      </c>
      <c r="AC42" s="619"/>
      <c r="AD42" s="619"/>
      <c r="AE42" s="619"/>
      <c r="AF42" s="619"/>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626"/>
      <c r="AC47" s="626"/>
      <c r="AD47" s="626"/>
      <c r="AE47" s="626"/>
      <c r="AF47" s="626"/>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1600</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39"/>
      <c r="AC48" s="639"/>
      <c r="AD48" s="639"/>
      <c r="AE48" s="639"/>
      <c r="AF48" s="639"/>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6"/>
      <c r="AC49" s="666"/>
      <c r="AD49" s="666"/>
      <c r="AE49" s="666"/>
      <c r="AF49" s="666"/>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1690</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1603</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1604</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1605</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1668</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1669</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590"/>
      <c r="AC74" s="590"/>
      <c r="AD74" s="590"/>
      <c r="AE74" s="590"/>
      <c r="AF74" s="590"/>
      <c r="AG74" s="78" t="s">
        <v>289</v>
      </c>
      <c r="AH74" s="181"/>
      <c r="AI74" s="181"/>
      <c r="AJ74" s="181"/>
    </row>
    <row r="75" spans="1:44" ht="16.149999999999999" customHeight="1">
      <c r="A75" s="1" t="s">
        <v>1691</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89"/>
      <c r="AC75" s="589"/>
      <c r="AD75" s="589"/>
      <c r="AE75" s="589"/>
      <c r="AF75" s="589"/>
      <c r="AG75" s="118" t="s">
        <v>270</v>
      </c>
    </row>
    <row r="76" spans="1:44" ht="16.149999999999999" customHeight="1">
      <c r="A76" s="1" t="s">
        <v>1670</v>
      </c>
      <c r="B76" s="3"/>
      <c r="C76" s="3"/>
      <c r="D76" s="3"/>
      <c r="E76" s="3"/>
      <c r="F76" s="3"/>
      <c r="G76" s="3"/>
      <c r="H76" s="3"/>
      <c r="I76" s="3"/>
      <c r="J76" s="3"/>
      <c r="K76" s="3"/>
      <c r="L76" s="3"/>
      <c r="M76" s="3"/>
      <c r="N76" s="3"/>
      <c r="O76" s="3"/>
      <c r="P76" s="3"/>
      <c r="Q76" s="3"/>
      <c r="R76" s="3"/>
      <c r="S76" s="3"/>
      <c r="T76" s="3"/>
      <c r="U76" s="3"/>
      <c r="V76" s="3"/>
      <c r="W76" s="3"/>
      <c r="X76" s="3"/>
      <c r="Y76" s="3"/>
      <c r="Z76" s="3"/>
      <c r="AA76" s="3"/>
      <c r="AB76" s="593"/>
      <c r="AC76" s="593"/>
      <c r="AD76" s="593"/>
      <c r="AE76" s="593"/>
      <c r="AF76" s="593"/>
      <c r="AG76" s="168" t="s">
        <v>270</v>
      </c>
    </row>
    <row r="77" spans="1:44" ht="16.149999999999999" customHeight="1">
      <c r="A77" s="22" t="s">
        <v>1671</v>
      </c>
      <c r="B77" s="5"/>
      <c r="C77" s="5"/>
      <c r="D77" s="5"/>
      <c r="E77" s="5"/>
      <c r="F77" s="5"/>
      <c r="G77" s="5"/>
      <c r="H77" s="5"/>
      <c r="I77" s="5"/>
      <c r="J77" s="5"/>
      <c r="K77" s="5"/>
      <c r="L77" s="5"/>
      <c r="M77" s="5"/>
      <c r="N77" s="5"/>
      <c r="O77" s="5"/>
      <c r="P77" s="5"/>
      <c r="Q77" s="5"/>
      <c r="R77" s="5"/>
      <c r="S77" s="5"/>
      <c r="T77" s="5"/>
      <c r="U77" s="5"/>
      <c r="V77" s="5"/>
      <c r="W77" s="5"/>
      <c r="X77" s="5"/>
      <c r="Y77" s="5"/>
      <c r="Z77" s="5"/>
      <c r="AA77" s="5"/>
      <c r="AB77" s="643">
        <f>AB76-AB75</f>
        <v>0</v>
      </c>
      <c r="AC77" s="643"/>
      <c r="AD77" s="643"/>
      <c r="AE77" s="643"/>
      <c r="AF77" s="643"/>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44">
        <f>1000*AB74</f>
        <v>0</v>
      </c>
      <c r="AC78" s="644"/>
      <c r="AD78" s="644"/>
      <c r="AE78" s="644"/>
      <c r="AF78" s="644"/>
      <c r="AG78" s="339" t="s">
        <v>270</v>
      </c>
    </row>
    <row r="79" spans="1:44" ht="16.149999999999999" customHeight="1" collapsed="1" thickBot="1">
      <c r="A79" s="40"/>
      <c r="B79" s="96" t="s">
        <v>1672</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624"/>
      <c r="AC79" s="624"/>
      <c r="AD79" s="624"/>
      <c r="AE79" s="624"/>
      <c r="AF79" s="624"/>
      <c r="AG79" s="120" t="s">
        <v>291</v>
      </c>
    </row>
    <row r="80" spans="1:44" ht="16.149999999999999" customHeight="1" thickTop="1" thickBot="1">
      <c r="A80" s="86"/>
      <c r="B80" s="97" t="s">
        <v>1673</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591">
        <f>IFERROR(AB79/AB75*100,0)</f>
        <v>0</v>
      </c>
      <c r="AC80" s="591"/>
      <c r="AD80" s="591"/>
      <c r="AE80" s="591"/>
      <c r="AF80" s="591"/>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590"/>
      <c r="AC83" s="590"/>
      <c r="AD83" s="590"/>
      <c r="AE83" s="590"/>
      <c r="AF83" s="590"/>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89"/>
      <c r="AC84" s="589"/>
      <c r="AD84" s="589"/>
      <c r="AE84" s="589"/>
      <c r="AF84" s="589"/>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593"/>
      <c r="AC85" s="593"/>
      <c r="AD85" s="593"/>
      <c r="AE85" s="593"/>
      <c r="AF85" s="593"/>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594">
        <f>AB85-AB84</f>
        <v>0</v>
      </c>
      <c r="AC86" s="594"/>
      <c r="AD86" s="594"/>
      <c r="AE86" s="594"/>
      <c r="AF86" s="59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89"/>
      <c r="AC87" s="589"/>
      <c r="AD87" s="589"/>
      <c r="AE87" s="589"/>
      <c r="AF87" s="589"/>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624"/>
      <c r="AC88" s="624"/>
      <c r="AD88" s="624"/>
      <c r="AE88" s="624"/>
      <c r="AF88" s="62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591">
        <f>IFERROR(AB88/AB84*100,0)</f>
        <v>0</v>
      </c>
      <c r="AC89" s="591"/>
      <c r="AD89" s="591"/>
      <c r="AE89" s="591"/>
      <c r="AF89" s="591"/>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588"/>
      <c r="AB91" s="588"/>
      <c r="AC91" s="588"/>
      <c r="AD91" s="588"/>
      <c r="AE91" s="588"/>
      <c r="AF91" s="588"/>
      <c r="AG91" s="588"/>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590"/>
      <c r="AC92" s="590"/>
      <c r="AD92" s="590"/>
      <c r="AE92" s="590"/>
      <c r="AF92" s="590"/>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89"/>
      <c r="AC93" s="589"/>
      <c r="AD93" s="589"/>
      <c r="AE93" s="589"/>
      <c r="AF93" s="589"/>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593"/>
      <c r="AC94" s="593"/>
      <c r="AD94" s="593"/>
      <c r="AE94" s="593"/>
      <c r="AF94" s="593"/>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594">
        <f>AB94-AB93</f>
        <v>0</v>
      </c>
      <c r="AC95" s="594"/>
      <c r="AD95" s="594"/>
      <c r="AE95" s="594"/>
      <c r="AF95" s="59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89"/>
      <c r="AC96" s="589"/>
      <c r="AD96" s="589"/>
      <c r="AE96" s="589"/>
      <c r="AF96" s="589"/>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624"/>
      <c r="AC97" s="624"/>
      <c r="AD97" s="624"/>
      <c r="AE97" s="624"/>
      <c r="AF97" s="62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591">
        <f>IFERROR(AB97/AB93*100,0)</f>
        <v>0</v>
      </c>
      <c r="AC98" s="591"/>
      <c r="AD98" s="591"/>
      <c r="AE98" s="591"/>
      <c r="AF98" s="591"/>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588"/>
      <c r="AB100" s="588"/>
      <c r="AC100" s="588"/>
      <c r="AD100" s="588"/>
      <c r="AE100" s="588"/>
      <c r="AF100" s="588"/>
      <c r="AG100" s="588"/>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590"/>
      <c r="AC101" s="590"/>
      <c r="AD101" s="590"/>
      <c r="AE101" s="590"/>
      <c r="AF101" s="590"/>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89"/>
      <c r="AC102" s="589"/>
      <c r="AD102" s="589"/>
      <c r="AE102" s="589"/>
      <c r="AF102" s="589"/>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593"/>
      <c r="AC103" s="593"/>
      <c r="AD103" s="593"/>
      <c r="AE103" s="593"/>
      <c r="AF103" s="593"/>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94">
        <f>AB103-AB102</f>
        <v>0</v>
      </c>
      <c r="AC104" s="594"/>
      <c r="AD104" s="594"/>
      <c r="AE104" s="594"/>
      <c r="AF104" s="59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89"/>
      <c r="AC105" s="589"/>
      <c r="AD105" s="589"/>
      <c r="AE105" s="589"/>
      <c r="AF105" s="589"/>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624"/>
      <c r="AC106" s="624"/>
      <c r="AD106" s="624"/>
      <c r="AE106" s="624"/>
      <c r="AF106" s="62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591">
        <f>IFERROR(AB106/AB102*100,0)</f>
        <v>0</v>
      </c>
      <c r="AC107" s="591"/>
      <c r="AD107" s="591"/>
      <c r="AE107" s="591"/>
      <c r="AF107" s="591"/>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588"/>
      <c r="AB109" s="588"/>
      <c r="AC109" s="588"/>
      <c r="AD109" s="588"/>
      <c r="AE109" s="588"/>
      <c r="AF109" s="588"/>
      <c r="AG109" s="588"/>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590"/>
      <c r="AC110" s="590"/>
      <c r="AD110" s="590"/>
      <c r="AE110" s="590"/>
      <c r="AF110" s="590"/>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89"/>
      <c r="AC111" s="589"/>
      <c r="AD111" s="589"/>
      <c r="AE111" s="589"/>
      <c r="AF111" s="589"/>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593"/>
      <c r="AC112" s="593"/>
      <c r="AD112" s="593"/>
      <c r="AE112" s="593"/>
      <c r="AF112" s="593"/>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94">
        <f>AB112-AB111</f>
        <v>0</v>
      </c>
      <c r="AC113" s="594"/>
      <c r="AD113" s="594"/>
      <c r="AE113" s="594"/>
      <c r="AF113" s="59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89"/>
      <c r="AC114" s="589"/>
      <c r="AD114" s="589"/>
      <c r="AE114" s="589"/>
      <c r="AF114" s="589"/>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624"/>
      <c r="AC115" s="624"/>
      <c r="AD115" s="624"/>
      <c r="AE115" s="624"/>
      <c r="AF115" s="62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591">
        <f>IFERROR(AB115/AB111*100,0)</f>
        <v>0</v>
      </c>
      <c r="AC116" s="591"/>
      <c r="AD116" s="591"/>
      <c r="AE116" s="591"/>
      <c r="AF116" s="591"/>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1675</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584"/>
      <c r="AB119" s="584"/>
      <c r="AC119" s="584"/>
      <c r="AD119" s="584"/>
      <c r="AE119" s="584"/>
      <c r="AF119" s="584"/>
      <c r="AG119" s="584"/>
      <c r="AH119" s="195"/>
      <c r="AI119" s="195"/>
      <c r="AJ119" s="195"/>
    </row>
    <row r="120" spans="1:36" ht="16.149999999999999" customHeight="1">
      <c r="A120" s="106" t="s">
        <v>1676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585"/>
      <c r="AC120" s="585"/>
      <c r="AD120" s="585"/>
      <c r="AE120" s="585"/>
      <c r="AF120" s="585"/>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586"/>
      <c r="AC121" s="586"/>
      <c r="AD121" s="586"/>
      <c r="AE121" s="586"/>
      <c r="AF121" s="586"/>
      <c r="AG121" s="112" t="s">
        <v>270</v>
      </c>
      <c r="AH121" s="181"/>
      <c r="AI121" s="181"/>
      <c r="AJ121" s="181"/>
    </row>
    <row r="122" spans="1:36" ht="16.149999999999999" customHeight="1" collapsed="1">
      <c r="A122" s="407" t="s">
        <v>1677</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586"/>
      <c r="AC122" s="586"/>
      <c r="AD122" s="586"/>
      <c r="AE122" s="586"/>
      <c r="AF122" s="586"/>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0"/>
      <c r="AC123" s="600"/>
      <c r="AD123" s="600"/>
      <c r="AE123" s="600"/>
      <c r="AF123" s="600"/>
      <c r="AG123" s="124" t="s">
        <v>270</v>
      </c>
    </row>
    <row r="124" spans="1:36" ht="16.149999999999999" customHeight="1" collapsed="1">
      <c r="A124" s="95" t="s">
        <v>1678</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586"/>
      <c r="AC124" s="586"/>
      <c r="AD124" s="586"/>
      <c r="AE124" s="586"/>
      <c r="AF124" s="586"/>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599">
        <f>AB123-AB121</f>
        <v>0</v>
      </c>
      <c r="AC125" s="599"/>
      <c r="AD125" s="599"/>
      <c r="AE125" s="599"/>
      <c r="AF125" s="599"/>
      <c r="AG125" s="124" t="s">
        <v>270</v>
      </c>
    </row>
    <row r="126" spans="1:36" ht="16.149999999999999" customHeight="1" collapsed="1">
      <c r="A126" s="99" t="s">
        <v>1679</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35">
        <f>AB124-AB122</f>
        <v>0</v>
      </c>
      <c r="AC126" s="635"/>
      <c r="AD126" s="635"/>
      <c r="AE126" s="635"/>
      <c r="AF126" s="635"/>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34">
        <f>1000*AB120</f>
        <v>0</v>
      </c>
      <c r="AC127" s="634"/>
      <c r="AD127" s="634"/>
      <c r="AE127" s="634"/>
      <c r="AF127" s="634"/>
      <c r="AG127" s="385" t="s">
        <v>270</v>
      </c>
    </row>
    <row r="128" spans="1:36" ht="16.149999999999999" customHeight="1" collapsed="1" thickBot="1">
      <c r="A128" s="90"/>
      <c r="B128" s="101" t="s">
        <v>1680</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33"/>
      <c r="AC128" s="633"/>
      <c r="AD128" s="633"/>
      <c r="AE128" s="633"/>
      <c r="AF128" s="633"/>
      <c r="AG128" s="127" t="s">
        <v>291</v>
      </c>
    </row>
    <row r="129" spans="1:36" ht="16.350000000000001" customHeight="1" thickTop="1" thickBot="1">
      <c r="A129" s="91"/>
      <c r="B129" s="102" t="s">
        <v>1681</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591">
        <f>IFERROR(AB128/AB122*100,0)</f>
        <v>0</v>
      </c>
      <c r="AC129" s="591"/>
      <c r="AD129" s="591"/>
      <c r="AE129" s="591"/>
      <c r="AF129" s="591"/>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584"/>
      <c r="AB131" s="584"/>
      <c r="AC131" s="584"/>
      <c r="AD131" s="584"/>
      <c r="AE131" s="584"/>
      <c r="AF131" s="584"/>
      <c r="AG131" s="584"/>
      <c r="AH131" s="195"/>
      <c r="AI131" s="195"/>
      <c r="AJ131" s="195"/>
    </row>
    <row r="132" spans="1:36" ht="16.149999999999999" customHeight="1">
      <c r="A132" s="106" t="s">
        <v>1682</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585"/>
      <c r="AC132" s="585"/>
      <c r="AD132" s="585"/>
      <c r="AE132" s="585"/>
      <c r="AF132" s="585"/>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86"/>
      <c r="AC133" s="586"/>
      <c r="AD133" s="586"/>
      <c r="AE133" s="586"/>
      <c r="AF133" s="586"/>
      <c r="AG133" s="112" t="s">
        <v>270</v>
      </c>
      <c r="AH133" s="181"/>
      <c r="AI133" s="181"/>
      <c r="AJ133" s="181"/>
    </row>
    <row r="134" spans="1:36" ht="16.149999999999999" customHeight="1" collapsed="1">
      <c r="A134" s="95" t="s">
        <v>1683</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586"/>
      <c r="AC134" s="586"/>
      <c r="AD134" s="586"/>
      <c r="AE134" s="586"/>
      <c r="AF134" s="586"/>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0"/>
      <c r="AC135" s="600"/>
      <c r="AD135" s="600"/>
      <c r="AE135" s="600"/>
      <c r="AF135" s="600"/>
      <c r="AG135" s="124" t="s">
        <v>270</v>
      </c>
    </row>
    <row r="136" spans="1:36" ht="16.149999999999999" customHeight="1" collapsed="1">
      <c r="A136" s="95" t="s">
        <v>1684</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586"/>
      <c r="AC136" s="586"/>
      <c r="AD136" s="586"/>
      <c r="AE136" s="586"/>
      <c r="AF136" s="586"/>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599">
        <f>AB135-AB133</f>
        <v>0</v>
      </c>
      <c r="AC137" s="599"/>
      <c r="AD137" s="599"/>
      <c r="AE137" s="599"/>
      <c r="AF137" s="599"/>
      <c r="AG137" s="124" t="s">
        <v>270</v>
      </c>
    </row>
    <row r="138" spans="1:36" ht="16.149999999999999" customHeight="1" collapsed="1">
      <c r="A138" s="99" t="s">
        <v>1685</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35">
        <f>AB136-AB134</f>
        <v>0</v>
      </c>
      <c r="AC138" s="635"/>
      <c r="AD138" s="635"/>
      <c r="AE138" s="635"/>
      <c r="AF138" s="635"/>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34">
        <f>1000*AB132</f>
        <v>0</v>
      </c>
      <c r="AC139" s="634"/>
      <c r="AD139" s="634"/>
      <c r="AE139" s="634"/>
      <c r="AF139" s="634"/>
      <c r="AG139" s="385" t="s">
        <v>270</v>
      </c>
    </row>
    <row r="140" spans="1:36" ht="16.149999999999999" customHeight="1" collapsed="1" thickBot="1">
      <c r="A140" s="90"/>
      <c r="B140" s="101" t="s">
        <v>1686</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33"/>
      <c r="AC140" s="633"/>
      <c r="AD140" s="633"/>
      <c r="AE140" s="633"/>
      <c r="AF140" s="633"/>
      <c r="AG140" s="127" t="s">
        <v>291</v>
      </c>
    </row>
    <row r="141" spans="1:36" ht="16.350000000000001" customHeight="1" thickTop="1" thickBot="1">
      <c r="A141" s="91"/>
      <c r="B141" s="102" t="s">
        <v>1687</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591">
        <f>IFERROR(AB140/AB134*100,0)</f>
        <v>0</v>
      </c>
      <c r="AC141" s="591"/>
      <c r="AD141" s="591"/>
      <c r="AE141" s="591"/>
      <c r="AF141" s="591"/>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3"/>
      <c r="K146" s="663"/>
      <c r="L146" s="663"/>
      <c r="M146" s="663"/>
      <c r="N146" s="663"/>
      <c r="O146" s="663"/>
      <c r="P146" s="663"/>
      <c r="Q146" s="663"/>
      <c r="R146" s="663"/>
      <c r="S146" s="663"/>
      <c r="T146" s="663"/>
      <c r="U146" s="663"/>
      <c r="V146" s="663"/>
      <c r="W146" s="663"/>
      <c r="X146" s="663"/>
      <c r="Y146" s="663"/>
      <c r="Z146" s="663"/>
      <c r="AA146" s="663"/>
      <c r="AB146" s="663"/>
      <c r="AC146" s="663"/>
      <c r="AD146" s="663"/>
      <c r="AE146" s="663"/>
      <c r="AF146" s="663"/>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1689</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37"/>
      <c r="D149" s="637"/>
      <c r="E149" s="637"/>
      <c r="F149" s="637"/>
      <c r="G149" s="637"/>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596" t="s">
        <v>335</v>
      </c>
      <c r="B152" s="596"/>
      <c r="C152" s="596"/>
      <c r="D152" s="596"/>
      <c r="E152" s="596"/>
      <c r="F152" s="596"/>
      <c r="G152" s="596"/>
      <c r="H152" s="596"/>
      <c r="I152" s="596"/>
      <c r="J152" s="596"/>
      <c r="K152" s="596"/>
      <c r="L152" s="596"/>
      <c r="M152" s="596"/>
      <c r="N152" s="596"/>
      <c r="O152" s="596"/>
      <c r="P152" s="596"/>
      <c r="Q152" s="596"/>
      <c r="R152" s="596"/>
      <c r="S152" s="596"/>
      <c r="T152" s="596"/>
      <c r="U152" s="596"/>
      <c r="V152" s="596"/>
      <c r="W152" s="596"/>
      <c r="X152" s="596"/>
      <c r="Y152" s="596"/>
      <c r="Z152" s="596"/>
      <c r="AA152" s="596"/>
      <c r="AB152" s="596"/>
      <c r="AC152" s="596"/>
      <c r="AD152" s="596"/>
      <c r="AE152" s="596"/>
      <c r="AF152" s="596"/>
      <c r="AG152" s="59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597"/>
      <c r="F154" s="597"/>
      <c r="G154" s="48" t="s">
        <v>16</v>
      </c>
      <c r="H154" s="597"/>
      <c r="I154" s="597"/>
      <c r="J154" s="48" t="s">
        <v>264</v>
      </c>
      <c r="K154" s="597"/>
      <c r="L154" s="597"/>
      <c r="M154" s="48" t="s">
        <v>18</v>
      </c>
      <c r="N154" s="48"/>
      <c r="O154" s="48"/>
      <c r="P154" s="48" t="s">
        <v>336</v>
      </c>
      <c r="Q154" s="48"/>
      <c r="R154" s="48"/>
      <c r="S154" s="48"/>
      <c r="T154" s="598"/>
      <c r="U154" s="598"/>
      <c r="V154" s="598"/>
      <c r="W154" s="598"/>
      <c r="X154" s="598"/>
      <c r="Y154" s="598"/>
      <c r="Z154" s="598"/>
      <c r="AA154" s="598"/>
      <c r="AB154" s="598"/>
      <c r="AC154" s="598"/>
      <c r="AD154" s="598"/>
      <c r="AE154" s="598"/>
      <c r="AF154" s="59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V5:AG5"/>
    <mergeCell ref="B9:C9"/>
    <mergeCell ref="D9:Z9"/>
    <mergeCell ref="Q5:U5"/>
    <mergeCell ref="A2:R2"/>
    <mergeCell ref="S2:T2"/>
    <mergeCell ref="X27:Y27"/>
    <mergeCell ref="AB33:AF33"/>
    <mergeCell ref="B34:W34"/>
    <mergeCell ref="AB34:AF34"/>
    <mergeCell ref="Q4:U4"/>
    <mergeCell ref="V4:AG4"/>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AB40:AF40"/>
    <mergeCell ref="AB41:AF41"/>
    <mergeCell ref="AB42:AF42"/>
    <mergeCell ref="AB47:AF47"/>
    <mergeCell ref="AB48:AF48"/>
    <mergeCell ref="AB49:AF49"/>
    <mergeCell ref="AB36:AF36"/>
    <mergeCell ref="R37:V37"/>
    <mergeCell ref="X37:Z37"/>
    <mergeCell ref="AC37:AE37"/>
    <mergeCell ref="AB38:AF38"/>
    <mergeCell ref="AB39:AF39"/>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40:AF140"/>
    <mergeCell ref="AB141:AF141"/>
    <mergeCell ref="C149:AF149"/>
    <mergeCell ref="A152:AG152"/>
    <mergeCell ref="E154:F154"/>
    <mergeCell ref="H154:I154"/>
    <mergeCell ref="K154:L154"/>
    <mergeCell ref="T154:AF154"/>
    <mergeCell ref="J146:AF146"/>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topLeftCell="A115" zoomScaleNormal="100" zoomScaleSheetLayoutView="100" workbookViewId="0">
      <selection activeCell="G183" sqref="G183"/>
    </sheetView>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615" t="s">
        <v>390</v>
      </c>
      <c r="B2" s="615"/>
      <c r="C2" s="615"/>
      <c r="D2" s="615"/>
      <c r="E2" s="615"/>
      <c r="F2" s="615"/>
      <c r="G2" s="615"/>
      <c r="H2" s="615"/>
      <c r="I2" s="615"/>
      <c r="J2" s="615"/>
      <c r="K2" s="615"/>
      <c r="L2" s="615"/>
      <c r="M2" s="615"/>
      <c r="N2" s="615"/>
      <c r="O2" s="615"/>
      <c r="P2" s="615"/>
      <c r="Q2" s="615"/>
      <c r="R2" s="615"/>
      <c r="S2" s="615"/>
      <c r="T2" s="615"/>
      <c r="U2" s="616"/>
      <c r="V2" s="616"/>
      <c r="W2" s="659" t="s">
        <v>391</v>
      </c>
      <c r="X2" s="659"/>
      <c r="Y2" s="659"/>
      <c r="Z2" s="659"/>
      <c r="AA2" s="659"/>
      <c r="AB2" s="659"/>
      <c r="AC2" s="659"/>
      <c r="AD2" s="659"/>
      <c r="AE2" s="659"/>
      <c r="AF2" s="659"/>
      <c r="AG2" s="659"/>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10" t="s">
        <v>257</v>
      </c>
      <c r="T4" s="610"/>
      <c r="U4" s="610"/>
      <c r="V4" s="610"/>
      <c r="W4" s="610"/>
      <c r="X4" s="645" t="str">
        <f>IF('様式95_外来・在宅ベースアップ評価料（Ⅰ）'!H5=0,"",'様式95_外来・在宅ベースアップ評価料（Ⅰ）'!H5)</f>
        <v/>
      </c>
      <c r="Y4" s="668"/>
      <c r="Z4" s="668"/>
      <c r="AA4" s="668"/>
      <c r="AB4" s="668"/>
      <c r="AC4" s="668"/>
      <c r="AD4" s="668"/>
      <c r="AE4" s="668"/>
      <c r="AF4" s="668"/>
      <c r="AG4" s="669"/>
    </row>
    <row r="5" spans="1:43" ht="16.149999999999999" customHeight="1">
      <c r="A5" s="3"/>
      <c r="B5" s="3"/>
      <c r="C5" s="3"/>
      <c r="D5" s="3"/>
      <c r="E5" s="3"/>
      <c r="F5" s="3"/>
      <c r="G5" s="3"/>
      <c r="H5" s="3"/>
      <c r="I5" s="3"/>
      <c r="J5" s="3"/>
      <c r="K5" s="3"/>
      <c r="L5" s="3"/>
      <c r="M5" s="3"/>
      <c r="N5" s="3"/>
      <c r="O5" s="3"/>
      <c r="P5" s="3"/>
      <c r="Q5" s="3"/>
      <c r="R5" s="3"/>
      <c r="S5" s="617" t="s">
        <v>258</v>
      </c>
      <c r="T5" s="617"/>
      <c r="U5" s="617"/>
      <c r="V5" s="617"/>
      <c r="W5" s="618"/>
      <c r="X5" s="645" t="str">
        <f>IF('様式95_外来・在宅ベースアップ評価料（Ⅰ）'!H6=0,"",'様式95_外来・在宅ベースアップ評価料（Ⅰ）'!H6)</f>
        <v/>
      </c>
      <c r="Y5" s="668"/>
      <c r="Z5" s="668"/>
      <c r="AA5" s="668"/>
      <c r="AB5" s="668"/>
      <c r="AC5" s="668"/>
      <c r="AD5" s="668"/>
      <c r="AE5" s="668"/>
      <c r="AF5" s="668"/>
      <c r="AG5" s="669"/>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1756</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673" t="s">
        <v>1503</v>
      </c>
      <c r="C9" s="674"/>
      <c r="D9" s="675" t="s">
        <v>261</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3"/>
    </row>
    <row r="10" spans="1:43" ht="16.149999999999999" hidden="1" customHeight="1" outlineLevel="1" thickBot="1">
      <c r="A10" s="3"/>
      <c r="B10" s="673" t="s">
        <v>1503</v>
      </c>
      <c r="C10" s="674"/>
      <c r="D10" s="677" t="s">
        <v>262</v>
      </c>
      <c r="E10" s="678"/>
      <c r="F10" s="678"/>
      <c r="G10" s="678"/>
      <c r="H10" s="678"/>
      <c r="I10" s="678"/>
      <c r="J10" s="678"/>
      <c r="K10" s="678"/>
      <c r="L10" s="678"/>
      <c r="M10" s="678"/>
      <c r="N10" s="678"/>
      <c r="O10" s="678"/>
      <c r="P10" s="678"/>
      <c r="Q10" s="678"/>
      <c r="R10" s="678"/>
      <c r="S10" s="678"/>
      <c r="T10" s="678"/>
      <c r="U10" s="678"/>
      <c r="V10" s="678"/>
      <c r="W10" s="678"/>
      <c r="X10" s="678"/>
      <c r="Y10" s="678"/>
      <c r="Z10" s="678"/>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1692</v>
      </c>
      <c r="B12" s="3"/>
      <c r="C12" s="3"/>
      <c r="D12" s="3"/>
      <c r="E12" s="3"/>
      <c r="F12" s="3"/>
      <c r="L12" s="3"/>
      <c r="M12" s="3"/>
      <c r="N12" s="3"/>
      <c r="O12" s="3"/>
      <c r="P12" s="3"/>
      <c r="Q12" s="3"/>
      <c r="R12" s="3"/>
      <c r="S12" s="3"/>
      <c r="T12" s="3"/>
      <c r="U12" s="3"/>
      <c r="V12" s="3"/>
      <c r="AE12" s="3"/>
      <c r="AF12" s="3"/>
      <c r="AG12" s="3"/>
    </row>
    <row r="13" spans="1:43" ht="16.149999999999999" customHeight="1" thickBot="1">
      <c r="B13" s="608" t="s">
        <v>15</v>
      </c>
      <c r="C13" s="651"/>
      <c r="D13" s="651"/>
      <c r="E13" s="670">
        <f>IF('別添_計画書（病院及び有床診療所）'!E16=0,"",'別添_計画書（病院及び有床診療所）'!E16)</f>
        <v>7</v>
      </c>
      <c r="F13" s="670"/>
      <c r="G13" s="20" t="s">
        <v>16</v>
      </c>
      <c r="H13" s="670">
        <f>IF('別添_計画書（病院及び有床診療所）'!H16=0,"",'別添_計画書（病院及び有床診療所）'!H16)</f>
        <v>4</v>
      </c>
      <c r="I13" s="670"/>
      <c r="J13" s="20" t="s">
        <v>264</v>
      </c>
      <c r="K13" s="20"/>
      <c r="L13" s="20" t="s">
        <v>265</v>
      </c>
      <c r="M13" s="20" t="s">
        <v>15</v>
      </c>
      <c r="N13" s="20"/>
      <c r="O13" s="670">
        <f>IF('別添_計画書（病院及び有床診療所）'!O16=0,"",'別添_計画書（病院及び有床診療所）'!O16)</f>
        <v>8</v>
      </c>
      <c r="P13" s="670"/>
      <c r="Q13" s="20" t="s">
        <v>16</v>
      </c>
      <c r="R13" s="670">
        <f>IF('別添_計画書（病院及び有床診療所）'!R16=0,"",'別添_計画書（病院及び有床診療所）'!R16)</f>
        <v>3</v>
      </c>
      <c r="S13" s="670"/>
      <c r="T13" s="21" t="s">
        <v>264</v>
      </c>
      <c r="V13" s="671">
        <f>'別添_計画書（病院及び有床診療所）'!V16</f>
        <v>12</v>
      </c>
      <c r="W13" s="671"/>
      <c r="X13" s="671"/>
      <c r="Y13" s="672"/>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1693</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08" t="s">
        <v>15</v>
      </c>
      <c r="C16" s="651"/>
      <c r="D16" s="651"/>
      <c r="E16" s="670">
        <f>IF('別添_計画書（病院及び有床診療所）'!E21=0,"",'別添_計画書（病院及び有床診療所）'!E21)</f>
        <v>7</v>
      </c>
      <c r="F16" s="670"/>
      <c r="G16" s="20" t="s">
        <v>16</v>
      </c>
      <c r="H16" s="670">
        <f>IF('別添_計画書（病院及び有床診療所）'!H21=0,"",'別添_計画書（病院及び有床診療所）'!H21)</f>
        <v>4</v>
      </c>
      <c r="I16" s="670"/>
      <c r="J16" s="20" t="s">
        <v>264</v>
      </c>
      <c r="K16" s="20"/>
      <c r="L16" s="20" t="s">
        <v>265</v>
      </c>
      <c r="M16" s="20" t="s">
        <v>15</v>
      </c>
      <c r="N16" s="20"/>
      <c r="O16" s="609"/>
      <c r="P16" s="609"/>
      <c r="Q16" s="20" t="s">
        <v>16</v>
      </c>
      <c r="R16" s="609"/>
      <c r="S16" s="609"/>
      <c r="T16" s="21" t="s">
        <v>264</v>
      </c>
      <c r="V16" s="671" t="str">
        <f>IFERROR(IF(E16=O16,R16-H16+1,IF(O16-E16=1,12-H16+1+R16,IF(O16-E16=2,12-H16+1+R16+12,"エラー"))),1)</f>
        <v>エラー</v>
      </c>
      <c r="W16" s="671"/>
      <c r="X16" s="671"/>
      <c r="Y16" s="672"/>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1694</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679"/>
      <c r="S19" s="680"/>
      <c r="T19" s="680"/>
      <c r="U19" s="680"/>
      <c r="V19" s="680"/>
      <c r="W19" s="680"/>
      <c r="X19" s="680"/>
      <c r="Y19" s="428"/>
      <c r="Z19" s="428"/>
      <c r="AA19" s="428"/>
      <c r="AB19" s="428"/>
      <c r="AC19" s="681"/>
      <c r="AD19" s="681"/>
      <c r="AE19" s="681"/>
      <c r="AF19" s="681"/>
      <c r="AG19" s="429"/>
    </row>
    <row r="20" spans="1:33" ht="16.149999999999999" hidden="1" customHeight="1" outlineLevel="1">
      <c r="A20" s="430"/>
      <c r="B20" s="682" t="s">
        <v>393</v>
      </c>
      <c r="C20" s="682"/>
      <c r="D20" s="682"/>
      <c r="E20" s="682"/>
      <c r="F20" s="682"/>
      <c r="G20" s="682"/>
      <c r="H20" s="682"/>
      <c r="I20" s="682"/>
      <c r="J20" s="682"/>
      <c r="K20" s="682"/>
      <c r="L20" s="682"/>
      <c r="M20" s="682"/>
      <c r="N20" s="682"/>
      <c r="O20" s="682"/>
      <c r="P20" s="682"/>
      <c r="Q20" s="682"/>
      <c r="R20" s="682"/>
      <c r="S20" s="683" t="s">
        <v>394</v>
      </c>
      <c r="T20" s="684"/>
      <c r="U20" s="684"/>
      <c r="V20" s="684"/>
      <c r="W20" s="684"/>
      <c r="X20" s="684"/>
      <c r="Y20" s="684"/>
      <c r="Z20" s="684"/>
      <c r="AA20" s="685"/>
      <c r="AB20" s="683" t="s">
        <v>113</v>
      </c>
      <c r="AC20" s="684"/>
      <c r="AD20" s="684"/>
      <c r="AE20" s="684"/>
      <c r="AF20" s="684"/>
      <c r="AG20" s="686"/>
    </row>
    <row r="21" spans="1:33" ht="16.149999999999999" hidden="1" customHeight="1" outlineLevel="1">
      <c r="A21" s="430"/>
      <c r="B21" s="431" t="s">
        <v>395</v>
      </c>
      <c r="C21" s="432" t="s">
        <v>15</v>
      </c>
      <c r="D21" s="687">
        <f>IF('別添_計画書（病院及び有床診療所）'!E21=0,"",'別添_計画書（病院及び有床診療所）'!E21)</f>
        <v>7</v>
      </c>
      <c r="E21" s="687"/>
      <c r="F21" s="433" t="s">
        <v>16</v>
      </c>
      <c r="G21" s="687">
        <f>IF('別添_計画書（病院及び有床診療所）'!H21=0,"",'別添_計画書（病院及び有床診療所）'!H21)</f>
        <v>4</v>
      </c>
      <c r="H21" s="687"/>
      <c r="I21" s="433" t="s">
        <v>264</v>
      </c>
      <c r="J21" s="433" t="s">
        <v>396</v>
      </c>
      <c r="K21" s="433" t="s">
        <v>397</v>
      </c>
      <c r="L21" s="433"/>
      <c r="M21" s="688"/>
      <c r="N21" s="688"/>
      <c r="O21" s="434" t="s">
        <v>16</v>
      </c>
      <c r="P21" s="688"/>
      <c r="Q21" s="688"/>
      <c r="R21" s="435" t="s">
        <v>264</v>
      </c>
      <c r="S21" s="432"/>
      <c r="T21" s="689" t="str">
        <f>'別添_計画書（病院及び有床診療所）'!P31</f>
        <v>算定不可</v>
      </c>
      <c r="U21" s="689"/>
      <c r="V21" s="689"/>
      <c r="W21" s="689"/>
      <c r="X21" s="689"/>
      <c r="Y21" s="689"/>
      <c r="Z21" s="689"/>
      <c r="AA21" s="433"/>
      <c r="AB21" s="421"/>
      <c r="AC21" s="691" t="str">
        <f>IFERROR(IF(T21="","-",VLOOKUP(T21,'リスト（入院）'!C:D,2,FALSE)),"-")</f>
        <v>-</v>
      </c>
      <c r="AD21" s="691"/>
      <c r="AE21" s="691"/>
      <c r="AF21" s="691"/>
      <c r="AG21" s="436" t="s">
        <v>276</v>
      </c>
    </row>
    <row r="22" spans="1:33" ht="16.149999999999999" hidden="1" customHeight="1" outlineLevel="1">
      <c r="A22" s="430"/>
      <c r="B22" s="431" t="s">
        <v>398</v>
      </c>
      <c r="C22" s="432" t="s">
        <v>15</v>
      </c>
      <c r="D22" s="688"/>
      <c r="E22" s="688"/>
      <c r="F22" s="433" t="s">
        <v>16</v>
      </c>
      <c r="G22" s="688"/>
      <c r="H22" s="688"/>
      <c r="I22" s="433" t="s">
        <v>264</v>
      </c>
      <c r="J22" s="433" t="s">
        <v>396</v>
      </c>
      <c r="K22" s="433" t="s">
        <v>397</v>
      </c>
      <c r="L22" s="433"/>
      <c r="M22" s="688"/>
      <c r="N22" s="688"/>
      <c r="O22" s="434" t="s">
        <v>16</v>
      </c>
      <c r="P22" s="688"/>
      <c r="Q22" s="688"/>
      <c r="R22" s="435" t="s">
        <v>264</v>
      </c>
      <c r="S22" s="432"/>
      <c r="T22" s="690"/>
      <c r="U22" s="690"/>
      <c r="V22" s="690"/>
      <c r="W22" s="690"/>
      <c r="X22" s="690"/>
      <c r="Y22" s="690"/>
      <c r="Z22" s="690"/>
      <c r="AA22" s="433"/>
      <c r="AB22" s="421"/>
      <c r="AC22" s="691" t="str">
        <f>IFERROR(IF(T22="","-",VLOOKUP(T22,'リスト（入院）'!C:D,2,FALSE)),"-")</f>
        <v>-</v>
      </c>
      <c r="AD22" s="691"/>
      <c r="AE22" s="691"/>
      <c r="AF22" s="691"/>
      <c r="AG22" s="436" t="s">
        <v>276</v>
      </c>
    </row>
    <row r="23" spans="1:33" ht="16.149999999999999" hidden="1" customHeight="1" outlineLevel="1">
      <c r="A23" s="430"/>
      <c r="B23" s="431" t="s">
        <v>399</v>
      </c>
      <c r="C23" s="432" t="s">
        <v>15</v>
      </c>
      <c r="D23" s="688"/>
      <c r="E23" s="688"/>
      <c r="F23" s="433" t="s">
        <v>16</v>
      </c>
      <c r="G23" s="688"/>
      <c r="H23" s="688"/>
      <c r="I23" s="433" t="s">
        <v>264</v>
      </c>
      <c r="J23" s="433" t="s">
        <v>396</v>
      </c>
      <c r="K23" s="433" t="s">
        <v>397</v>
      </c>
      <c r="L23" s="433"/>
      <c r="M23" s="688"/>
      <c r="N23" s="688"/>
      <c r="O23" s="434" t="s">
        <v>16</v>
      </c>
      <c r="P23" s="688"/>
      <c r="Q23" s="688"/>
      <c r="R23" s="435" t="s">
        <v>264</v>
      </c>
      <c r="S23" s="432"/>
      <c r="T23" s="690"/>
      <c r="U23" s="690"/>
      <c r="V23" s="690"/>
      <c r="W23" s="690"/>
      <c r="X23" s="690"/>
      <c r="Y23" s="690"/>
      <c r="Z23" s="690"/>
      <c r="AA23" s="433"/>
      <c r="AB23" s="421"/>
      <c r="AC23" s="691" t="str">
        <f>IFERROR(IF(T23="","-",VLOOKUP(T23,'リスト（入院）'!C:D,2,FALSE)),"-")</f>
        <v>-</v>
      </c>
      <c r="AD23" s="691"/>
      <c r="AE23" s="691"/>
      <c r="AF23" s="691"/>
      <c r="AG23" s="436" t="s">
        <v>276</v>
      </c>
    </row>
    <row r="24" spans="1:33" ht="16.149999999999999" hidden="1" customHeight="1" outlineLevel="1">
      <c r="A24" s="430"/>
      <c r="B24" s="437" t="s">
        <v>400</v>
      </c>
      <c r="C24" s="432" t="s">
        <v>15</v>
      </c>
      <c r="D24" s="688"/>
      <c r="E24" s="688"/>
      <c r="F24" s="433" t="s">
        <v>16</v>
      </c>
      <c r="G24" s="688"/>
      <c r="H24" s="688"/>
      <c r="I24" s="433" t="s">
        <v>264</v>
      </c>
      <c r="J24" s="433" t="s">
        <v>396</v>
      </c>
      <c r="K24" s="433" t="s">
        <v>397</v>
      </c>
      <c r="L24" s="433"/>
      <c r="M24" s="688"/>
      <c r="N24" s="688"/>
      <c r="O24" s="434" t="s">
        <v>16</v>
      </c>
      <c r="P24" s="688"/>
      <c r="Q24" s="688"/>
      <c r="R24" s="435" t="s">
        <v>264</v>
      </c>
      <c r="S24" s="432"/>
      <c r="T24" s="690"/>
      <c r="U24" s="690"/>
      <c r="V24" s="690"/>
      <c r="W24" s="690"/>
      <c r="X24" s="690"/>
      <c r="Y24" s="690"/>
      <c r="Z24" s="690"/>
      <c r="AA24" s="433"/>
      <c r="AB24" s="421"/>
      <c r="AC24" s="691" t="str">
        <f>IFERROR(IF(T24="","-",VLOOKUP(T24,'リスト（入院）'!C:D,2,FALSE)),"-")</f>
        <v>-</v>
      </c>
      <c r="AD24" s="691"/>
      <c r="AE24" s="691"/>
      <c r="AF24" s="691"/>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2"/>
      <c r="AD25" s="692"/>
      <c r="AE25" s="692"/>
      <c r="AF25" s="692"/>
      <c r="AG25" s="436"/>
    </row>
    <row r="26" spans="1:33" ht="16.149999999999999" hidden="1" customHeight="1" outlineLevel="1">
      <c r="A26" s="430"/>
      <c r="B26" s="682" t="s">
        <v>393</v>
      </c>
      <c r="C26" s="682"/>
      <c r="D26" s="682"/>
      <c r="E26" s="682"/>
      <c r="F26" s="682"/>
      <c r="G26" s="682"/>
      <c r="H26" s="682"/>
      <c r="I26" s="682"/>
      <c r="J26" s="682"/>
      <c r="K26" s="682"/>
      <c r="L26" s="682"/>
      <c r="M26" s="682"/>
      <c r="N26" s="682"/>
      <c r="O26" s="682"/>
      <c r="P26" s="682"/>
      <c r="Q26" s="682"/>
      <c r="R26" s="682"/>
      <c r="S26" s="682"/>
      <c r="T26" s="682"/>
      <c r="U26" s="682"/>
      <c r="V26" s="682"/>
      <c r="W26" s="682"/>
      <c r="X26" s="682"/>
      <c r="Y26" s="682"/>
      <c r="Z26" s="682"/>
      <c r="AA26" s="682"/>
      <c r="AB26" s="683" t="s">
        <v>402</v>
      </c>
      <c r="AC26" s="684"/>
      <c r="AD26" s="684"/>
      <c r="AE26" s="684"/>
      <c r="AF26" s="684"/>
      <c r="AG26" s="686"/>
    </row>
    <row r="27" spans="1:33" ht="16.149999999999999" hidden="1" customHeight="1" outlineLevel="1">
      <c r="A27" s="430"/>
      <c r="B27" s="431" t="s">
        <v>395</v>
      </c>
      <c r="C27" s="432" t="s">
        <v>15</v>
      </c>
      <c r="D27" s="687">
        <f>IF(D21="","",D21)</f>
        <v>7</v>
      </c>
      <c r="E27" s="687"/>
      <c r="F27" s="433" t="s">
        <v>16</v>
      </c>
      <c r="G27" s="687">
        <f>IF(G21="","",G21)</f>
        <v>4</v>
      </c>
      <c r="H27" s="687"/>
      <c r="I27" s="433" t="s">
        <v>264</v>
      </c>
      <c r="J27" s="433" t="s">
        <v>396</v>
      </c>
      <c r="K27" s="433" t="s">
        <v>397</v>
      </c>
      <c r="L27" s="433"/>
      <c r="M27" s="687" t="str">
        <f>IF(M21="","",M21)</f>
        <v/>
      </c>
      <c r="N27" s="687"/>
      <c r="O27" s="434" t="s">
        <v>16</v>
      </c>
      <c r="P27" s="687" t="str">
        <f>IF(P21="","",P21)</f>
        <v/>
      </c>
      <c r="Q27" s="687"/>
      <c r="R27" s="434" t="s">
        <v>264</v>
      </c>
      <c r="S27" s="440"/>
      <c r="T27" s="440"/>
      <c r="U27" s="440"/>
      <c r="V27" s="440"/>
      <c r="W27" s="440"/>
      <c r="X27" s="440"/>
      <c r="Y27" s="440"/>
      <c r="Z27" s="440"/>
      <c r="AA27" s="441"/>
      <c r="AB27" s="421"/>
      <c r="AC27" s="693"/>
      <c r="AD27" s="693"/>
      <c r="AE27" s="693"/>
      <c r="AF27" s="693"/>
      <c r="AG27" s="436" t="s">
        <v>278</v>
      </c>
    </row>
    <row r="28" spans="1:33" ht="16.149999999999999" hidden="1" customHeight="1" outlineLevel="1">
      <c r="A28" s="430"/>
      <c r="B28" s="431" t="s">
        <v>398</v>
      </c>
      <c r="C28" s="432" t="s">
        <v>15</v>
      </c>
      <c r="D28" s="687" t="str">
        <f>IF(D22="","",D22)</f>
        <v/>
      </c>
      <c r="E28" s="687"/>
      <c r="F28" s="433" t="s">
        <v>16</v>
      </c>
      <c r="G28" s="687" t="str">
        <f>IF(G22="","",G22)</f>
        <v/>
      </c>
      <c r="H28" s="687"/>
      <c r="I28" s="433" t="s">
        <v>264</v>
      </c>
      <c r="J28" s="433" t="s">
        <v>396</v>
      </c>
      <c r="K28" s="433" t="s">
        <v>397</v>
      </c>
      <c r="L28" s="433"/>
      <c r="M28" s="687" t="str">
        <f>IF(M22="","",M22)</f>
        <v/>
      </c>
      <c r="N28" s="687"/>
      <c r="O28" s="434" t="s">
        <v>16</v>
      </c>
      <c r="P28" s="687" t="str">
        <f>IF(P22="","",P22)</f>
        <v/>
      </c>
      <c r="Q28" s="687"/>
      <c r="R28" s="434" t="s">
        <v>264</v>
      </c>
      <c r="S28" s="440"/>
      <c r="T28" s="440"/>
      <c r="U28" s="440"/>
      <c r="V28" s="440"/>
      <c r="W28" s="440"/>
      <c r="X28" s="440"/>
      <c r="Y28" s="440"/>
      <c r="Z28" s="440"/>
      <c r="AA28" s="441"/>
      <c r="AB28" s="421"/>
      <c r="AC28" s="693"/>
      <c r="AD28" s="693"/>
      <c r="AE28" s="693"/>
      <c r="AF28" s="693"/>
      <c r="AG28" s="436" t="s">
        <v>278</v>
      </c>
    </row>
    <row r="29" spans="1:33" ht="16.149999999999999" hidden="1" customHeight="1" outlineLevel="1">
      <c r="A29" s="430"/>
      <c r="B29" s="431" t="s">
        <v>399</v>
      </c>
      <c r="C29" s="432" t="s">
        <v>15</v>
      </c>
      <c r="D29" s="687" t="str">
        <f>IF(D23="","",D23)</f>
        <v/>
      </c>
      <c r="E29" s="687"/>
      <c r="F29" s="433" t="s">
        <v>16</v>
      </c>
      <c r="G29" s="687" t="str">
        <f>IF(G23="","",G23)</f>
        <v/>
      </c>
      <c r="H29" s="687"/>
      <c r="I29" s="433" t="s">
        <v>264</v>
      </c>
      <c r="J29" s="433" t="s">
        <v>396</v>
      </c>
      <c r="K29" s="433" t="s">
        <v>397</v>
      </c>
      <c r="L29" s="433"/>
      <c r="M29" s="687" t="str">
        <f>IF(M23="","",M23)</f>
        <v/>
      </c>
      <c r="N29" s="687"/>
      <c r="O29" s="434" t="s">
        <v>16</v>
      </c>
      <c r="P29" s="687" t="str">
        <f>IF(P23="","",P23)</f>
        <v/>
      </c>
      <c r="Q29" s="687"/>
      <c r="R29" s="434" t="s">
        <v>264</v>
      </c>
      <c r="S29" s="440"/>
      <c r="T29" s="440"/>
      <c r="U29" s="440"/>
      <c r="V29" s="440"/>
      <c r="W29" s="440"/>
      <c r="X29" s="440"/>
      <c r="Y29" s="440"/>
      <c r="Z29" s="440"/>
      <c r="AA29" s="441"/>
      <c r="AB29" s="421"/>
      <c r="AC29" s="693"/>
      <c r="AD29" s="693"/>
      <c r="AE29" s="693"/>
      <c r="AF29" s="693"/>
      <c r="AG29" s="436" t="s">
        <v>278</v>
      </c>
    </row>
    <row r="30" spans="1:33" ht="16.149999999999999" hidden="1" customHeight="1" outlineLevel="1">
      <c r="A30" s="442"/>
      <c r="B30" s="437" t="s">
        <v>400</v>
      </c>
      <c r="C30" s="432" t="s">
        <v>15</v>
      </c>
      <c r="D30" s="687" t="str">
        <f>IF(D24="","",D24)</f>
        <v/>
      </c>
      <c r="E30" s="687"/>
      <c r="F30" s="433" t="s">
        <v>16</v>
      </c>
      <c r="G30" s="687" t="str">
        <f>IF(G24="","",G24)</f>
        <v/>
      </c>
      <c r="H30" s="687"/>
      <c r="I30" s="433" t="s">
        <v>264</v>
      </c>
      <c r="J30" s="433" t="s">
        <v>396</v>
      </c>
      <c r="K30" s="433" t="s">
        <v>397</v>
      </c>
      <c r="L30" s="433"/>
      <c r="M30" s="687" t="str">
        <f>IF(M24="","",M24)</f>
        <v/>
      </c>
      <c r="N30" s="687"/>
      <c r="O30" s="434" t="s">
        <v>16</v>
      </c>
      <c r="P30" s="687" t="str">
        <f>IF(P24="","",P24)</f>
        <v/>
      </c>
      <c r="Q30" s="687"/>
      <c r="R30" s="434" t="s">
        <v>264</v>
      </c>
      <c r="S30" s="440"/>
      <c r="T30" s="434"/>
      <c r="U30" s="434"/>
      <c r="V30" s="434"/>
      <c r="W30" s="434"/>
      <c r="X30" s="434"/>
      <c r="Y30" s="434"/>
      <c r="Z30" s="434"/>
      <c r="AA30" s="434"/>
      <c r="AB30" s="421"/>
      <c r="AC30" s="693"/>
      <c r="AD30" s="693"/>
      <c r="AE30" s="693"/>
      <c r="AF30" s="693"/>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95" t="str">
        <f>IF(AC27="","",SUM(AC27:AF30))</f>
        <v/>
      </c>
      <c r="AD31" s="695"/>
      <c r="AE31" s="695"/>
      <c r="AF31" s="695"/>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4"/>
      <c r="AD32" s="694"/>
      <c r="AE32" s="694"/>
      <c r="AF32" s="694"/>
      <c r="AG32" s="445"/>
    </row>
    <row r="33" spans="1:43" ht="16.149999999999999" hidden="1" customHeight="1" outlineLevel="1">
      <c r="A33" s="430"/>
      <c r="B33" s="682" t="s">
        <v>393</v>
      </c>
      <c r="C33" s="682"/>
      <c r="D33" s="682"/>
      <c r="E33" s="682"/>
      <c r="F33" s="682"/>
      <c r="G33" s="682"/>
      <c r="H33" s="682"/>
      <c r="I33" s="682"/>
      <c r="J33" s="682"/>
      <c r="K33" s="682"/>
      <c r="L33" s="682"/>
      <c r="M33" s="682"/>
      <c r="N33" s="682"/>
      <c r="O33" s="682"/>
      <c r="P33" s="682"/>
      <c r="Q33" s="682"/>
      <c r="R33" s="682"/>
      <c r="S33" s="682"/>
      <c r="T33" s="682"/>
      <c r="U33" s="682"/>
      <c r="V33" s="682"/>
      <c r="W33" s="682"/>
      <c r="X33" s="682"/>
      <c r="Y33" s="682"/>
      <c r="Z33" s="682"/>
      <c r="AA33" s="683"/>
      <c r="AB33" s="683" t="s">
        <v>405</v>
      </c>
      <c r="AC33" s="684"/>
      <c r="AD33" s="684"/>
      <c r="AE33" s="684"/>
      <c r="AF33" s="684"/>
      <c r="AG33" s="686"/>
    </row>
    <row r="34" spans="1:43" ht="16.149999999999999" hidden="1" customHeight="1" outlineLevel="1">
      <c r="A34" s="430"/>
      <c r="B34" s="431" t="s">
        <v>395</v>
      </c>
      <c r="C34" s="432" t="s">
        <v>15</v>
      </c>
      <c r="D34" s="687">
        <f>IF(D21="","",D21)</f>
        <v>7</v>
      </c>
      <c r="E34" s="687"/>
      <c r="F34" s="433" t="s">
        <v>16</v>
      </c>
      <c r="G34" s="687">
        <f>IF(G21="","",G21)</f>
        <v>4</v>
      </c>
      <c r="H34" s="687"/>
      <c r="I34" s="433" t="s">
        <v>264</v>
      </c>
      <c r="J34" s="433" t="s">
        <v>396</v>
      </c>
      <c r="K34" s="433" t="s">
        <v>397</v>
      </c>
      <c r="L34" s="433"/>
      <c r="M34" s="687" t="str">
        <f>IF(M21="","",M21)</f>
        <v/>
      </c>
      <c r="N34" s="687"/>
      <c r="O34" s="434" t="s">
        <v>16</v>
      </c>
      <c r="P34" s="687" t="str">
        <f>IF(P21="","",P21)</f>
        <v/>
      </c>
      <c r="Q34" s="687"/>
      <c r="R34" s="434" t="s">
        <v>264</v>
      </c>
      <c r="S34" s="440"/>
      <c r="T34" s="440"/>
      <c r="U34" s="440"/>
      <c r="V34" s="440"/>
      <c r="W34" s="440"/>
      <c r="X34" s="440"/>
      <c r="Y34" s="440"/>
      <c r="Z34" s="440"/>
      <c r="AA34" s="440"/>
      <c r="AB34" s="421"/>
      <c r="AC34" s="695" t="str">
        <f>IFERROR(AC21*AC27*10,"")</f>
        <v/>
      </c>
      <c r="AD34" s="695"/>
      <c r="AE34" s="695"/>
      <c r="AF34" s="695"/>
      <c r="AG34" s="436" t="s">
        <v>270</v>
      </c>
    </row>
    <row r="35" spans="1:43" ht="16.149999999999999" hidden="1" customHeight="1" outlineLevel="1">
      <c r="A35" s="430"/>
      <c r="B35" s="431" t="s">
        <v>398</v>
      </c>
      <c r="C35" s="432" t="s">
        <v>15</v>
      </c>
      <c r="D35" s="687" t="str">
        <f>IF(D22="","",D22)</f>
        <v/>
      </c>
      <c r="E35" s="687"/>
      <c r="F35" s="433" t="s">
        <v>16</v>
      </c>
      <c r="G35" s="687" t="str">
        <f>IF(G22="","",G22)</f>
        <v/>
      </c>
      <c r="H35" s="687"/>
      <c r="I35" s="433" t="s">
        <v>264</v>
      </c>
      <c r="J35" s="433" t="s">
        <v>396</v>
      </c>
      <c r="K35" s="433" t="s">
        <v>397</v>
      </c>
      <c r="L35" s="433"/>
      <c r="M35" s="687" t="str">
        <f>IF(M22="","",M22)</f>
        <v/>
      </c>
      <c r="N35" s="687"/>
      <c r="O35" s="434" t="s">
        <v>16</v>
      </c>
      <c r="P35" s="687" t="str">
        <f>IF(P22="","",P22)</f>
        <v/>
      </c>
      <c r="Q35" s="687"/>
      <c r="R35" s="434" t="s">
        <v>264</v>
      </c>
      <c r="S35" s="440"/>
      <c r="T35" s="440"/>
      <c r="U35" s="440"/>
      <c r="V35" s="440"/>
      <c r="W35" s="440"/>
      <c r="X35" s="440"/>
      <c r="Y35" s="440"/>
      <c r="Z35" s="440"/>
      <c r="AA35" s="440"/>
      <c r="AB35" s="421"/>
      <c r="AC35" s="695" t="str">
        <f>IFERROR(AC22*AC28*10,"")</f>
        <v/>
      </c>
      <c r="AD35" s="695"/>
      <c r="AE35" s="695"/>
      <c r="AF35" s="695"/>
      <c r="AG35" s="436" t="s">
        <v>270</v>
      </c>
    </row>
    <row r="36" spans="1:43" ht="16.149999999999999" hidden="1" customHeight="1" outlineLevel="1">
      <c r="A36" s="430"/>
      <c r="B36" s="431" t="s">
        <v>399</v>
      </c>
      <c r="C36" s="432" t="s">
        <v>15</v>
      </c>
      <c r="D36" s="687" t="str">
        <f>IF(D23="","",D23)</f>
        <v/>
      </c>
      <c r="E36" s="687"/>
      <c r="F36" s="433" t="s">
        <v>16</v>
      </c>
      <c r="G36" s="687" t="str">
        <f>IF(G23="","",G23)</f>
        <v/>
      </c>
      <c r="H36" s="687"/>
      <c r="I36" s="433" t="s">
        <v>264</v>
      </c>
      <c r="J36" s="433" t="s">
        <v>396</v>
      </c>
      <c r="K36" s="433" t="s">
        <v>397</v>
      </c>
      <c r="L36" s="433"/>
      <c r="M36" s="687" t="str">
        <f>IF(M23="","",M23)</f>
        <v/>
      </c>
      <c r="N36" s="687"/>
      <c r="O36" s="434" t="s">
        <v>16</v>
      </c>
      <c r="P36" s="687" t="str">
        <f>IF(P23="","",P23)</f>
        <v/>
      </c>
      <c r="Q36" s="687"/>
      <c r="R36" s="434" t="s">
        <v>264</v>
      </c>
      <c r="S36" s="440"/>
      <c r="T36" s="440"/>
      <c r="U36" s="440"/>
      <c r="V36" s="440"/>
      <c r="W36" s="440"/>
      <c r="X36" s="440"/>
      <c r="Y36" s="440"/>
      <c r="Z36" s="440"/>
      <c r="AA36" s="440"/>
      <c r="AB36" s="421"/>
      <c r="AC36" s="695" t="str">
        <f>IFERROR(AC23*AC29*10,"")</f>
        <v/>
      </c>
      <c r="AD36" s="695"/>
      <c r="AE36" s="695"/>
      <c r="AF36" s="695"/>
      <c r="AG36" s="436" t="s">
        <v>270</v>
      </c>
    </row>
    <row r="37" spans="1:43" ht="16.149999999999999" hidden="1" customHeight="1" outlineLevel="1">
      <c r="A37" s="430"/>
      <c r="B37" s="446" t="s">
        <v>400</v>
      </c>
      <c r="C37" s="421" t="s">
        <v>15</v>
      </c>
      <c r="D37" s="687" t="str">
        <f>IF(D24="","",D24)</f>
        <v/>
      </c>
      <c r="E37" s="687"/>
      <c r="F37" s="433" t="s">
        <v>16</v>
      </c>
      <c r="G37" s="687" t="str">
        <f>IF(G24="","",G24)</f>
        <v/>
      </c>
      <c r="H37" s="687"/>
      <c r="I37" s="433" t="s">
        <v>264</v>
      </c>
      <c r="J37" s="433" t="s">
        <v>396</v>
      </c>
      <c r="K37" s="433" t="s">
        <v>397</v>
      </c>
      <c r="L37" s="433"/>
      <c r="M37" s="687" t="str">
        <f>IF(M24="","",M24)</f>
        <v/>
      </c>
      <c r="N37" s="687"/>
      <c r="O37" s="434" t="s">
        <v>16</v>
      </c>
      <c r="P37" s="687" t="str">
        <f>IF(P24="","",P24)</f>
        <v/>
      </c>
      <c r="Q37" s="687"/>
      <c r="R37" s="434" t="s">
        <v>264</v>
      </c>
      <c r="S37" s="440"/>
      <c r="T37" s="434"/>
      <c r="U37" s="434"/>
      <c r="V37" s="434"/>
      <c r="W37" s="434"/>
      <c r="X37" s="434"/>
      <c r="Y37" s="434"/>
      <c r="Z37" s="434"/>
      <c r="AA37" s="434"/>
      <c r="AB37" s="421"/>
      <c r="AC37" s="695" t="str">
        <f>IFERROR(AC24*AC30*10,"")</f>
        <v/>
      </c>
      <c r="AD37" s="695"/>
      <c r="AE37" s="695"/>
      <c r="AF37" s="695"/>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96">
        <v>1</v>
      </c>
      <c r="AD38" s="696"/>
      <c r="AE38" s="696"/>
      <c r="AF38" s="696"/>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96">
        <v>2</v>
      </c>
      <c r="AD39" s="696"/>
      <c r="AE39" s="696"/>
      <c r="AF39" s="696"/>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702" t="str">
        <f>IF(AC34="","",SUM(AC34:AF37)-AC38+AC39)</f>
        <v/>
      </c>
      <c r="AD40" s="702"/>
      <c r="AE40" s="702"/>
      <c r="AF40" s="702"/>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704"/>
      <c r="AC42" s="704"/>
      <c r="AD42" s="704"/>
      <c r="AE42" s="704"/>
      <c r="AF42" s="704"/>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89"/>
      <c r="AC43" s="589"/>
      <c r="AD43" s="589"/>
      <c r="AE43" s="589"/>
      <c r="AF43" s="589"/>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39"/>
      <c r="AC44" s="639"/>
      <c r="AD44" s="639"/>
      <c r="AE44" s="639"/>
      <c r="AF44" s="639"/>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705">
        <f>SUM(AB42:AF44)</f>
        <v>0</v>
      </c>
      <c r="AC46" s="705"/>
      <c r="AD46" s="705"/>
      <c r="AE46" s="705"/>
      <c r="AF46" s="705"/>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704"/>
      <c r="AC50" s="704"/>
      <c r="AD50" s="704"/>
      <c r="AE50" s="704"/>
      <c r="AF50" s="704"/>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39"/>
      <c r="AC51" s="639"/>
      <c r="AD51" s="639"/>
      <c r="AE51" s="639"/>
      <c r="AF51" s="639"/>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1591</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1592</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587">
        <f>AB46-AB50+AB51</f>
        <v>0</v>
      </c>
      <c r="AC54" s="587"/>
      <c r="AD54" s="587"/>
      <c r="AE54" s="587"/>
      <c r="AF54" s="587"/>
      <c r="AG54" s="17" t="s">
        <v>270</v>
      </c>
    </row>
    <row r="55" spans="1:43" ht="16.149999999999999" customHeight="1" thickBot="1">
      <c r="A55" s="468" t="s">
        <v>1695</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39"/>
      <c r="AC55" s="639"/>
      <c r="AD55" s="639"/>
      <c r="AE55" s="639"/>
      <c r="AF55" s="639"/>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06" t="str">
        <f>IF(AH55=TRUE,"問題なし","問題あり")</f>
        <v>問題あり</v>
      </c>
      <c r="AC56" s="706"/>
      <c r="AD56" s="706"/>
      <c r="AE56" s="706"/>
      <c r="AF56" s="706"/>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703"/>
      <c r="AC59" s="703"/>
      <c r="AD59" s="703"/>
      <c r="AE59" s="703"/>
      <c r="AF59" s="703"/>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44"/>
      <c r="AC60" s="644"/>
      <c r="AD60" s="644"/>
      <c r="AE60" s="644"/>
      <c r="AF60" s="644"/>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627" t="str">
        <f>IF(AC57=0,"",AC57)</f>
        <v/>
      </c>
      <c r="AC61" s="627"/>
      <c r="AD61" s="627"/>
      <c r="AE61" s="627"/>
      <c r="AF61" s="627"/>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97"/>
      <c r="AC62" s="697"/>
      <c r="AD62" s="697"/>
      <c r="AE62" s="697"/>
      <c r="AF62" s="697"/>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97"/>
      <c r="AC63" s="697"/>
      <c r="AD63" s="697"/>
      <c r="AE63" s="697"/>
      <c r="AF63" s="697"/>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98"/>
      <c r="AC64" s="698"/>
      <c r="AD64" s="698"/>
      <c r="AE64" s="698"/>
      <c r="AF64" s="698"/>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98"/>
      <c r="AC65" s="698"/>
      <c r="AD65" s="698"/>
      <c r="AE65" s="698"/>
      <c r="AF65" s="698"/>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99">
        <f>AB59-SUM(AB60:AF65)</f>
        <v>0</v>
      </c>
      <c r="AC66" s="699"/>
      <c r="AD66" s="699"/>
      <c r="AE66" s="699"/>
      <c r="AF66" s="699"/>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700" t="s">
        <v>1531</v>
      </c>
      <c r="AC67" s="700"/>
      <c r="AD67" s="700"/>
      <c r="AE67" s="700"/>
      <c r="AF67" s="700"/>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01" t="str">
        <f>IF(AH67=TRUE,"問題なし","問題あり")</f>
        <v>問題あり</v>
      </c>
      <c r="AC68" s="701"/>
      <c r="AD68" s="701"/>
      <c r="AE68" s="701"/>
      <c r="AF68" s="701"/>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1696</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1697</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708">
        <f>'別添_計画書（病院及び有床診療所）'!AB69</f>
        <v>0</v>
      </c>
      <c r="AC87" s="708"/>
      <c r="AD87" s="708"/>
      <c r="AE87" s="708"/>
      <c r="AF87" s="708"/>
      <c r="AG87" s="78" t="s">
        <v>289</v>
      </c>
    </row>
    <row r="88" spans="1:33" ht="16.149999999999999" customHeight="1">
      <c r="A88" s="406" t="s">
        <v>1703</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43">
        <f>'別添_計画書（病院及び有床診療所）'!AB70</f>
        <v>0</v>
      </c>
      <c r="AC88" s="643"/>
      <c r="AD88" s="643"/>
      <c r="AE88" s="643"/>
      <c r="AF88" s="643"/>
      <c r="AG88" s="118" t="s">
        <v>270</v>
      </c>
    </row>
    <row r="89" spans="1:33" ht="16.149999999999999" customHeight="1">
      <c r="A89" s="1" t="s">
        <v>1698</v>
      </c>
      <c r="B89" s="3"/>
      <c r="C89" s="3"/>
      <c r="D89" s="3"/>
      <c r="E89" s="3"/>
      <c r="F89" s="3"/>
      <c r="G89" s="3"/>
      <c r="H89" s="3"/>
      <c r="I89" s="3"/>
      <c r="J89" s="3"/>
      <c r="K89" s="3"/>
      <c r="L89" s="3"/>
      <c r="M89" s="3"/>
      <c r="N89" s="3"/>
      <c r="O89" s="3"/>
      <c r="P89" s="3"/>
      <c r="Q89" s="3"/>
      <c r="R89" s="3"/>
      <c r="S89" s="3"/>
      <c r="T89" s="3"/>
      <c r="U89" s="3"/>
      <c r="V89" s="3"/>
      <c r="W89" s="3"/>
      <c r="X89" s="3"/>
      <c r="Y89" s="3"/>
      <c r="Z89" s="3"/>
      <c r="AA89" s="3"/>
      <c r="AB89" s="709">
        <f>SUM(AB98,AB107,AB116,AB125,AB134)</f>
        <v>0</v>
      </c>
      <c r="AC89" s="709"/>
      <c r="AD89" s="709"/>
      <c r="AE89" s="709"/>
      <c r="AF89" s="709"/>
      <c r="AG89" s="168" t="s">
        <v>270</v>
      </c>
    </row>
    <row r="90" spans="1:33" ht="16.149999999999999" customHeight="1">
      <c r="A90" s="22" t="s">
        <v>1699</v>
      </c>
      <c r="B90" s="5"/>
      <c r="C90" s="5"/>
      <c r="D90" s="5"/>
      <c r="E90" s="5"/>
      <c r="F90" s="5"/>
      <c r="G90" s="5"/>
      <c r="H90" s="5"/>
      <c r="I90" s="5"/>
      <c r="J90" s="5"/>
      <c r="K90" s="5"/>
      <c r="L90" s="5"/>
      <c r="M90" s="5"/>
      <c r="N90" s="5"/>
      <c r="O90" s="5"/>
      <c r="P90" s="5"/>
      <c r="Q90" s="5"/>
      <c r="R90" s="5"/>
      <c r="S90" s="5"/>
      <c r="T90" s="5"/>
      <c r="U90" s="5"/>
      <c r="V90" s="5"/>
      <c r="W90" s="5"/>
      <c r="X90" s="5"/>
      <c r="Y90" s="5"/>
      <c r="Z90" s="5"/>
      <c r="AA90" s="5"/>
      <c r="AB90" s="594">
        <f>AB89-AB88</f>
        <v>0</v>
      </c>
      <c r="AC90" s="594"/>
      <c r="AD90" s="594"/>
      <c r="AE90" s="594"/>
      <c r="AF90" s="594"/>
      <c r="AG90" s="168" t="s">
        <v>270</v>
      </c>
    </row>
    <row r="91" spans="1:33" ht="16.149999999999999" customHeight="1">
      <c r="A91" s="16"/>
      <c r="B91" s="39" t="s">
        <v>1700</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613">
        <f>SUM(AB100,AB109,AB118,AB127,AB136)</f>
        <v>0</v>
      </c>
      <c r="AC91" s="613"/>
      <c r="AD91" s="613"/>
      <c r="AE91" s="613"/>
      <c r="AF91" s="613"/>
      <c r="AG91" s="121" t="s">
        <v>270</v>
      </c>
    </row>
    <row r="92" spans="1:33" ht="16.149999999999999" customHeight="1" thickBot="1">
      <c r="A92" s="40"/>
      <c r="B92" s="96" t="s">
        <v>1701</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587">
        <f>AB90-AB91</f>
        <v>0</v>
      </c>
      <c r="AC92" s="587"/>
      <c r="AD92" s="587"/>
      <c r="AE92" s="587"/>
      <c r="AF92" s="587"/>
      <c r="AG92" s="121" t="s">
        <v>291</v>
      </c>
    </row>
    <row r="93" spans="1:33" ht="16.149999999999999" customHeight="1" thickTop="1" thickBot="1">
      <c r="A93" s="86"/>
      <c r="B93" s="97" t="s">
        <v>1702</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707">
        <f>IFERROR(AB92/AB88*100,0)</f>
        <v>0</v>
      </c>
      <c r="AC93" s="707"/>
      <c r="AD93" s="707"/>
      <c r="AE93" s="707"/>
      <c r="AF93" s="707"/>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1737</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1738</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708">
        <f>'別添_計画書（病院及び有床診療所）'!AB78</f>
        <v>0</v>
      </c>
      <c r="AC96" s="708"/>
      <c r="AD96" s="708"/>
      <c r="AE96" s="708"/>
      <c r="AF96" s="708"/>
      <c r="AG96" s="78" t="s">
        <v>289</v>
      </c>
    </row>
    <row r="97" spans="1:33" ht="16.149999999999999" customHeight="1">
      <c r="A97" s="406" t="s">
        <v>1704</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43">
        <f>'別添_計画書（病院及び有床診療所）'!AB79</f>
        <v>0</v>
      </c>
      <c r="AC97" s="643"/>
      <c r="AD97" s="643"/>
      <c r="AE97" s="643"/>
      <c r="AF97" s="643"/>
      <c r="AG97" s="118" t="s">
        <v>270</v>
      </c>
    </row>
    <row r="98" spans="1:33" ht="16.149999999999999" customHeight="1">
      <c r="A98" s="1" t="s">
        <v>1705</v>
      </c>
      <c r="B98" s="3"/>
      <c r="C98" s="3"/>
      <c r="D98" s="3"/>
      <c r="E98" s="3"/>
      <c r="F98" s="3"/>
      <c r="G98" s="3"/>
      <c r="H98" s="3"/>
      <c r="I98" s="3"/>
      <c r="J98" s="3"/>
      <c r="K98" s="3"/>
      <c r="L98" s="3"/>
      <c r="M98" s="3"/>
      <c r="N98" s="3"/>
      <c r="O98" s="3"/>
      <c r="P98" s="3"/>
      <c r="Q98" s="3"/>
      <c r="R98" s="3"/>
      <c r="S98" s="3"/>
      <c r="T98" s="3"/>
      <c r="U98" s="3"/>
      <c r="V98" s="3"/>
      <c r="W98" s="3"/>
      <c r="X98" s="3"/>
      <c r="Y98" s="3"/>
      <c r="Z98" s="3"/>
      <c r="AA98" s="3"/>
      <c r="AB98" s="593"/>
      <c r="AC98" s="593"/>
      <c r="AD98" s="593"/>
      <c r="AE98" s="593"/>
      <c r="AF98" s="593"/>
      <c r="AG98" s="168" t="s">
        <v>270</v>
      </c>
    </row>
    <row r="99" spans="1:33" ht="16.149999999999999" customHeight="1">
      <c r="A99" s="22" t="s">
        <v>1706</v>
      </c>
      <c r="B99" s="5"/>
      <c r="C99" s="5"/>
      <c r="D99" s="5"/>
      <c r="E99" s="5"/>
      <c r="F99" s="5"/>
      <c r="G99" s="5"/>
      <c r="H99" s="5"/>
      <c r="I99" s="5"/>
      <c r="J99" s="5"/>
      <c r="K99" s="5"/>
      <c r="L99" s="5"/>
      <c r="M99" s="5"/>
      <c r="N99" s="5"/>
      <c r="O99" s="5"/>
      <c r="P99" s="5"/>
      <c r="Q99" s="5"/>
      <c r="R99" s="5"/>
      <c r="S99" s="5"/>
      <c r="T99" s="5"/>
      <c r="U99" s="5"/>
      <c r="V99" s="5"/>
      <c r="W99" s="5"/>
      <c r="X99" s="5"/>
      <c r="Y99" s="5"/>
      <c r="Z99" s="5"/>
      <c r="AA99" s="5"/>
      <c r="AB99" s="594">
        <f>AB98-AB97</f>
        <v>0</v>
      </c>
      <c r="AC99" s="594"/>
      <c r="AD99" s="594"/>
      <c r="AE99" s="594"/>
      <c r="AF99" s="594"/>
      <c r="AG99" s="168" t="s">
        <v>270</v>
      </c>
    </row>
    <row r="100" spans="1:33" ht="16.149999999999999" customHeight="1">
      <c r="A100" s="16"/>
      <c r="B100" s="39" t="s">
        <v>1707</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89"/>
      <c r="AC100" s="589"/>
      <c r="AD100" s="589"/>
      <c r="AE100" s="589"/>
      <c r="AF100" s="589"/>
      <c r="AG100" s="120" t="s">
        <v>270</v>
      </c>
    </row>
    <row r="101" spans="1:33" ht="16.149999999999999" customHeight="1" thickBot="1">
      <c r="A101" s="40"/>
      <c r="B101" s="96" t="s">
        <v>1708</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587">
        <f>AB99-AB100</f>
        <v>0</v>
      </c>
      <c r="AC101" s="587"/>
      <c r="AD101" s="587"/>
      <c r="AE101" s="587"/>
      <c r="AF101" s="587"/>
      <c r="AG101" s="120" t="s">
        <v>291</v>
      </c>
    </row>
    <row r="102" spans="1:33" ht="16.350000000000001" customHeight="1" thickTop="1" thickBot="1">
      <c r="A102" s="86"/>
      <c r="B102" s="97" t="s">
        <v>1709</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591">
        <f>IFERROR(AB101/AB97*100,0)</f>
        <v>0</v>
      </c>
      <c r="AC102" s="591"/>
      <c r="AD102" s="591"/>
      <c r="AE102" s="591"/>
      <c r="AF102" s="591"/>
      <c r="AG102" s="154" t="s">
        <v>292</v>
      </c>
    </row>
    <row r="103" spans="1:33" ht="16.350000000000001" customHeight="1"/>
    <row r="104" spans="1:33" ht="16.149999999999999" customHeight="1" thickBot="1">
      <c r="A104" s="2" t="s">
        <v>1739</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588"/>
      <c r="AB104" s="588"/>
      <c r="AC104" s="588"/>
      <c r="AD104" s="588"/>
      <c r="AE104" s="588"/>
      <c r="AF104" s="588"/>
      <c r="AG104" s="588"/>
    </row>
    <row r="105" spans="1:33" ht="16.149999999999999" customHeight="1">
      <c r="A105" s="107" t="s">
        <v>1740</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708">
        <f>'別添_計画書（病院及び有床診療所）'!AB87</f>
        <v>0</v>
      </c>
      <c r="AC105" s="708"/>
      <c r="AD105" s="708"/>
      <c r="AE105" s="708"/>
      <c r="AF105" s="708"/>
      <c r="AG105" s="78" t="s">
        <v>289</v>
      </c>
    </row>
    <row r="106" spans="1:33" ht="16.149999999999999" customHeight="1">
      <c r="A106" s="1" t="s">
        <v>1741</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43">
        <f>'別添_計画書（病院及び有床診療所）'!AB88</f>
        <v>0</v>
      </c>
      <c r="AC106" s="643"/>
      <c r="AD106" s="643"/>
      <c r="AE106" s="643"/>
      <c r="AF106" s="643"/>
      <c r="AG106" s="118" t="s">
        <v>270</v>
      </c>
    </row>
    <row r="107" spans="1:33" ht="16.149999999999999" customHeight="1">
      <c r="A107" s="1" t="s">
        <v>1742</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593"/>
      <c r="AC107" s="593"/>
      <c r="AD107" s="593"/>
      <c r="AE107" s="593"/>
      <c r="AF107" s="593"/>
      <c r="AG107" s="168" t="s">
        <v>270</v>
      </c>
    </row>
    <row r="108" spans="1:33" ht="16.149999999999999" customHeight="1">
      <c r="A108" s="22" t="s">
        <v>1743</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94">
        <f>AB107-AB106</f>
        <v>0</v>
      </c>
      <c r="AC108" s="594"/>
      <c r="AD108" s="594"/>
      <c r="AE108" s="594"/>
      <c r="AF108" s="594"/>
      <c r="AG108" s="168" t="s">
        <v>270</v>
      </c>
    </row>
    <row r="109" spans="1:33" ht="16.149999999999999" customHeight="1">
      <c r="A109" s="16"/>
      <c r="B109" s="39" t="s">
        <v>1744</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89"/>
      <c r="AC109" s="589"/>
      <c r="AD109" s="589"/>
      <c r="AE109" s="589"/>
      <c r="AF109" s="589"/>
      <c r="AG109" s="120" t="s">
        <v>270</v>
      </c>
    </row>
    <row r="110" spans="1:33" ht="16.149999999999999" customHeight="1" thickBot="1">
      <c r="A110" s="40"/>
      <c r="B110" s="96" t="s">
        <v>1745</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587">
        <f>AB108-AB109</f>
        <v>0</v>
      </c>
      <c r="AC110" s="587"/>
      <c r="AD110" s="587"/>
      <c r="AE110" s="587"/>
      <c r="AF110" s="587"/>
      <c r="AG110" s="120" t="s">
        <v>291</v>
      </c>
    </row>
    <row r="111" spans="1:33" ht="16.350000000000001" customHeight="1" thickTop="1" thickBot="1">
      <c r="A111" s="86"/>
      <c r="B111" s="97" t="s">
        <v>1746</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591">
        <f>IFERROR(AB110/AB106*100,0)</f>
        <v>0</v>
      </c>
      <c r="AC111" s="591"/>
      <c r="AD111" s="591"/>
      <c r="AE111" s="591"/>
      <c r="AF111" s="591"/>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588"/>
      <c r="AB113" s="588"/>
      <c r="AC113" s="588"/>
      <c r="AD113" s="588"/>
      <c r="AE113" s="588"/>
      <c r="AF113" s="588"/>
      <c r="AG113" s="588"/>
    </row>
    <row r="114" spans="1:35" ht="16.149999999999999" customHeight="1">
      <c r="A114" s="107" t="s">
        <v>1747</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708">
        <f>'別添_計画書（病院及び有床診療所）'!AB96</f>
        <v>0</v>
      </c>
      <c r="AC114" s="708"/>
      <c r="AD114" s="708"/>
      <c r="AE114" s="708"/>
      <c r="AF114" s="708"/>
      <c r="AG114" s="78" t="s">
        <v>289</v>
      </c>
    </row>
    <row r="115" spans="1:35" ht="16.149999999999999" customHeight="1">
      <c r="A115" s="406" t="s">
        <v>1748</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43">
        <f>'別添_計画書（病院及び有床診療所）'!AB97</f>
        <v>0</v>
      </c>
      <c r="AC115" s="643"/>
      <c r="AD115" s="643"/>
      <c r="AE115" s="643"/>
      <c r="AF115" s="643"/>
      <c r="AG115" s="118" t="s">
        <v>270</v>
      </c>
    </row>
    <row r="116" spans="1:35" ht="16.149999999999999" customHeight="1">
      <c r="A116" s="1" t="s">
        <v>1749</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593"/>
      <c r="AC116" s="593"/>
      <c r="AD116" s="593"/>
      <c r="AE116" s="593"/>
      <c r="AF116" s="593"/>
      <c r="AG116" s="168" t="s">
        <v>270</v>
      </c>
    </row>
    <row r="117" spans="1:35" ht="16.149999999999999" customHeight="1">
      <c r="A117" s="22" t="s">
        <v>1750</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94">
        <f>AB116-AB115</f>
        <v>0</v>
      </c>
      <c r="AC117" s="594"/>
      <c r="AD117" s="594"/>
      <c r="AE117" s="594"/>
      <c r="AF117" s="594"/>
      <c r="AG117" s="168" t="s">
        <v>270</v>
      </c>
    </row>
    <row r="118" spans="1:35" ht="16.149999999999999" customHeight="1">
      <c r="A118" s="16"/>
      <c r="B118" s="39" t="s">
        <v>1751</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89"/>
      <c r="AC118" s="589"/>
      <c r="AD118" s="589"/>
      <c r="AE118" s="589"/>
      <c r="AF118" s="589"/>
      <c r="AG118" s="120" t="s">
        <v>270</v>
      </c>
    </row>
    <row r="119" spans="1:35" ht="16.350000000000001" customHeight="1" thickBot="1">
      <c r="A119" s="40"/>
      <c r="B119" s="96" t="s">
        <v>1752</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587">
        <f>AB117-AB118</f>
        <v>0</v>
      </c>
      <c r="AC119" s="587"/>
      <c r="AD119" s="587"/>
      <c r="AE119" s="587"/>
      <c r="AF119" s="587"/>
      <c r="AG119" s="120" t="s">
        <v>291</v>
      </c>
    </row>
    <row r="120" spans="1:35" ht="16.350000000000001" customHeight="1" thickTop="1" thickBot="1">
      <c r="A120" s="86"/>
      <c r="B120" s="97" t="s">
        <v>1753</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591">
        <f>IFERROR(AB119/AB115*100,0)</f>
        <v>0</v>
      </c>
      <c r="AC120" s="591"/>
      <c r="AD120" s="591"/>
      <c r="AE120" s="591"/>
      <c r="AF120" s="591"/>
      <c r="AG120" s="154" t="s">
        <v>292</v>
      </c>
    </row>
    <row r="121" spans="1:35" ht="16.350000000000001" customHeight="1">
      <c r="AG121" s="28"/>
    </row>
    <row r="122" spans="1:35" ht="16.350000000000001" customHeight="1" thickBot="1">
      <c r="A122" s="592" t="s">
        <v>317</v>
      </c>
      <c r="B122" s="592"/>
      <c r="C122" s="592"/>
      <c r="D122" s="592"/>
      <c r="E122" s="592"/>
      <c r="F122" s="592"/>
      <c r="G122" s="592"/>
      <c r="H122" s="592"/>
      <c r="I122" s="592"/>
      <c r="J122" s="592"/>
      <c r="K122" s="592"/>
      <c r="L122" s="592"/>
      <c r="M122" s="592"/>
      <c r="N122" s="592"/>
      <c r="O122" s="592"/>
      <c r="P122" s="592"/>
      <c r="Q122" s="592"/>
      <c r="R122" s="592"/>
      <c r="S122" s="592"/>
      <c r="T122" s="592"/>
      <c r="U122" s="592"/>
      <c r="V122" s="592"/>
      <c r="W122" s="592"/>
      <c r="X122" s="592"/>
      <c r="Y122" s="592"/>
      <c r="Z122" s="592"/>
      <c r="AA122" s="592"/>
      <c r="AB122" s="592"/>
      <c r="AC122" s="592"/>
      <c r="AD122" s="592"/>
      <c r="AE122" s="592"/>
      <c r="AF122" s="592"/>
      <c r="AG122" s="592"/>
      <c r="AH122" s="195"/>
      <c r="AI122" s="195"/>
    </row>
    <row r="123" spans="1:35" ht="16.350000000000001" customHeight="1">
      <c r="A123" s="107" t="s">
        <v>1754</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708">
        <f>'別添_計画書（病院及び有床診療所）'!AB105</f>
        <v>0</v>
      </c>
      <c r="AC123" s="708"/>
      <c r="AD123" s="708"/>
      <c r="AE123" s="708"/>
      <c r="AF123" s="708"/>
      <c r="AG123" s="78" t="s">
        <v>289</v>
      </c>
      <c r="AH123" s="181"/>
      <c r="AI123" s="181"/>
    </row>
    <row r="124" spans="1:35" ht="16.350000000000001" customHeight="1">
      <c r="A124" s="406" t="s">
        <v>1731</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43">
        <f>'別添_計画書（病院及び有床診療所）'!AB106</f>
        <v>0</v>
      </c>
      <c r="AC124" s="643"/>
      <c r="AD124" s="643"/>
      <c r="AE124" s="643"/>
      <c r="AF124" s="643"/>
      <c r="AG124" s="118" t="s">
        <v>270</v>
      </c>
    </row>
    <row r="125" spans="1:35" ht="16.350000000000001" customHeight="1">
      <c r="A125" s="1" t="s">
        <v>1732</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593"/>
      <c r="AC125" s="593"/>
      <c r="AD125" s="593"/>
      <c r="AE125" s="593"/>
      <c r="AF125" s="593"/>
      <c r="AG125" s="168" t="s">
        <v>270</v>
      </c>
    </row>
    <row r="126" spans="1:35" ht="16.350000000000001" customHeight="1">
      <c r="A126" s="22" t="s">
        <v>1736</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94">
        <f>AB125-AB124</f>
        <v>0</v>
      </c>
      <c r="AC126" s="594"/>
      <c r="AD126" s="594"/>
      <c r="AE126" s="594"/>
      <c r="AF126" s="594"/>
      <c r="AG126" s="168" t="s">
        <v>270</v>
      </c>
    </row>
    <row r="127" spans="1:35" ht="16.350000000000001" customHeight="1">
      <c r="A127" s="16"/>
      <c r="B127" s="39" t="s">
        <v>1733</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89"/>
      <c r="AC127" s="589"/>
      <c r="AD127" s="589"/>
      <c r="AE127" s="589"/>
      <c r="AF127" s="589"/>
      <c r="AG127" s="120" t="s">
        <v>270</v>
      </c>
    </row>
    <row r="128" spans="1:35" ht="16.350000000000001" customHeight="1" thickBot="1">
      <c r="A128" s="40"/>
      <c r="B128" s="96" t="s">
        <v>1734</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587">
        <f>AB126-AB127</f>
        <v>0</v>
      </c>
      <c r="AC128" s="587"/>
      <c r="AD128" s="587"/>
      <c r="AE128" s="587"/>
      <c r="AF128" s="587"/>
      <c r="AG128" s="120" t="s">
        <v>291</v>
      </c>
    </row>
    <row r="129" spans="1:35" ht="16.350000000000001" customHeight="1" thickTop="1" thickBot="1">
      <c r="A129" s="86"/>
      <c r="B129" s="97" t="s">
        <v>1735</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591">
        <f>IFERROR(AB128/AB124*100,0)</f>
        <v>0</v>
      </c>
      <c r="AC129" s="591"/>
      <c r="AD129" s="591"/>
      <c r="AE129" s="591"/>
      <c r="AF129" s="591"/>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588"/>
      <c r="AB131" s="588"/>
      <c r="AC131" s="588"/>
      <c r="AD131" s="588"/>
      <c r="AE131" s="588"/>
      <c r="AF131" s="588"/>
      <c r="AG131" s="588"/>
    </row>
    <row r="132" spans="1:35" ht="16.149999999999999" customHeight="1">
      <c r="A132" s="107" t="s">
        <v>1755</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708">
        <f>'別添_計画書（病院及び有床診療所）'!AB114</f>
        <v>0</v>
      </c>
      <c r="AC132" s="708"/>
      <c r="AD132" s="708"/>
      <c r="AE132" s="708"/>
      <c r="AF132" s="708"/>
      <c r="AG132" s="78" t="s">
        <v>289</v>
      </c>
    </row>
    <row r="133" spans="1:35" ht="16.149999999999999" customHeight="1">
      <c r="A133" s="480" t="s">
        <v>1725</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43">
        <f>'別添_計画書（病院及び有床診療所）'!AB115</f>
        <v>0</v>
      </c>
      <c r="AC133" s="643"/>
      <c r="AD133" s="643"/>
      <c r="AE133" s="643"/>
      <c r="AF133" s="643"/>
      <c r="AG133" s="118" t="s">
        <v>270</v>
      </c>
    </row>
    <row r="134" spans="1:35" ht="16.149999999999999" customHeight="1">
      <c r="A134" s="1" t="s">
        <v>1726</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593"/>
      <c r="AC134" s="593"/>
      <c r="AD134" s="593"/>
      <c r="AE134" s="593"/>
      <c r="AF134" s="593"/>
      <c r="AG134" s="168" t="s">
        <v>270</v>
      </c>
    </row>
    <row r="135" spans="1:35" ht="16.149999999999999" customHeight="1">
      <c r="A135" s="22" t="s">
        <v>1727</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94">
        <f>AB134-AB133</f>
        <v>0</v>
      </c>
      <c r="AC135" s="594"/>
      <c r="AD135" s="594"/>
      <c r="AE135" s="594"/>
      <c r="AF135" s="594"/>
      <c r="AG135" s="168" t="s">
        <v>270</v>
      </c>
    </row>
    <row r="136" spans="1:35" ht="16.149999999999999" customHeight="1">
      <c r="A136" s="16"/>
      <c r="B136" s="39" t="s">
        <v>1728</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89"/>
      <c r="AC136" s="589"/>
      <c r="AD136" s="589"/>
      <c r="AE136" s="589"/>
      <c r="AF136" s="589"/>
      <c r="AG136" s="120" t="s">
        <v>270</v>
      </c>
    </row>
    <row r="137" spans="1:35" ht="16.149999999999999" customHeight="1" thickBot="1">
      <c r="A137" s="40"/>
      <c r="B137" s="96" t="s">
        <v>1729</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587">
        <f>AB135-AB136</f>
        <v>0</v>
      </c>
      <c r="AC137" s="587"/>
      <c r="AD137" s="587"/>
      <c r="AE137" s="587"/>
      <c r="AF137" s="587"/>
      <c r="AG137" s="120" t="s">
        <v>291</v>
      </c>
    </row>
    <row r="138" spans="1:35" ht="16.350000000000001" customHeight="1" thickTop="1" thickBot="1">
      <c r="A138" s="86"/>
      <c r="B138" s="97" t="s">
        <v>1730</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591">
        <f>IFERROR(AB137/AB133*100,0)</f>
        <v>0</v>
      </c>
      <c r="AC138" s="591"/>
      <c r="AD138" s="591"/>
      <c r="AE138" s="591"/>
      <c r="AF138" s="591"/>
      <c r="AG138" s="154" t="s">
        <v>292</v>
      </c>
    </row>
    <row r="139" spans="1:35" ht="16.350000000000001" customHeight="1"/>
    <row r="140" spans="1:35" ht="16.350000000000001" customHeight="1">
      <c r="A140" s="65" t="s">
        <v>1675</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584"/>
      <c r="AB141" s="584"/>
      <c r="AC141" s="584"/>
      <c r="AD141" s="584"/>
      <c r="AE141" s="584"/>
      <c r="AF141" s="584"/>
      <c r="AG141" s="584"/>
      <c r="AH141" s="195"/>
      <c r="AI141" s="195"/>
    </row>
    <row r="142" spans="1:35" ht="16.149999999999999" customHeight="1">
      <c r="A142" s="106" t="s">
        <v>1718</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708">
        <f>'別添_計画書（病院及び有床診療所）'!AB124</f>
        <v>0</v>
      </c>
      <c r="AC142" s="708"/>
      <c r="AD142" s="708"/>
      <c r="AE142" s="708"/>
      <c r="AF142" s="708"/>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95">
        <f>'別添_計画書（病院及び有床診療所）'!AB125</f>
        <v>0</v>
      </c>
      <c r="AC143" s="695"/>
      <c r="AD143" s="695"/>
      <c r="AE143" s="695"/>
      <c r="AF143" s="695"/>
      <c r="AG143" s="478" t="s">
        <v>270</v>
      </c>
      <c r="AH143" s="181"/>
      <c r="AI143" s="181"/>
    </row>
    <row r="144" spans="1:35" ht="16.149999999999999" customHeight="1" collapsed="1">
      <c r="A144" s="471" t="s">
        <v>1719</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43">
        <f>'別添_計画書（病院及び有床診療所）'!AB126</f>
        <v>0</v>
      </c>
      <c r="AC144" s="643"/>
      <c r="AD144" s="643"/>
      <c r="AE144" s="643"/>
      <c r="AF144" s="643"/>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712"/>
      <c r="AC145" s="712"/>
      <c r="AD145" s="712"/>
      <c r="AE145" s="712"/>
      <c r="AF145" s="712"/>
      <c r="AG145" s="479" t="s">
        <v>270</v>
      </c>
    </row>
    <row r="146" spans="1:35" ht="16.149999999999999" customHeight="1" collapsed="1">
      <c r="A146" s="95" t="s">
        <v>1720</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586"/>
      <c r="AC146" s="586"/>
      <c r="AD146" s="586"/>
      <c r="AE146" s="586"/>
      <c r="AF146" s="586"/>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713">
        <f>AB145-AB143</f>
        <v>0</v>
      </c>
      <c r="AC147" s="713"/>
      <c r="AD147" s="713"/>
      <c r="AE147" s="713"/>
      <c r="AF147" s="713"/>
      <c r="AG147" s="479" t="s">
        <v>270</v>
      </c>
    </row>
    <row r="148" spans="1:35" ht="16.149999999999999" customHeight="1" collapsed="1">
      <c r="A148" s="99" t="s">
        <v>1721</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599">
        <f>AB146-AB144</f>
        <v>0</v>
      </c>
      <c r="AC148" s="599"/>
      <c r="AD148" s="599"/>
      <c r="AE148" s="599"/>
      <c r="AF148" s="599"/>
      <c r="AG148" s="124" t="s">
        <v>270</v>
      </c>
    </row>
    <row r="149" spans="1:35" ht="16.149999999999999" customHeight="1">
      <c r="A149" s="88"/>
      <c r="B149" s="89" t="s">
        <v>1722</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586"/>
      <c r="AC149" s="586"/>
      <c r="AD149" s="586"/>
      <c r="AE149" s="586"/>
      <c r="AF149" s="586"/>
      <c r="AG149" s="127" t="s">
        <v>270</v>
      </c>
    </row>
    <row r="150" spans="1:35" ht="16.149999999999999" customHeight="1" thickBot="1">
      <c r="A150" s="90"/>
      <c r="B150" s="101" t="s">
        <v>1723</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710">
        <f>AB148-AB149</f>
        <v>0</v>
      </c>
      <c r="AC150" s="710"/>
      <c r="AD150" s="710"/>
      <c r="AE150" s="710"/>
      <c r="AF150" s="710"/>
      <c r="AG150" s="127" t="s">
        <v>291</v>
      </c>
    </row>
    <row r="151" spans="1:35" ht="16.350000000000001" customHeight="1" thickTop="1" thickBot="1">
      <c r="A151" s="91"/>
      <c r="B151" s="102" t="s">
        <v>1724</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711">
        <f>IFERROR(AB150/AB144*100,0)</f>
        <v>0</v>
      </c>
      <c r="AC151" s="711"/>
      <c r="AD151" s="711"/>
      <c r="AE151" s="711"/>
      <c r="AF151" s="711"/>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1710</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584"/>
      <c r="AB153" s="584"/>
      <c r="AC153" s="584"/>
      <c r="AD153" s="584"/>
      <c r="AE153" s="584"/>
      <c r="AF153" s="584"/>
      <c r="AG153" s="584"/>
      <c r="AH153" s="195"/>
      <c r="AI153" s="195"/>
    </row>
    <row r="154" spans="1:35" ht="16.149999999999999" customHeight="1">
      <c r="A154" s="106" t="s">
        <v>1711</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708">
        <f>'別添_計画書（病院及び有床診療所）'!AB136</f>
        <v>0</v>
      </c>
      <c r="AC154" s="708"/>
      <c r="AD154" s="708"/>
      <c r="AE154" s="708"/>
      <c r="AF154" s="708"/>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627">
        <f>'別添_計画書（病院及び有床診療所）'!AB137</f>
        <v>0</v>
      </c>
      <c r="AC155" s="627"/>
      <c r="AD155" s="627"/>
      <c r="AE155" s="627"/>
      <c r="AF155" s="627"/>
      <c r="AG155" s="323" t="s">
        <v>270</v>
      </c>
      <c r="AH155" s="181"/>
      <c r="AI155" s="181"/>
    </row>
    <row r="156" spans="1:35" ht="16.149999999999999" customHeight="1" collapsed="1">
      <c r="A156" s="95" t="s">
        <v>1712</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43">
        <f>'別添_計画書（病院及び有床診療所）'!AB138</f>
        <v>0</v>
      </c>
      <c r="AC156" s="643"/>
      <c r="AD156" s="643"/>
      <c r="AE156" s="643"/>
      <c r="AF156" s="643"/>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714"/>
      <c r="AC157" s="714"/>
      <c r="AD157" s="714"/>
      <c r="AE157" s="714"/>
      <c r="AF157" s="714"/>
      <c r="AG157" s="326" t="s">
        <v>270</v>
      </c>
    </row>
    <row r="158" spans="1:35" ht="16.149999999999999" customHeight="1" collapsed="1">
      <c r="A158" s="95" t="s">
        <v>1713</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586"/>
      <c r="AC158" s="586"/>
      <c r="AD158" s="586"/>
      <c r="AE158" s="586"/>
      <c r="AF158" s="586"/>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715">
        <f>AB157-AB155</f>
        <v>0</v>
      </c>
      <c r="AC159" s="715"/>
      <c r="AD159" s="715"/>
      <c r="AE159" s="715"/>
      <c r="AF159" s="715"/>
      <c r="AG159" s="326" t="s">
        <v>270</v>
      </c>
    </row>
    <row r="160" spans="1:35" ht="16.149999999999999" customHeight="1" collapsed="1">
      <c r="A160" s="99" t="s">
        <v>1714</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599">
        <f>AB158-AB156</f>
        <v>0</v>
      </c>
      <c r="AC160" s="599"/>
      <c r="AD160" s="599"/>
      <c r="AE160" s="599"/>
      <c r="AF160" s="599"/>
      <c r="AG160" s="70" t="s">
        <v>270</v>
      </c>
    </row>
    <row r="161" spans="1:34" ht="16.149999999999999" customHeight="1">
      <c r="A161" s="88"/>
      <c r="B161" s="89" t="s">
        <v>1715</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586"/>
      <c r="AC161" s="586"/>
      <c r="AD161" s="586"/>
      <c r="AE161" s="586"/>
      <c r="AF161" s="586"/>
      <c r="AG161" s="125" t="s">
        <v>270</v>
      </c>
    </row>
    <row r="162" spans="1:34" ht="16.149999999999999" customHeight="1" thickBot="1">
      <c r="A162" s="90"/>
      <c r="B162" s="101" t="s">
        <v>1716</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710">
        <f>AB160-AB161</f>
        <v>0</v>
      </c>
      <c r="AC162" s="710"/>
      <c r="AD162" s="710"/>
      <c r="AE162" s="710"/>
      <c r="AF162" s="710"/>
      <c r="AG162" s="125" t="s">
        <v>291</v>
      </c>
    </row>
    <row r="163" spans="1:34" ht="16.350000000000001" customHeight="1" thickTop="1" thickBot="1">
      <c r="A163" s="91"/>
      <c r="B163" s="102" t="s">
        <v>1717</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711">
        <f>IFERROR(AB162/AB156*100,0)</f>
        <v>0</v>
      </c>
      <c r="AC163" s="711"/>
      <c r="AD163" s="711"/>
      <c r="AE163" s="711"/>
      <c r="AF163" s="711"/>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597"/>
      <c r="G168" s="597"/>
      <c r="H168" s="3" t="s">
        <v>16</v>
      </c>
      <c r="I168" s="597"/>
      <c r="J168" s="597"/>
      <c r="K168" s="3" t="s">
        <v>264</v>
      </c>
      <c r="L168" s="597"/>
      <c r="M168" s="597"/>
      <c r="N168" s="3" t="s">
        <v>18</v>
      </c>
      <c r="O168" s="3"/>
      <c r="P168" s="3"/>
      <c r="Q168" s="3" t="s">
        <v>444</v>
      </c>
      <c r="R168" s="3"/>
      <c r="S168" s="3"/>
      <c r="T168" s="3"/>
      <c r="U168" s="598"/>
      <c r="V168" s="598"/>
      <c r="W168" s="598"/>
      <c r="X168" s="598"/>
      <c r="Y168" s="598"/>
      <c r="Z168" s="598"/>
      <c r="AA168" s="598"/>
      <c r="AB168" s="598"/>
      <c r="AC168" s="598"/>
      <c r="AD168" s="598"/>
      <c r="AE168" s="598"/>
      <c r="AF168" s="59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93:AF93"/>
    <mergeCell ref="AB96:AF96"/>
    <mergeCell ref="AB97:AF97"/>
    <mergeCell ref="AB98:AF98"/>
    <mergeCell ref="AB99:AF99"/>
    <mergeCell ref="AB87:AF87"/>
    <mergeCell ref="AB88:AF88"/>
    <mergeCell ref="AB89:AF89"/>
    <mergeCell ref="AB90:AF90"/>
    <mergeCell ref="AB91:AF91"/>
    <mergeCell ref="AB92:AF92"/>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28:E28"/>
    <mergeCell ref="G28:H28"/>
    <mergeCell ref="M28:N28"/>
    <mergeCell ref="P28:Q28"/>
    <mergeCell ref="AC28:AF28"/>
    <mergeCell ref="D29:E29"/>
    <mergeCell ref="G29:H29"/>
    <mergeCell ref="M29:N29"/>
    <mergeCell ref="P29:Q29"/>
    <mergeCell ref="AC29:AF29"/>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R19:X19"/>
    <mergeCell ref="AC19:AF19"/>
    <mergeCell ref="B20:R20"/>
    <mergeCell ref="S20:AA20"/>
    <mergeCell ref="AB20:AG20"/>
    <mergeCell ref="D21:E21"/>
    <mergeCell ref="G21:H21"/>
    <mergeCell ref="M21:N21"/>
    <mergeCell ref="P21:Q21"/>
    <mergeCell ref="T21:Z21"/>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c722abcf-5081-49ae-8e94-2af0c04637a8" xsi:nil="true"/>
    <TaxCatchAll xmlns="263dbbe5-076b-4606-a03b-9598f5f2f35a" xsi:nil="true"/>
    <Owner xmlns="c722abcf-5081-49ae-8e94-2af0c04637a8">
      <UserInfo>
        <DisplayName/>
        <AccountId xsi:nil="true"/>
        <AccountType/>
      </UserInfo>
    </Owner>
    <lcf76f155ced4ddcb4097134ff3c332f xmlns="c722abcf-5081-49ae-8e94-2af0c04637a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474E743BF41504DB8261B45D39FB1FA" ma:contentTypeVersion="14" ma:contentTypeDescription="新しいドキュメントを作成します。" ma:contentTypeScope="" ma:versionID="86d7d58d7a1b6f7e827e4ba58b1fe5ef">
  <xsd:schema xmlns:xsd="http://www.w3.org/2001/XMLSchema" xmlns:xs="http://www.w3.org/2001/XMLSchema" xmlns:p="http://schemas.microsoft.com/office/2006/metadata/properties" xmlns:ns2="c722abcf-5081-49ae-8e94-2af0c04637a8" xmlns:ns3="263dbbe5-076b-4606-a03b-9598f5f2f35a" targetNamespace="http://schemas.microsoft.com/office/2006/metadata/properties" ma:root="true" ma:fieldsID="89488d9f835266eb4c916f1e10c7b6d8" ns2:_="" ns3:_="">
    <xsd:import namespace="c722abcf-5081-49ae-8e94-2af0c04637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22abcf-5081-49ae-8e94-2af0c04637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9e83d76-b983-4778-9c18-07468b6b2bf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 ds:uri="4ef8c843-fbb2-4444-8b11-8eb5722191a5"/>
    <ds:schemaRef ds:uri="85e6e18b-26c1-4122-9e79-e6c53ac26d53"/>
    <ds:schemaRef ds:uri="c722abcf-5081-49ae-8e94-2af0c04637a8"/>
  </ds:schemaRefs>
</ds:datastoreItem>
</file>

<file path=customXml/itemProps2.xml><?xml version="1.0" encoding="utf-8"?>
<ds:datastoreItem xmlns:ds="http://schemas.openxmlformats.org/officeDocument/2006/customXml" ds:itemID="{AC21F5E0-753B-4052-953D-312C274E2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22abcf-5081-49ae-8e94-2af0c04637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7EF172-0E57-4331-B246-3594E5181F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0x010100A474E743BF41504DB8261B45D39FB1FA</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y fmtid="{D5CDD505-2E9C-101B-9397-08002B2CF9AE}" pid="10" name="Order">
    <vt:r8>5135400</vt:r8>
  </property>
</Properties>
</file>