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33" documentId="13_ncr:1_{137F9000-7F06-40D0-9CEC-3BFEF18D1206}" xr6:coauthVersionLast="47" xr6:coauthVersionMax="47" xr10:uidLastSave="{60B75D81-CAB5-4062-AFAA-D9597B3D4B22}"/>
  <workbookProtection workbookAlgorithmName="SHA-512" workbookHashValue="xy5EwmqnVJ211iFOowEjX0OelzmkTQoWIKXcRlkpXyofrQwK5gFiB6dNW9Lc3e9X0OQB7MuyQHePXdz0jdJTNw==" workbookSaltValue="h7IBq0SvAUNkvl0V0t3WBQ==" workbookSpinCount="100000" lockStructure="1"/>
  <bookViews>
    <workbookView xWindow="-120" yWindow="-120" windowWidth="29040" windowHeight="15720"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'[1]別紙様式11_訪問看護ベースアップ評価料（Ⅱ）'!#REF!</definedName>
    <definedName name="医療保険の利用者割合">'[2]別紙様式11_訪問看護ベースアップ評価料（Ⅱ）'!#REF!</definedName>
    <definedName name="医療保険の利用者割合１" localSheetId="13">'[1]（参考）_賃金引き上げ計画書作成のための計算シート'!$M$63</definedName>
    <definedName name="医療保険の利用者割合１">'[2]（参考）_賃金引き上げ計画書作成のための計算シート'!$M$65</definedName>
    <definedName name="医療保険の利用者割合２" localSheetId="13">'[1]別紙様式11_訪問看護ベースアップ評価料（Ⅱ）'!$M$79</definedName>
    <definedName name="医療保険の利用者割合２">'[2]別紙様式11_訪問看護ベースアップ評価料（Ⅱ）'!$M$79</definedName>
    <definedName name="一覧">[3]加算率一覧!$A$4:$A$25</definedName>
    <definedName name="種類">[1]サービス種類一覧!$A$4:$A$20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[1]別添!$M$11</definedName>
    <definedName name="訪問看護ステーションコード">'[2]別紙様式11_訪問看護ベースアップ評価料（Ⅰ）'!$M$7</definedName>
    <definedName name="訪問看護ステーション名" localSheetId="13">[1]別添!$M$12</definedName>
    <definedName name="訪問看護ステーション名">'[2]別紙様式11_訪問看護ベースアップ評価料（Ⅰ）'!$M$8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23" l="1"/>
  <c r="V18" i="23"/>
  <c r="RU2" i="21" l="1"/>
  <c r="RN2" i="21"/>
  <c r="QL2" i="21"/>
  <c r="AB93" i="23"/>
  <c r="AB102" i="23"/>
  <c r="QS2" i="21" s="1"/>
  <c r="AB111" i="23"/>
  <c r="QZ2" i="21" s="1"/>
  <c r="AB120" i="23"/>
  <c r="RG2" i="21" s="1"/>
  <c r="AB129" i="23"/>
  <c r="AB138" i="23"/>
  <c r="AB149" i="23"/>
  <c r="AB161" i="23"/>
  <c r="AH7" i="23"/>
  <c r="AR7" i="23" s="1"/>
  <c r="OE2" i="21" l="1"/>
  <c r="OF2" i="21"/>
  <c r="AR18" i="23"/>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<sst xmlns="http://schemas.openxmlformats.org/spreadsheetml/2006/main" count="4389" uniqueCount="1946">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</sst>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horizontal="right" vertical="center" shrinkToFit="1"/>
      <protection locked="0"/>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Alignment="1" applyProtection="1">
      <alignment horizontal="right" vertical="center" shrinkToFit="1"/>
      <protection locked="0"/>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3" borderId="0" xfId="3" applyFont="1" applyFill="1" applyBorder="1" applyAlignment="1" applyProtection="1">
      <alignment vertical="center" shrinkToFit="1"/>
      <protection locked="0"/>
    </xf>
    <xf numFmtId="38" fontId="2" fillId="3" borderId="0" xfId="3" applyFont="1" applyFill="1" applyBorder="1" applyAlignment="1" applyProtection="1">
      <alignment horizontal="righ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14" fillId="3" borderId="0" xfId="0" applyFont="1" applyFill="1" applyAlignment="1" applyProtection="1">
      <alignment horizontal="center" vertical="center" shrinkToFit="1"/>
      <protection locked="0"/>
    </xf>
    <xf numFmtId="38" fontId="2" fillId="3" borderId="1" xfId="3" applyFont="1" applyFill="1" applyBorder="1" applyAlignment="1" applyProtection="1">
      <alignment vertical="center" shrinkToFit="1"/>
      <protection locked="0"/>
    </xf>
    <xf numFmtId="176" fontId="14" fillId="4" borderId="49" xfId="3" applyNumberFormat="1"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0" fillId="3" borderId="5" xfId="3" applyFont="1" applyFill="1" applyBorder="1" applyAlignment="1" applyProtection="1">
      <alignment horizontal="right" vertical="center" shrinkToFit="1"/>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46" fillId="4" borderId="5" xfId="0" applyFont="1" applyFill="1" applyBorder="1" applyAlignment="1">
      <alignment horizontal="center" vertical="center"/>
    </xf>
    <xf numFmtId="38" fontId="46" fillId="4" borderId="5" xfId="3" applyFont="1" applyFill="1" applyBorder="1" applyAlignment="1">
      <alignment horizontal="right" vertical="center" shrinkToFit="1"/>
    </xf>
    <xf numFmtId="0" fontId="46" fillId="2" borderId="3"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5" xfId="0" applyFont="1" applyFill="1" applyBorder="1" applyAlignment="1">
      <alignment vertical="center"/>
    </xf>
    <xf numFmtId="0" fontId="46" fillId="3" borderId="5" xfId="0" applyFont="1" applyFill="1" applyBorder="1" applyAlignment="1" applyProtection="1">
      <alignment horizontal="center" vertical="center"/>
      <protection locked="0"/>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6" xfId="0" applyFont="1" applyFill="1" applyBorder="1" applyAlignment="1">
      <alignment horizontal="center" vertical="center"/>
    </xf>
    <xf numFmtId="0" fontId="46" fillId="4" borderId="5" xfId="0" applyFont="1" applyFill="1" applyBorder="1" applyAlignment="1">
      <alignment horizontal="center"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38" fontId="57" fillId="4" borderId="5" xfId="3" applyFont="1" applyFill="1" applyBorder="1" applyAlignment="1">
      <alignment horizontal="right" vertical="center" shrinkToFit="1"/>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5" xfId="3" applyFont="1" applyFill="1" applyBorder="1" applyAlignment="1" applyProtection="1">
      <alignment horizontal="right" vertical="center" shrinkToFit="1"/>
      <protection locked="0"/>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3" borderId="5"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4" borderId="5" xfId="0" applyFont="1" applyFill="1" applyBorder="1" applyAlignment="1" applyProtection="1">
      <alignment horizontal="center" vertical="center"/>
      <protection locked="0"/>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4" borderId="5" xfId="0" applyFont="1" applyFill="1" applyBorder="1" applyAlignment="1">
      <alignment horizontal="center" vertical="center"/>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176" fontId="2" fillId="4" borderId="49"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0" fontId="46" fillId="4" borderId="5" xfId="0" applyFont="1" applyFill="1" applyBorder="1" applyAlignment="1" applyProtection="1">
      <alignment horizontal="center" vertical="center"/>
      <protection locked="0"/>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2" fillId="4" borderId="26" xfId="0" applyFont="1" applyFill="1" applyBorder="1" applyAlignment="1">
      <alignment horizontal="center" vertical="center"/>
    </xf>
    <xf numFmtId="0" fontId="2" fillId="0" borderId="0" xfId="0" applyFont="1" applyFill="1" applyBorder="1" applyAlignment="1">
      <alignment horizontal="center" vertical="center"/>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8"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180975</xdr:rowOff>
        </xdr:from>
        <xdr:to>
          <xdr:col>2</xdr:col>
          <xdr:colOff>85725</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85725</xdr:colOff>
          <xdr:row>142</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28575</xdr:colOff>
      <xdr:row>4</xdr:row>
      <xdr:rowOff>95250</xdr:rowOff>
    </xdr:from>
    <xdr:to>
      <xdr:col>31</xdr:col>
      <xdr:colOff>66675</xdr:colOff>
      <xdr:row>11</xdr:row>
      <xdr:rowOff>133350</xdr:rowOff>
    </xdr:to>
    <xdr:sp macro="" textlink="">
      <xdr:nvSpPr>
        <xdr:cNvPr id="2" name="四角形: 角を丸くする 1">
          <a:extLst>
            <a:ext uri="{FF2B5EF4-FFF2-40B4-BE49-F238E27FC236}">
              <a16:creationId xmlns:a16="http://schemas.microsoft.com/office/drawing/2014/main" id="{7F90DE2E-B6BB-4894-8F8B-3BDE5BF1E760}"/>
            </a:ext>
          </a:extLst>
        </xdr:cNvPr>
        <xdr:cNvSpPr/>
      </xdr:nvSpPr>
      <xdr:spPr>
        <a:xfrm>
          <a:off x="5486400" y="781050"/>
          <a:ext cx="2971800" cy="14382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Ⅰ(</a:t>
          </a:r>
          <a:r>
            <a:rPr kumimoji="1" lang="ja-JP" altLang="en-US" sz="1100"/>
            <a:t>１</a:t>
          </a:r>
          <a:r>
            <a:rPr kumimoji="1" lang="en-US" altLang="ja-JP" sz="1100"/>
            <a:t>)(</a:t>
          </a:r>
          <a:r>
            <a:rPr kumimoji="1" lang="ja-JP" altLang="en-US" sz="1100"/>
            <a:t>２</a:t>
          </a:r>
          <a:r>
            <a:rPr kumimoji="1" lang="en-US" altLang="ja-JP" sz="1100"/>
            <a:t>)</a:t>
          </a:r>
        </a:p>
        <a:p>
          <a:pPr algn="l"/>
          <a:r>
            <a:rPr kumimoji="1" lang="ja-JP" altLang="en-US" sz="1100"/>
            <a:t>報告書の作成は年度単位となりますので、期間の終期は令和７年３月となります。</a:t>
          </a:r>
          <a:endParaRPr kumimoji="1" lang="en-US" altLang="ja-JP" sz="1100"/>
        </a:p>
        <a:p>
          <a:pPr algn="l"/>
          <a:r>
            <a:rPr kumimoji="1" lang="ja-JP" altLang="en-US" sz="1100"/>
            <a:t>（例：</a:t>
          </a:r>
          <a:r>
            <a:rPr kumimoji="1" lang="en-US" altLang="ja-JP" sz="1100"/>
            <a:t>R6.6.1</a:t>
          </a:r>
          <a:r>
            <a:rPr kumimoji="1" lang="ja-JP" altLang="en-US" sz="1100"/>
            <a:t>より算定→</a:t>
          </a:r>
          <a:r>
            <a:rPr kumimoji="1" lang="en-US" altLang="ja-JP" sz="1100"/>
            <a:t>R6.6</a:t>
          </a:r>
          <a:r>
            <a:rPr kumimoji="1" lang="ja-JP" altLang="en-US" sz="1100"/>
            <a:t>～</a:t>
          </a:r>
          <a:r>
            <a:rPr kumimoji="1" lang="en-US" altLang="ja-JP" sz="1100"/>
            <a:t>R7.3</a:t>
          </a:r>
        </a:p>
        <a:p>
          <a:pPr algn="l"/>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R7.3.1</a:t>
          </a:r>
          <a:r>
            <a:rPr kumimoji="1" lang="ja-JP" altLang="ja-JP" sz="1100">
              <a:solidFill>
                <a:schemeClr val="lt1"/>
              </a:solidFill>
              <a:effectLst/>
              <a:latin typeface="+mn-lt"/>
              <a:ea typeface="+mn-ea"/>
              <a:cs typeface="+mn-cs"/>
            </a:rPr>
            <a:t>より算定→</a:t>
          </a:r>
          <a:r>
            <a:rPr kumimoji="1" lang="en-US" altLang="ja-JP" sz="1100">
              <a:solidFill>
                <a:schemeClr val="lt1"/>
              </a:solidFill>
              <a:effectLst/>
              <a:latin typeface="+mn-lt"/>
              <a:ea typeface="+mn-ea"/>
              <a:cs typeface="+mn-cs"/>
            </a:rPr>
            <a:t>R7.3</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R7.3</a:t>
          </a:r>
          <a:r>
            <a:rPr kumimoji="1" lang="ja-JP" altLang="en-US" sz="1100">
              <a:solidFill>
                <a:schemeClr val="lt1"/>
              </a:solidFill>
              <a:effectLst/>
              <a:latin typeface="+mn-lt"/>
              <a:ea typeface="+mn-ea"/>
              <a:cs typeface="+mn-cs"/>
            </a:rPr>
            <a:t>）</a:t>
          </a:r>
          <a:endParaRPr kumimoji="1" lang="ja-JP" altLang="en-US" sz="1100"/>
        </a:p>
      </xdr:txBody>
    </xdr:sp>
    <xdr:clientData fPrintsWithSheet="0"/>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9" t="s">
        <v>2</v>
      </c>
      <c r="C6" s="579"/>
      <c r="D6" s="579"/>
      <c r="E6" s="581"/>
      <c r="F6" s="582"/>
      <c r="G6" s="583"/>
      <c r="H6" s="222"/>
      <c r="I6" s="578" t="s">
        <v>3</v>
      </c>
      <c r="J6" s="578"/>
      <c r="K6" s="578"/>
      <c r="L6" s="222"/>
      <c r="M6" s="227"/>
    </row>
    <row r="7" spans="1:15" ht="22.5" customHeight="1">
      <c r="A7" s="228"/>
      <c r="B7" s="580" t="s">
        <v>4</v>
      </c>
      <c r="C7" s="580"/>
      <c r="D7" s="580"/>
      <c r="E7" s="584"/>
      <c r="F7" s="585"/>
      <c r="G7" s="586"/>
      <c r="H7" s="222"/>
      <c r="I7" s="578"/>
      <c r="J7" s="578"/>
      <c r="K7" s="578"/>
      <c r="L7" s="222"/>
      <c r="M7" s="227"/>
    </row>
    <row r="8" spans="1:15" ht="11.25" customHeight="1">
      <c r="A8" s="229"/>
      <c r="B8" s="230"/>
      <c r="C8" s="230"/>
      <c r="D8" s="230"/>
      <c r="E8" s="193"/>
      <c r="F8" s="193"/>
      <c r="G8" s="193"/>
      <c r="H8" s="193"/>
      <c r="I8" s="193"/>
      <c r="J8" s="193"/>
      <c r="K8" s="193"/>
      <c r="L8" s="193"/>
      <c r="M8" s="231"/>
    </row>
    <row r="9" spans="1:15" ht="22.5" customHeight="1">
      <c r="A9" s="229"/>
      <c r="B9" s="587" t="s">
        <v>5</v>
      </c>
      <c r="C9" s="587"/>
      <c r="D9" s="587"/>
      <c r="E9" s="193"/>
      <c r="F9" s="193"/>
      <c r="G9" s="193"/>
      <c r="H9" s="193"/>
      <c r="I9" s="193"/>
      <c r="J9" s="193"/>
      <c r="K9" s="193"/>
      <c r="L9" s="193"/>
      <c r="M9" s="231"/>
    </row>
    <row r="10" spans="1:15" ht="22.5" customHeight="1">
      <c r="A10" s="229"/>
      <c r="B10" s="590" t="s">
        <v>6</v>
      </c>
      <c r="C10" s="590"/>
      <c r="D10" s="590"/>
      <c r="E10" s="591"/>
      <c r="F10" s="591"/>
      <c r="G10" s="591"/>
      <c r="H10" s="591"/>
      <c r="I10" s="193"/>
      <c r="J10" s="193"/>
      <c r="K10" s="193"/>
      <c r="L10" s="193"/>
      <c r="M10" s="231"/>
    </row>
    <row r="11" spans="1:15" ht="22.5" customHeight="1">
      <c r="A11" s="229"/>
      <c r="B11" s="590" t="s">
        <v>7</v>
      </c>
      <c r="C11" s="590"/>
      <c r="D11" s="590"/>
      <c r="E11" s="591"/>
      <c r="F11" s="591"/>
      <c r="G11" s="591"/>
      <c r="H11" s="591"/>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95"/>
      <c r="D14" s="595"/>
      <c r="E14" s="595"/>
      <c r="F14" s="595"/>
      <c r="G14" s="595"/>
      <c r="H14" s="595"/>
      <c r="I14" s="595"/>
      <c r="J14" s="596" t="s">
        <v>9</v>
      </c>
      <c r="K14" s="596"/>
      <c r="L14" s="597"/>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88" t="s">
        <v>10</v>
      </c>
      <c r="D17" s="588"/>
      <c r="E17" s="588"/>
      <c r="F17" s="588"/>
      <c r="G17" s="588"/>
      <c r="H17" s="588"/>
      <c r="I17" s="588"/>
      <c r="J17" s="588"/>
      <c r="K17" s="588"/>
      <c r="L17" s="589"/>
      <c r="M17" s="249"/>
      <c r="O17" s="260" t="b">
        <v>0</v>
      </c>
    </row>
    <row r="18" spans="1:15" ht="36.75" customHeight="1">
      <c r="A18" s="226"/>
      <c r="B18" s="255"/>
      <c r="C18" s="588" t="s">
        <v>11</v>
      </c>
      <c r="D18" s="588"/>
      <c r="E18" s="588"/>
      <c r="F18" s="588"/>
      <c r="G18" s="588"/>
      <c r="H18" s="588"/>
      <c r="I18" s="588"/>
      <c r="J18" s="588"/>
      <c r="K18" s="588"/>
      <c r="L18" s="589"/>
      <c r="M18" s="249"/>
      <c r="O18" s="260" t="b">
        <v>0</v>
      </c>
    </row>
    <row r="19" spans="1:15" ht="36.75" customHeight="1">
      <c r="A19" s="226"/>
      <c r="B19" s="255"/>
      <c r="C19" s="588" t="s">
        <v>12</v>
      </c>
      <c r="D19" s="588"/>
      <c r="E19" s="588"/>
      <c r="F19" s="588"/>
      <c r="G19" s="588"/>
      <c r="H19" s="588"/>
      <c r="I19" s="588"/>
      <c r="J19" s="588"/>
      <c r="K19" s="588"/>
      <c r="L19" s="589"/>
      <c r="M19" s="249"/>
      <c r="O19" s="260" t="b">
        <v>0</v>
      </c>
    </row>
    <row r="20" spans="1:15" ht="36.75" customHeight="1">
      <c r="A20" s="226"/>
      <c r="B20" s="255"/>
      <c r="C20" s="588" t="s">
        <v>13</v>
      </c>
      <c r="D20" s="588"/>
      <c r="E20" s="588"/>
      <c r="F20" s="588"/>
      <c r="G20" s="588"/>
      <c r="H20" s="588"/>
      <c r="I20" s="588"/>
      <c r="J20" s="588"/>
      <c r="K20" s="588"/>
      <c r="L20" s="589"/>
      <c r="M20" s="249"/>
      <c r="O20" s="260" t="b">
        <v>0</v>
      </c>
    </row>
    <row r="21" spans="1:15" ht="15" customHeight="1">
      <c r="A21" s="226"/>
      <c r="B21" s="243"/>
      <c r="D21" s="598"/>
      <c r="E21" s="598"/>
      <c r="F21" s="598"/>
      <c r="G21" s="598"/>
      <c r="H21" s="598"/>
      <c r="I21" s="598"/>
      <c r="J21" s="598"/>
      <c r="K21" s="598"/>
      <c r="L21" s="599"/>
      <c r="M21" s="232"/>
    </row>
    <row r="22" spans="1:15" ht="22.5" customHeight="1">
      <c r="A22" s="226"/>
      <c r="B22" s="600" t="s">
        <v>14</v>
      </c>
      <c r="C22" s="601"/>
      <c r="D22" s="601"/>
      <c r="E22" s="601"/>
      <c r="F22" s="601"/>
      <c r="G22" s="601"/>
      <c r="H22" s="601"/>
      <c r="I22" s="601"/>
      <c r="J22" s="601"/>
      <c r="K22" s="601"/>
      <c r="L22" s="602"/>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94"/>
      <c r="I26" s="594"/>
      <c r="J26" s="594"/>
      <c r="K26" s="594"/>
      <c r="L26" s="254"/>
      <c r="M26" s="232"/>
    </row>
    <row r="27" spans="1:15" ht="22.5" customHeight="1">
      <c r="A27" s="226"/>
      <c r="B27" s="243"/>
      <c r="C27" s="234" t="s">
        <v>20</v>
      </c>
      <c r="H27" s="594"/>
      <c r="I27" s="594"/>
      <c r="J27" s="594"/>
      <c r="K27" s="594"/>
      <c r="L27" s="254"/>
      <c r="M27" s="232"/>
    </row>
    <row r="28" spans="1:15" ht="15" customHeight="1">
      <c r="A28" s="226"/>
      <c r="B28" s="243"/>
      <c r="L28" s="254"/>
      <c r="M28" s="232"/>
    </row>
    <row r="29" spans="1:15" ht="22.5" customHeight="1">
      <c r="A29" s="226"/>
      <c r="B29" s="243"/>
      <c r="G29" s="192" t="s">
        <v>21</v>
      </c>
      <c r="I29" s="592"/>
      <c r="J29" s="592"/>
      <c r="K29" s="592"/>
      <c r="L29" s="254"/>
      <c r="M29" s="232"/>
    </row>
    <row r="30" spans="1:15" ht="15" customHeight="1">
      <c r="A30" s="226"/>
      <c r="B30" s="243"/>
      <c r="L30" s="254"/>
      <c r="M30" s="232"/>
    </row>
    <row r="31" spans="1:15" ht="22.5" customHeight="1">
      <c r="A31" s="226"/>
      <c r="B31" s="593"/>
      <c r="C31" s="592"/>
      <c r="D31" s="592"/>
      <c r="E31" s="592"/>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I29:K29"/>
    <mergeCell ref="B31:E31"/>
    <mergeCell ref="H26:K26"/>
    <mergeCell ref="H27:K27"/>
    <mergeCell ref="C14:I14"/>
    <mergeCell ref="J14:L14"/>
    <mergeCell ref="D21:L21"/>
    <mergeCell ref="B22:L22"/>
    <mergeCell ref="B9:D9"/>
    <mergeCell ref="C17:L17"/>
    <mergeCell ref="C18:L18"/>
    <mergeCell ref="C19:L19"/>
    <mergeCell ref="C20:L20"/>
    <mergeCell ref="B10:D10"/>
    <mergeCell ref="B11:D11"/>
    <mergeCell ref="E10:H10"/>
    <mergeCell ref="E11:H11"/>
    <mergeCell ref="J6:K7"/>
    <mergeCell ref="B6:D6"/>
    <mergeCell ref="B7:D7"/>
    <mergeCell ref="I6:I7"/>
    <mergeCell ref="E6:G7"/>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41" t="s">
        <v>487</v>
      </c>
      <c r="B2" s="641"/>
      <c r="C2" s="641"/>
      <c r="D2" s="641"/>
      <c r="E2" s="641"/>
      <c r="F2" s="641"/>
      <c r="G2" s="641"/>
      <c r="H2" s="641"/>
      <c r="I2" s="641"/>
      <c r="J2" s="641"/>
      <c r="K2" s="641"/>
      <c r="L2" s="641"/>
      <c r="M2" s="641"/>
      <c r="N2" s="641"/>
      <c r="O2" s="641"/>
      <c r="P2" s="641"/>
      <c r="Q2" s="641"/>
      <c r="R2" s="641"/>
      <c r="S2" s="641"/>
      <c r="T2" s="642"/>
      <c r="U2" s="642"/>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832" t="s">
        <v>1546</v>
      </c>
      <c r="C14" s="833"/>
      <c r="D14" s="836" t="s">
        <v>261</v>
      </c>
      <c r="E14" s="837"/>
      <c r="F14" s="837"/>
      <c r="G14" s="837"/>
      <c r="H14" s="837"/>
      <c r="I14" s="837"/>
      <c r="J14" s="837"/>
      <c r="K14" s="837"/>
      <c r="L14" s="837"/>
      <c r="M14" s="837"/>
      <c r="N14" s="837"/>
      <c r="O14" s="837"/>
      <c r="P14" s="837"/>
      <c r="Q14" s="837"/>
      <c r="R14" s="837"/>
      <c r="S14" s="837"/>
      <c r="T14" s="837"/>
      <c r="U14" s="837"/>
      <c r="V14" s="837"/>
      <c r="W14" s="837"/>
      <c r="X14" s="837"/>
      <c r="Y14" s="837"/>
      <c r="Z14" s="837"/>
      <c r="AA14" s="49"/>
      <c r="AB14" s="49"/>
      <c r="AC14" s="49"/>
      <c r="AD14" s="49"/>
      <c r="AE14" s="49"/>
      <c r="AF14" s="49"/>
      <c r="AG14" s="454"/>
    </row>
    <row r="15" spans="1:43" ht="16.149999999999999" hidden="1" customHeight="1" outlineLevel="1" thickBot="1">
      <c r="A15" s="427"/>
      <c r="B15" s="832" t="s">
        <v>1546</v>
      </c>
      <c r="C15" s="833"/>
      <c r="D15" s="834" t="s">
        <v>262</v>
      </c>
      <c r="E15" s="835"/>
      <c r="F15" s="835"/>
      <c r="G15" s="835"/>
      <c r="H15" s="835"/>
      <c r="I15" s="835"/>
      <c r="J15" s="835"/>
      <c r="K15" s="835"/>
      <c r="L15" s="835"/>
      <c r="M15" s="835"/>
      <c r="N15" s="835"/>
      <c r="O15" s="835"/>
      <c r="P15" s="835"/>
      <c r="Q15" s="835"/>
      <c r="R15" s="835"/>
      <c r="S15" s="835"/>
      <c r="T15" s="835"/>
      <c r="U15" s="835"/>
      <c r="V15" s="835"/>
      <c r="W15" s="835"/>
      <c r="X15" s="835"/>
      <c r="Y15" s="835"/>
      <c r="Z15" s="835"/>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81" t="s">
        <v>15</v>
      </c>
      <c r="C18" s="703"/>
      <c r="D18" s="703"/>
      <c r="E18" s="655"/>
      <c r="F18" s="655"/>
      <c r="G18" s="20" t="s">
        <v>16</v>
      </c>
      <c r="H18" s="655"/>
      <c r="I18" s="655"/>
      <c r="J18" s="20" t="s">
        <v>264</v>
      </c>
      <c r="K18" s="20"/>
      <c r="L18" s="20" t="s">
        <v>265</v>
      </c>
      <c r="M18" s="20" t="s">
        <v>15</v>
      </c>
      <c r="N18" s="20"/>
      <c r="O18" s="655"/>
      <c r="P18" s="655"/>
      <c r="Q18" s="20" t="s">
        <v>16</v>
      </c>
      <c r="R18" s="655"/>
      <c r="S18" s="655"/>
      <c r="T18" s="21" t="s">
        <v>264</v>
      </c>
      <c r="V18" s="676">
        <f>IFERROR(IF(E18=O18,R18-H18+1,IF(O18-E18=1,12-H18+1+R18,IF(O18-E18=2,12-H18+1+R18+12,"エラー"))),1)</f>
        <v>1</v>
      </c>
      <c r="W18" s="676"/>
      <c r="X18" s="676"/>
      <c r="Y18" s="677"/>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81" t="s">
        <v>15</v>
      </c>
      <c r="C21" s="703"/>
      <c r="D21" s="703"/>
      <c r="E21" s="655"/>
      <c r="F21" s="655"/>
      <c r="G21" s="20" t="s">
        <v>16</v>
      </c>
      <c r="H21" s="655"/>
      <c r="I21" s="655"/>
      <c r="J21" s="20" t="s">
        <v>264</v>
      </c>
      <c r="K21" s="20"/>
      <c r="L21" s="20" t="s">
        <v>265</v>
      </c>
      <c r="M21" s="20" t="s">
        <v>15</v>
      </c>
      <c r="N21" s="20"/>
      <c r="O21" s="655"/>
      <c r="P21" s="655"/>
      <c r="Q21" s="20" t="s">
        <v>16</v>
      </c>
      <c r="R21" s="655"/>
      <c r="S21" s="655"/>
      <c r="T21" s="21" t="s">
        <v>264</v>
      </c>
      <c r="V21" s="828">
        <f>IFERROR(IF(E21=O21,R21-H21+1,IF(O21-E21=1,12-H21+1+R21,IF(O21-E21=2,12-H21+1+R21+12,"エラー"))),1)</f>
        <v>1</v>
      </c>
      <c r="W21" s="828"/>
      <c r="X21" s="828"/>
      <c r="Y21" s="829"/>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823"/>
      <c r="Y23" s="823"/>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830" t="s">
        <v>375</v>
      </c>
      <c r="Y24" s="831"/>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824"/>
      <c r="S26" s="825"/>
      <c r="T26" s="825"/>
      <c r="U26" s="825"/>
      <c r="V26" s="825"/>
      <c r="W26" s="825"/>
      <c r="X26" s="825"/>
      <c r="Y26" s="464"/>
      <c r="Z26" s="464"/>
      <c r="AA26" s="464"/>
      <c r="AB26" s="464"/>
      <c r="AC26" s="826"/>
      <c r="AD26" s="826"/>
      <c r="AE26" s="826"/>
      <c r="AF26" s="826"/>
      <c r="AG26" s="465"/>
    </row>
    <row r="27" spans="1:34" ht="16.149999999999999" hidden="1" customHeight="1" outlineLevel="1">
      <c r="A27" s="466"/>
      <c r="B27" s="827" t="s">
        <v>436</v>
      </c>
      <c r="C27" s="827"/>
      <c r="D27" s="827"/>
      <c r="E27" s="827"/>
      <c r="F27" s="827"/>
      <c r="G27" s="827"/>
      <c r="H27" s="827"/>
      <c r="I27" s="827"/>
      <c r="J27" s="827"/>
      <c r="K27" s="827"/>
      <c r="L27" s="827"/>
      <c r="M27" s="827"/>
      <c r="N27" s="827"/>
      <c r="O27" s="827"/>
      <c r="P27" s="827"/>
      <c r="Q27" s="827"/>
      <c r="R27" s="827"/>
      <c r="S27" s="810" t="s">
        <v>437</v>
      </c>
      <c r="T27" s="811"/>
      <c r="U27" s="811"/>
      <c r="V27" s="811"/>
      <c r="W27" s="811"/>
      <c r="X27" s="811"/>
      <c r="Y27" s="812"/>
      <c r="Z27" s="810" t="s">
        <v>380</v>
      </c>
      <c r="AA27" s="811"/>
      <c r="AB27" s="811"/>
      <c r="AC27" s="812"/>
      <c r="AD27" s="810" t="s">
        <v>381</v>
      </c>
      <c r="AE27" s="811"/>
      <c r="AF27" s="811"/>
      <c r="AG27" s="813"/>
    </row>
    <row r="28" spans="1:34" ht="16.149999999999999" hidden="1" customHeight="1" outlineLevel="1">
      <c r="A28" s="466"/>
      <c r="B28" s="467" t="s">
        <v>438</v>
      </c>
      <c r="C28" s="468" t="s">
        <v>15</v>
      </c>
      <c r="D28" s="802">
        <f>E21</f>
        <v>0</v>
      </c>
      <c r="E28" s="802"/>
      <c r="F28" s="469" t="s">
        <v>16</v>
      </c>
      <c r="G28" s="802">
        <f>H21</f>
        <v>0</v>
      </c>
      <c r="H28" s="802"/>
      <c r="I28" s="469" t="s">
        <v>264</v>
      </c>
      <c r="J28" s="469" t="s">
        <v>439</v>
      </c>
      <c r="K28" s="469" t="s">
        <v>440</v>
      </c>
      <c r="L28" s="469"/>
      <c r="M28" s="790"/>
      <c r="N28" s="790"/>
      <c r="O28" s="470" t="s">
        <v>16</v>
      </c>
      <c r="P28" s="790"/>
      <c r="Q28" s="790"/>
      <c r="R28" s="471" t="s">
        <v>264</v>
      </c>
      <c r="S28" s="820"/>
      <c r="T28" s="821"/>
      <c r="U28" s="821"/>
      <c r="V28" s="821"/>
      <c r="W28" s="821"/>
      <c r="X28" s="821"/>
      <c r="Y28" s="822"/>
      <c r="Z28" s="819" t="str">
        <f>IF(S28="","",VLOOKUP(S28,'リスト（外来）'!C:D,2,FALSE))</f>
        <v/>
      </c>
      <c r="AA28" s="802"/>
      <c r="AB28" s="802"/>
      <c r="AC28" s="472" t="s">
        <v>276</v>
      </c>
      <c r="AD28" s="819" t="str">
        <f>IF(S28="","",VLOOKUP(S28,'リスト（外来）'!C:E,3,FALSE))</f>
        <v/>
      </c>
      <c r="AE28" s="802"/>
      <c r="AF28" s="802"/>
      <c r="AG28" s="473" t="s">
        <v>276</v>
      </c>
    </row>
    <row r="29" spans="1:34" ht="16.149999999999999" hidden="1" customHeight="1" outlineLevel="1">
      <c r="A29" s="466"/>
      <c r="B29" s="467" t="s">
        <v>441</v>
      </c>
      <c r="C29" s="468" t="s">
        <v>15</v>
      </c>
      <c r="D29" s="790"/>
      <c r="E29" s="790"/>
      <c r="F29" s="469" t="s">
        <v>16</v>
      </c>
      <c r="G29" s="790"/>
      <c r="H29" s="790"/>
      <c r="I29" s="469" t="s">
        <v>264</v>
      </c>
      <c r="J29" s="469" t="s">
        <v>439</v>
      </c>
      <c r="K29" s="469" t="s">
        <v>440</v>
      </c>
      <c r="L29" s="469"/>
      <c r="M29" s="790"/>
      <c r="N29" s="790"/>
      <c r="O29" s="470" t="s">
        <v>16</v>
      </c>
      <c r="P29" s="790"/>
      <c r="Q29" s="790"/>
      <c r="R29" s="471" t="s">
        <v>264</v>
      </c>
      <c r="S29" s="820"/>
      <c r="T29" s="821"/>
      <c r="U29" s="821"/>
      <c r="V29" s="821"/>
      <c r="W29" s="821"/>
      <c r="X29" s="821"/>
      <c r="Y29" s="822"/>
      <c r="Z29" s="819" t="str">
        <f>IF(S29="","",VLOOKUP(S29,'リスト（外来）'!C:D,2,FALSE))</f>
        <v/>
      </c>
      <c r="AA29" s="802"/>
      <c r="AB29" s="802"/>
      <c r="AC29" s="472" t="s">
        <v>276</v>
      </c>
      <c r="AD29" s="819" t="str">
        <f>IF(S29="","",VLOOKUP(S29,'リスト（外来）'!C:E,3,FALSE))</f>
        <v/>
      </c>
      <c r="AE29" s="802"/>
      <c r="AF29" s="802"/>
      <c r="AG29" s="473" t="s">
        <v>276</v>
      </c>
    </row>
    <row r="30" spans="1:34" ht="16.149999999999999" hidden="1" customHeight="1" outlineLevel="1">
      <c r="A30" s="466"/>
      <c r="B30" s="467" t="s">
        <v>442</v>
      </c>
      <c r="C30" s="468" t="s">
        <v>15</v>
      </c>
      <c r="D30" s="790"/>
      <c r="E30" s="790"/>
      <c r="F30" s="469" t="s">
        <v>16</v>
      </c>
      <c r="G30" s="790"/>
      <c r="H30" s="790"/>
      <c r="I30" s="469" t="s">
        <v>264</v>
      </c>
      <c r="J30" s="469" t="s">
        <v>439</v>
      </c>
      <c r="K30" s="469" t="s">
        <v>440</v>
      </c>
      <c r="L30" s="469"/>
      <c r="M30" s="790"/>
      <c r="N30" s="790"/>
      <c r="O30" s="470" t="s">
        <v>16</v>
      </c>
      <c r="P30" s="790"/>
      <c r="Q30" s="790"/>
      <c r="R30" s="471" t="s">
        <v>264</v>
      </c>
      <c r="S30" s="820"/>
      <c r="T30" s="821"/>
      <c r="U30" s="821"/>
      <c r="V30" s="821"/>
      <c r="W30" s="821"/>
      <c r="X30" s="821"/>
      <c r="Y30" s="822"/>
      <c r="Z30" s="819" t="str">
        <f>IF(S30="","",VLOOKUP(S30,'リスト（外来）'!C:D,2,FALSE))</f>
        <v/>
      </c>
      <c r="AA30" s="802"/>
      <c r="AB30" s="802"/>
      <c r="AC30" s="472" t="s">
        <v>276</v>
      </c>
      <c r="AD30" s="819" t="str">
        <f>IF(S30="","",VLOOKUP(S30,'リスト（外来）'!C:E,3,FALSE))</f>
        <v/>
      </c>
      <c r="AE30" s="802"/>
      <c r="AF30" s="802"/>
      <c r="AG30" s="473" t="s">
        <v>276</v>
      </c>
    </row>
    <row r="31" spans="1:34" ht="16.149999999999999" hidden="1" customHeight="1" outlineLevel="1">
      <c r="A31" s="466"/>
      <c r="B31" s="474" t="s">
        <v>443</v>
      </c>
      <c r="C31" s="468" t="s">
        <v>15</v>
      </c>
      <c r="D31" s="790"/>
      <c r="E31" s="790"/>
      <c r="F31" s="469" t="s">
        <v>16</v>
      </c>
      <c r="G31" s="790"/>
      <c r="H31" s="790"/>
      <c r="I31" s="469" t="s">
        <v>264</v>
      </c>
      <c r="J31" s="469" t="s">
        <v>439</v>
      </c>
      <c r="K31" s="469" t="s">
        <v>440</v>
      </c>
      <c r="L31" s="469"/>
      <c r="M31" s="790"/>
      <c r="N31" s="790"/>
      <c r="O31" s="470" t="s">
        <v>16</v>
      </c>
      <c r="P31" s="790"/>
      <c r="Q31" s="790"/>
      <c r="R31" s="471" t="s">
        <v>264</v>
      </c>
      <c r="S31" s="820"/>
      <c r="T31" s="821"/>
      <c r="U31" s="821"/>
      <c r="V31" s="821"/>
      <c r="W31" s="821"/>
      <c r="X31" s="821"/>
      <c r="Y31" s="822"/>
      <c r="Z31" s="819" t="str">
        <f>IF(S31="","",VLOOKUP(S31,'リスト（外来）'!C:D,2,FALSE))</f>
        <v/>
      </c>
      <c r="AA31" s="802"/>
      <c r="AB31" s="802"/>
      <c r="AC31" s="472" t="s">
        <v>276</v>
      </c>
      <c r="AD31" s="819" t="str">
        <f>IF(S31="","",VLOOKUP(S31,'リスト（外来）'!C:E,3,FALSE))</f>
        <v/>
      </c>
      <c r="AE31" s="802"/>
      <c r="AF31" s="802"/>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818"/>
      <c r="AD32" s="818"/>
      <c r="AE32" s="818"/>
      <c r="AF32" s="818"/>
      <c r="AG32" s="473"/>
    </row>
    <row r="33" spans="1:43" ht="16.149999999999999" hidden="1" customHeight="1" outlineLevel="1">
      <c r="A33" s="466"/>
      <c r="B33" s="810" t="s">
        <v>436</v>
      </c>
      <c r="C33" s="811"/>
      <c r="D33" s="811"/>
      <c r="E33" s="811"/>
      <c r="F33" s="811"/>
      <c r="G33" s="811"/>
      <c r="H33" s="811"/>
      <c r="I33" s="811"/>
      <c r="J33" s="811"/>
      <c r="K33" s="811"/>
      <c r="L33" s="811"/>
      <c r="M33" s="811"/>
      <c r="N33" s="811"/>
      <c r="O33" s="811"/>
      <c r="P33" s="811"/>
      <c r="Q33" s="811"/>
      <c r="R33" s="812"/>
      <c r="S33" s="810" t="s">
        <v>490</v>
      </c>
      <c r="T33" s="811"/>
      <c r="U33" s="811"/>
      <c r="V33" s="811"/>
      <c r="W33" s="811"/>
      <c r="X33" s="811"/>
      <c r="Y33" s="812"/>
      <c r="Z33" s="811" t="s">
        <v>491</v>
      </c>
      <c r="AA33" s="811"/>
      <c r="AB33" s="811"/>
      <c r="AC33" s="811"/>
      <c r="AD33" s="811"/>
      <c r="AE33" s="811"/>
      <c r="AF33" s="811"/>
      <c r="AG33" s="813"/>
    </row>
    <row r="34" spans="1:43" ht="16.149999999999999" hidden="1" customHeight="1" outlineLevel="1">
      <c r="A34" s="466"/>
      <c r="B34" s="467" t="s">
        <v>438</v>
      </c>
      <c r="C34" s="468" t="s">
        <v>15</v>
      </c>
      <c r="D34" s="802">
        <f>IF(D28="","",D28)</f>
        <v>0</v>
      </c>
      <c r="E34" s="802"/>
      <c r="F34" s="469" t="s">
        <v>16</v>
      </c>
      <c r="G34" s="802">
        <f>IF(G28="","",G28)</f>
        <v>0</v>
      </c>
      <c r="H34" s="802"/>
      <c r="I34" s="469" t="s">
        <v>264</v>
      </c>
      <c r="J34" s="469" t="s">
        <v>439</v>
      </c>
      <c r="K34" s="469" t="s">
        <v>440</v>
      </c>
      <c r="L34" s="469"/>
      <c r="M34" s="797" t="str">
        <f>IF(M28="","",M28)</f>
        <v/>
      </c>
      <c r="N34" s="797"/>
      <c r="O34" s="470" t="s">
        <v>16</v>
      </c>
      <c r="P34" s="797" t="str">
        <f>IF(P28="","",P28)</f>
        <v/>
      </c>
      <c r="Q34" s="797"/>
      <c r="R34" s="471" t="s">
        <v>264</v>
      </c>
      <c r="S34" s="814"/>
      <c r="T34" s="815"/>
      <c r="U34" s="815"/>
      <c r="V34" s="815"/>
      <c r="W34" s="815"/>
      <c r="X34" s="815"/>
      <c r="Y34" s="476" t="s">
        <v>278</v>
      </c>
      <c r="Z34" s="816"/>
      <c r="AA34" s="817"/>
      <c r="AB34" s="817"/>
      <c r="AC34" s="817"/>
      <c r="AD34" s="817"/>
      <c r="AE34" s="817"/>
      <c r="AF34" s="817"/>
      <c r="AG34" s="473" t="s">
        <v>278</v>
      </c>
    </row>
    <row r="35" spans="1:43" ht="16.149999999999999" hidden="1" customHeight="1" outlineLevel="1">
      <c r="A35" s="466"/>
      <c r="B35" s="467" t="s">
        <v>441</v>
      </c>
      <c r="C35" s="468" t="s">
        <v>15</v>
      </c>
      <c r="D35" s="797" t="str">
        <f>IF(D29="","",D29)</f>
        <v/>
      </c>
      <c r="E35" s="797"/>
      <c r="F35" s="469" t="s">
        <v>16</v>
      </c>
      <c r="G35" s="797" t="str">
        <f>IF(G29="","",G29)</f>
        <v/>
      </c>
      <c r="H35" s="797"/>
      <c r="I35" s="469" t="s">
        <v>264</v>
      </c>
      <c r="J35" s="469" t="s">
        <v>439</v>
      </c>
      <c r="K35" s="469" t="s">
        <v>440</v>
      </c>
      <c r="L35" s="469"/>
      <c r="M35" s="797" t="str">
        <f>IF(M29="","",M29)</f>
        <v/>
      </c>
      <c r="N35" s="797"/>
      <c r="O35" s="470" t="s">
        <v>16</v>
      </c>
      <c r="P35" s="797" t="str">
        <f>IF(P29="","",P29)</f>
        <v/>
      </c>
      <c r="Q35" s="797"/>
      <c r="R35" s="471" t="s">
        <v>264</v>
      </c>
      <c r="S35" s="814"/>
      <c r="T35" s="815"/>
      <c r="U35" s="815"/>
      <c r="V35" s="815"/>
      <c r="W35" s="815"/>
      <c r="X35" s="815"/>
      <c r="Y35" s="476" t="s">
        <v>278</v>
      </c>
      <c r="Z35" s="816"/>
      <c r="AA35" s="817"/>
      <c r="AB35" s="817"/>
      <c r="AC35" s="817"/>
      <c r="AD35" s="817"/>
      <c r="AE35" s="817"/>
      <c r="AF35" s="817"/>
      <c r="AG35" s="473" t="s">
        <v>278</v>
      </c>
    </row>
    <row r="36" spans="1:43" ht="16.149999999999999" hidden="1" customHeight="1" outlineLevel="1">
      <c r="A36" s="466"/>
      <c r="B36" s="467" t="s">
        <v>442</v>
      </c>
      <c r="C36" s="468" t="s">
        <v>15</v>
      </c>
      <c r="D36" s="797" t="str">
        <f>IF(D30="","",D30)</f>
        <v/>
      </c>
      <c r="E36" s="797"/>
      <c r="F36" s="469" t="s">
        <v>16</v>
      </c>
      <c r="G36" s="797" t="str">
        <f>IF(G30="","",G30)</f>
        <v/>
      </c>
      <c r="H36" s="797"/>
      <c r="I36" s="469" t="s">
        <v>264</v>
      </c>
      <c r="J36" s="469" t="s">
        <v>439</v>
      </c>
      <c r="K36" s="469" t="s">
        <v>440</v>
      </c>
      <c r="L36" s="469"/>
      <c r="M36" s="797" t="str">
        <f>IF(M30="","",M30)</f>
        <v/>
      </c>
      <c r="N36" s="797"/>
      <c r="O36" s="470" t="s">
        <v>16</v>
      </c>
      <c r="P36" s="797" t="str">
        <f>IF(P30="","",P30)</f>
        <v/>
      </c>
      <c r="Q36" s="797"/>
      <c r="R36" s="471" t="s">
        <v>264</v>
      </c>
      <c r="S36" s="814"/>
      <c r="T36" s="815"/>
      <c r="U36" s="815"/>
      <c r="V36" s="815"/>
      <c r="W36" s="815"/>
      <c r="X36" s="815"/>
      <c r="Y36" s="476" t="s">
        <v>278</v>
      </c>
      <c r="Z36" s="816"/>
      <c r="AA36" s="817"/>
      <c r="AB36" s="817"/>
      <c r="AC36" s="817"/>
      <c r="AD36" s="817"/>
      <c r="AE36" s="817"/>
      <c r="AF36" s="817"/>
      <c r="AG36" s="473" t="s">
        <v>278</v>
      </c>
    </row>
    <row r="37" spans="1:43" ht="16.149999999999999" hidden="1" customHeight="1" outlineLevel="1">
      <c r="A37" s="477"/>
      <c r="B37" s="474" t="s">
        <v>443</v>
      </c>
      <c r="C37" s="468" t="s">
        <v>15</v>
      </c>
      <c r="D37" s="797" t="str">
        <f>IF(D31="","",D31)</f>
        <v/>
      </c>
      <c r="E37" s="797"/>
      <c r="F37" s="469" t="s">
        <v>16</v>
      </c>
      <c r="G37" s="797" t="str">
        <f>IF(G31="","",G31)</f>
        <v/>
      </c>
      <c r="H37" s="797"/>
      <c r="I37" s="469" t="s">
        <v>264</v>
      </c>
      <c r="J37" s="469" t="s">
        <v>439</v>
      </c>
      <c r="K37" s="469" t="s">
        <v>440</v>
      </c>
      <c r="L37" s="469"/>
      <c r="M37" s="797" t="str">
        <f>IF(M31="","",M31)</f>
        <v/>
      </c>
      <c r="N37" s="797"/>
      <c r="O37" s="470" t="s">
        <v>16</v>
      </c>
      <c r="P37" s="797" t="str">
        <f>IF(P31="","",P31)</f>
        <v/>
      </c>
      <c r="Q37" s="797"/>
      <c r="R37" s="471" t="s">
        <v>264</v>
      </c>
      <c r="S37" s="814"/>
      <c r="T37" s="815"/>
      <c r="U37" s="815"/>
      <c r="V37" s="815"/>
      <c r="W37" s="815"/>
      <c r="X37" s="815"/>
      <c r="Y37" s="476" t="s">
        <v>278</v>
      </c>
      <c r="Z37" s="816"/>
      <c r="AA37" s="817"/>
      <c r="AB37" s="817"/>
      <c r="AC37" s="817"/>
      <c r="AD37" s="817"/>
      <c r="AE37" s="817"/>
      <c r="AF37" s="817"/>
      <c r="AG37" s="473" t="s">
        <v>278</v>
      </c>
    </row>
    <row r="38" spans="1:43" ht="16.149999999999999" hidden="1" customHeight="1" outlineLevel="1">
      <c r="A38" s="466"/>
      <c r="B38" s="803" t="s">
        <v>446</v>
      </c>
      <c r="C38" s="804"/>
      <c r="D38" s="804"/>
      <c r="E38" s="804"/>
      <c r="F38" s="804"/>
      <c r="G38" s="804"/>
      <c r="H38" s="804"/>
      <c r="I38" s="804"/>
      <c r="J38" s="804"/>
      <c r="K38" s="804"/>
      <c r="L38" s="804"/>
      <c r="M38" s="804"/>
      <c r="N38" s="804"/>
      <c r="O38" s="804"/>
      <c r="P38" s="804"/>
      <c r="Q38" s="804"/>
      <c r="R38" s="805"/>
      <c r="S38" s="806">
        <f>SUM(S34:X37)</f>
        <v>0</v>
      </c>
      <c r="T38" s="807"/>
      <c r="U38" s="807"/>
      <c r="V38" s="807"/>
      <c r="W38" s="807"/>
      <c r="X38" s="807"/>
      <c r="Y38" s="476" t="s">
        <v>278</v>
      </c>
      <c r="Z38" s="808">
        <f>SUM(Z34:AF37)</f>
        <v>0</v>
      </c>
      <c r="AA38" s="774"/>
      <c r="AB38" s="774"/>
      <c r="AC38" s="774"/>
      <c r="AD38" s="774"/>
      <c r="AE38" s="774"/>
      <c r="AF38" s="774"/>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09"/>
      <c r="AD39" s="809"/>
      <c r="AE39" s="809"/>
      <c r="AF39" s="809"/>
      <c r="AG39" s="479"/>
    </row>
    <row r="40" spans="1:43" ht="16.149999999999999" hidden="1" customHeight="1" outlineLevel="1">
      <c r="A40" s="466"/>
      <c r="B40" s="810" t="s">
        <v>436</v>
      </c>
      <c r="C40" s="811"/>
      <c r="D40" s="811"/>
      <c r="E40" s="811"/>
      <c r="F40" s="811"/>
      <c r="G40" s="811"/>
      <c r="H40" s="811"/>
      <c r="I40" s="811"/>
      <c r="J40" s="811"/>
      <c r="K40" s="811"/>
      <c r="L40" s="811"/>
      <c r="M40" s="811"/>
      <c r="N40" s="811"/>
      <c r="O40" s="811"/>
      <c r="P40" s="811"/>
      <c r="Q40" s="811"/>
      <c r="R40" s="812"/>
      <c r="S40" s="810" t="s">
        <v>493</v>
      </c>
      <c r="T40" s="811"/>
      <c r="U40" s="811"/>
      <c r="V40" s="811"/>
      <c r="W40" s="811"/>
      <c r="X40" s="811"/>
      <c r="Y40" s="812"/>
      <c r="Z40" s="811" t="s">
        <v>494</v>
      </c>
      <c r="AA40" s="811"/>
      <c r="AB40" s="811"/>
      <c r="AC40" s="811"/>
      <c r="AD40" s="811"/>
      <c r="AE40" s="811"/>
      <c r="AF40" s="811"/>
      <c r="AG40" s="813"/>
    </row>
    <row r="41" spans="1:43" ht="16.149999999999999" hidden="1" customHeight="1" outlineLevel="1">
      <c r="A41" s="466"/>
      <c r="B41" s="467" t="s">
        <v>438</v>
      </c>
      <c r="C41" s="468" t="s">
        <v>15</v>
      </c>
      <c r="D41" s="802">
        <f>IF(D28="","",D28)</f>
        <v>0</v>
      </c>
      <c r="E41" s="802"/>
      <c r="F41" s="469" t="s">
        <v>16</v>
      </c>
      <c r="G41" s="802">
        <f>IF(G28="","",G28)</f>
        <v>0</v>
      </c>
      <c r="H41" s="802"/>
      <c r="I41" s="469" t="s">
        <v>264</v>
      </c>
      <c r="J41" s="469" t="s">
        <v>439</v>
      </c>
      <c r="K41" s="469" t="s">
        <v>440</v>
      </c>
      <c r="L41" s="469"/>
      <c r="M41" s="797" t="str">
        <f>IF(M28="","",M28)</f>
        <v/>
      </c>
      <c r="N41" s="797"/>
      <c r="O41" s="470" t="s">
        <v>16</v>
      </c>
      <c r="P41" s="797" t="str">
        <f>IF(P28="","",P28)</f>
        <v/>
      </c>
      <c r="Q41" s="797"/>
      <c r="R41" s="470" t="s">
        <v>264</v>
      </c>
      <c r="S41" s="798" t="str">
        <f>IFERROR(S34*Z28*10,"")</f>
        <v/>
      </c>
      <c r="T41" s="799"/>
      <c r="U41" s="799"/>
      <c r="V41" s="799"/>
      <c r="W41" s="799"/>
      <c r="X41" s="799"/>
      <c r="Y41" s="476" t="s">
        <v>270</v>
      </c>
      <c r="Z41" s="800" t="str">
        <f>IFERROR(Z34*AD28*10,"")</f>
        <v/>
      </c>
      <c r="AA41" s="801"/>
      <c r="AB41" s="801"/>
      <c r="AC41" s="801"/>
      <c r="AD41" s="801"/>
      <c r="AE41" s="801"/>
      <c r="AF41" s="801"/>
      <c r="AG41" s="473" t="s">
        <v>270</v>
      </c>
    </row>
    <row r="42" spans="1:43" ht="16.149999999999999" hidden="1" customHeight="1" outlineLevel="1">
      <c r="A42" s="466"/>
      <c r="B42" s="467" t="s">
        <v>441</v>
      </c>
      <c r="C42" s="468" t="s">
        <v>15</v>
      </c>
      <c r="D42" s="797" t="str">
        <f>IF(D29="","",D29)</f>
        <v/>
      </c>
      <c r="E42" s="797"/>
      <c r="F42" s="469" t="s">
        <v>16</v>
      </c>
      <c r="G42" s="797" t="str">
        <f>IF(G29="","",G29)</f>
        <v/>
      </c>
      <c r="H42" s="797"/>
      <c r="I42" s="469" t="s">
        <v>264</v>
      </c>
      <c r="J42" s="469" t="s">
        <v>439</v>
      </c>
      <c r="K42" s="469" t="s">
        <v>440</v>
      </c>
      <c r="L42" s="469"/>
      <c r="M42" s="797" t="str">
        <f>IF(M29="","",M29)</f>
        <v/>
      </c>
      <c r="N42" s="797"/>
      <c r="O42" s="470" t="s">
        <v>16</v>
      </c>
      <c r="P42" s="797" t="str">
        <f>IF(P29="","",P29)</f>
        <v/>
      </c>
      <c r="Q42" s="797"/>
      <c r="R42" s="470" t="s">
        <v>264</v>
      </c>
      <c r="S42" s="798" t="str">
        <f t="shared" ref="S42:S44" si="0">IFERROR(S35*Z29*10,"")</f>
        <v/>
      </c>
      <c r="T42" s="799"/>
      <c r="U42" s="799"/>
      <c r="V42" s="799"/>
      <c r="W42" s="799"/>
      <c r="X42" s="799"/>
      <c r="Y42" s="476" t="s">
        <v>270</v>
      </c>
      <c r="Z42" s="800" t="str">
        <f t="shared" ref="Z42:Z44" si="1">IFERROR(Z35*AD29*10,"")</f>
        <v/>
      </c>
      <c r="AA42" s="801"/>
      <c r="AB42" s="801"/>
      <c r="AC42" s="801"/>
      <c r="AD42" s="801"/>
      <c r="AE42" s="801"/>
      <c r="AF42" s="801"/>
      <c r="AG42" s="473" t="s">
        <v>270</v>
      </c>
    </row>
    <row r="43" spans="1:43" ht="16.149999999999999" hidden="1" customHeight="1" outlineLevel="1">
      <c r="A43" s="466"/>
      <c r="B43" s="467" t="s">
        <v>442</v>
      </c>
      <c r="C43" s="468" t="s">
        <v>15</v>
      </c>
      <c r="D43" s="797" t="str">
        <f>IF(D30="","",D30)</f>
        <v/>
      </c>
      <c r="E43" s="797"/>
      <c r="F43" s="469" t="s">
        <v>16</v>
      </c>
      <c r="G43" s="797" t="str">
        <f>IF(G30="","",G30)</f>
        <v/>
      </c>
      <c r="H43" s="797"/>
      <c r="I43" s="469" t="s">
        <v>264</v>
      </c>
      <c r="J43" s="469" t="s">
        <v>439</v>
      </c>
      <c r="K43" s="469" t="s">
        <v>440</v>
      </c>
      <c r="L43" s="469"/>
      <c r="M43" s="797" t="str">
        <f>IF(M30="","",M30)</f>
        <v/>
      </c>
      <c r="N43" s="797"/>
      <c r="O43" s="470" t="s">
        <v>16</v>
      </c>
      <c r="P43" s="797" t="str">
        <f>IF(P30="","",P30)</f>
        <v/>
      </c>
      <c r="Q43" s="797"/>
      <c r="R43" s="470" t="s">
        <v>264</v>
      </c>
      <c r="S43" s="798" t="str">
        <f t="shared" si="0"/>
        <v/>
      </c>
      <c r="T43" s="799"/>
      <c r="U43" s="799"/>
      <c r="V43" s="799"/>
      <c r="W43" s="799"/>
      <c r="X43" s="799"/>
      <c r="Y43" s="476" t="s">
        <v>270</v>
      </c>
      <c r="Z43" s="800" t="str">
        <f t="shared" si="1"/>
        <v/>
      </c>
      <c r="AA43" s="801"/>
      <c r="AB43" s="801"/>
      <c r="AC43" s="801"/>
      <c r="AD43" s="801"/>
      <c r="AE43" s="801"/>
      <c r="AF43" s="801"/>
      <c r="AG43" s="473" t="s">
        <v>270</v>
      </c>
    </row>
    <row r="44" spans="1:43" ht="16.149999999999999" hidden="1" customHeight="1" outlineLevel="1">
      <c r="A44" s="466"/>
      <c r="B44" s="480" t="s">
        <v>443</v>
      </c>
      <c r="C44" s="481" t="s">
        <v>15</v>
      </c>
      <c r="D44" s="797" t="str">
        <f>IF(D31="","",D31)</f>
        <v/>
      </c>
      <c r="E44" s="797"/>
      <c r="F44" s="469" t="s">
        <v>16</v>
      </c>
      <c r="G44" s="797" t="str">
        <f>IF(G31="","",G31)</f>
        <v/>
      </c>
      <c r="H44" s="797"/>
      <c r="I44" s="469" t="s">
        <v>264</v>
      </c>
      <c r="J44" s="469" t="s">
        <v>439</v>
      </c>
      <c r="K44" s="469" t="s">
        <v>440</v>
      </c>
      <c r="L44" s="469"/>
      <c r="M44" s="797" t="str">
        <f>IF(M31="","",M31)</f>
        <v/>
      </c>
      <c r="N44" s="797"/>
      <c r="O44" s="470" t="s">
        <v>16</v>
      </c>
      <c r="P44" s="797" t="str">
        <f>IF(P31="","",P31)</f>
        <v/>
      </c>
      <c r="Q44" s="797"/>
      <c r="R44" s="470" t="s">
        <v>264</v>
      </c>
      <c r="S44" s="798" t="str">
        <f t="shared" si="0"/>
        <v/>
      </c>
      <c r="T44" s="799"/>
      <c r="U44" s="799"/>
      <c r="V44" s="799"/>
      <c r="W44" s="799"/>
      <c r="X44" s="799"/>
      <c r="Y44" s="476" t="s">
        <v>270</v>
      </c>
      <c r="Z44" s="800" t="str">
        <f t="shared" si="1"/>
        <v/>
      </c>
      <c r="AA44" s="801"/>
      <c r="AB44" s="801"/>
      <c r="AC44" s="801"/>
      <c r="AD44" s="801"/>
      <c r="AE44" s="801"/>
      <c r="AF44" s="801"/>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789"/>
      <c r="AA45" s="790"/>
      <c r="AB45" s="790"/>
      <c r="AC45" s="790"/>
      <c r="AD45" s="790"/>
      <c r="AE45" s="790"/>
      <c r="AF45" s="790"/>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789"/>
      <c r="AA46" s="790"/>
      <c r="AB46" s="790"/>
      <c r="AC46" s="790"/>
      <c r="AD46" s="790"/>
      <c r="AE46" s="790"/>
      <c r="AF46" s="790"/>
      <c r="AG46" s="473" t="s">
        <v>270</v>
      </c>
    </row>
    <row r="47" spans="1:43" ht="16.149999999999999" hidden="1" customHeight="1" outlineLevel="1" thickBot="1">
      <c r="A47" s="483"/>
      <c r="B47" s="791" t="s">
        <v>446</v>
      </c>
      <c r="C47" s="792"/>
      <c r="D47" s="792"/>
      <c r="E47" s="792"/>
      <c r="F47" s="792"/>
      <c r="G47" s="792"/>
      <c r="H47" s="792"/>
      <c r="I47" s="792"/>
      <c r="J47" s="792"/>
      <c r="K47" s="792"/>
      <c r="L47" s="792"/>
      <c r="M47" s="792"/>
      <c r="N47" s="792"/>
      <c r="O47" s="792"/>
      <c r="P47" s="792"/>
      <c r="Q47" s="792"/>
      <c r="R47" s="792"/>
      <c r="S47" s="792"/>
      <c r="T47" s="792"/>
      <c r="U47" s="792"/>
      <c r="V47" s="792"/>
      <c r="W47" s="792"/>
      <c r="X47" s="792"/>
      <c r="Y47" s="793"/>
      <c r="Z47" s="794">
        <f>IFERROR(SUM(S41:X44)+SUM(Z41:AF44)-Z45+Z46,0)</f>
        <v>0</v>
      </c>
      <c r="AA47" s="788"/>
      <c r="AB47" s="788"/>
      <c r="AC47" s="788"/>
      <c r="AD47" s="788"/>
      <c r="AE47" s="788"/>
      <c r="AF47" s="788"/>
      <c r="AG47" s="484"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86">
        <f>AB52-AB56+AB57</f>
        <v>0</v>
      </c>
      <c r="AC60" s="686"/>
      <c r="AD60" s="686"/>
      <c r="AE60" s="686"/>
      <c r="AF60" s="686"/>
      <c r="AG60" s="17" t="s">
        <v>270</v>
      </c>
      <c r="AQ60" s="189"/>
    </row>
    <row r="61" spans="1:43" ht="15.6" customHeight="1" thickBot="1">
      <c r="A61" s="755" t="s">
        <v>1661</v>
      </c>
      <c r="B61" s="756"/>
      <c r="C61" s="756"/>
      <c r="D61" s="756"/>
      <c r="E61" s="756"/>
      <c r="F61" s="756"/>
      <c r="G61" s="756"/>
      <c r="H61" s="756"/>
      <c r="I61" s="756"/>
      <c r="J61" s="756"/>
      <c r="K61" s="756"/>
      <c r="L61" s="756"/>
      <c r="M61" s="756"/>
      <c r="N61" s="756"/>
      <c r="O61" s="756"/>
      <c r="P61" s="756"/>
      <c r="Q61" s="756"/>
      <c r="R61" s="756"/>
      <c r="S61" s="756"/>
      <c r="T61" s="756"/>
      <c r="U61" s="756"/>
      <c r="V61" s="756"/>
      <c r="W61" s="756"/>
      <c r="X61" s="756"/>
      <c r="Y61" s="756"/>
      <c r="Z61" s="756"/>
      <c r="AA61" s="756"/>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96" t="str">
        <f>IF(AH61=TRUE,"問題なし","問題あり")</f>
        <v>問題あり</v>
      </c>
      <c r="AC62" s="796"/>
      <c r="AD62" s="796"/>
      <c r="AE62" s="796"/>
      <c r="AF62" s="796"/>
      <c r="AG62" s="454"/>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95">
        <v>100000</v>
      </c>
      <c r="AC66" s="795"/>
      <c r="AD66" s="795"/>
      <c r="AE66" s="795"/>
      <c r="AF66" s="795"/>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777"/>
      <c r="AC67" s="777"/>
      <c r="AD67" s="777"/>
      <c r="AE67" s="777"/>
      <c r="AF67" s="777"/>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774">
        <f>Z47</f>
        <v>0</v>
      </c>
      <c r="AC68" s="774"/>
      <c r="AD68" s="774"/>
      <c r="AE68" s="774"/>
      <c r="AF68" s="774"/>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786"/>
      <c r="AC69" s="786"/>
      <c r="AD69" s="786"/>
      <c r="AE69" s="786"/>
      <c r="AF69" s="786"/>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786"/>
      <c r="AC70" s="786"/>
      <c r="AD70" s="786"/>
      <c r="AE70" s="786"/>
      <c r="AF70" s="786"/>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787">
        <v>80000</v>
      </c>
      <c r="AC71" s="787"/>
      <c r="AD71" s="787"/>
      <c r="AE71" s="787"/>
      <c r="AF71" s="787"/>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787">
        <v>0</v>
      </c>
      <c r="AC72" s="787"/>
      <c r="AD72" s="787"/>
      <c r="AE72" s="787"/>
      <c r="AF72" s="787"/>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788">
        <f>AB66-SUM(AB71:AF72)</f>
        <v>20000</v>
      </c>
      <c r="AC73" s="788"/>
      <c r="AD73" s="788"/>
      <c r="AE73" s="788"/>
      <c r="AF73" s="788"/>
      <c r="AG73" s="508" t="s">
        <v>270</v>
      </c>
    </row>
    <row r="74" spans="1:43" ht="16.149999999999999" hidden="1" customHeight="1" outlineLevel="2" thickBot="1">
      <c r="A74" s="782" t="s">
        <v>455</v>
      </c>
      <c r="B74" s="783"/>
      <c r="C74" s="783"/>
      <c r="D74" s="783"/>
      <c r="E74" s="783"/>
      <c r="F74" s="783"/>
      <c r="G74" s="783"/>
      <c r="H74" s="783"/>
      <c r="I74" s="783"/>
      <c r="J74" s="783"/>
      <c r="K74" s="783"/>
      <c r="L74" s="783"/>
      <c r="M74" s="783"/>
      <c r="N74" s="783"/>
      <c r="O74" s="783"/>
      <c r="P74" s="783"/>
      <c r="Q74" s="783"/>
      <c r="R74" s="783"/>
      <c r="S74" s="783"/>
      <c r="T74" s="783"/>
      <c r="U74" s="783"/>
      <c r="V74" s="783"/>
      <c r="W74" s="783"/>
      <c r="X74" s="783"/>
      <c r="Y74" s="783"/>
      <c r="Z74" s="783"/>
      <c r="AA74" s="783"/>
      <c r="AB74" s="784"/>
      <c r="AC74" s="784"/>
      <c r="AD74" s="784"/>
      <c r="AE74" s="784"/>
      <c r="AF74" s="784"/>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85" t="str">
        <f>IF(AH74=TRUE,"問題なし","問題あり")</f>
        <v>問題あり</v>
      </c>
      <c r="AC75" s="785"/>
      <c r="AD75" s="785"/>
      <c r="AE75" s="785"/>
      <c r="AF75" s="785"/>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70"/>
      <c r="AC95" s="670"/>
      <c r="AD95" s="670"/>
      <c r="AE95" s="670"/>
      <c r="AF95" s="670"/>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771"/>
      <c r="AC96" s="771"/>
      <c r="AD96" s="771"/>
      <c r="AE96" s="771"/>
      <c r="AF96" s="771"/>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69"/>
      <c r="AC97" s="669"/>
      <c r="AD97" s="669"/>
      <c r="AE97" s="669"/>
      <c r="AF97" s="669"/>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49"/>
      <c r="AC98" s="649"/>
      <c r="AD98" s="649"/>
      <c r="AE98" s="649"/>
      <c r="AF98" s="649"/>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61">
        <v>0</v>
      </c>
      <c r="AC99" s="661"/>
      <c r="AD99" s="661"/>
      <c r="AE99" s="661"/>
      <c r="AF99" s="661"/>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88">
        <f>AB98-AB99</f>
        <v>0</v>
      </c>
      <c r="AC100" s="688"/>
      <c r="AD100" s="688"/>
      <c r="AE100" s="688"/>
      <c r="AF100" s="688"/>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3">
        <f>IFERROR(AB98/(AB97-AB98)*100,0)</f>
        <v>0</v>
      </c>
      <c r="AC101" s="673"/>
      <c r="AD101" s="673"/>
      <c r="AE101" s="673"/>
      <c r="AF101" s="673"/>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780"/>
      <c r="AB103" s="780"/>
      <c r="AC103" s="780"/>
      <c r="AD103" s="780"/>
      <c r="AE103" s="780"/>
      <c r="AF103" s="780"/>
      <c r="AG103" s="780"/>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781">
        <f>'（別添）_計画書（無床診療所及びⅡを算定する有床診療所）'!AB78</f>
        <v>0</v>
      </c>
      <c r="AC104" s="781"/>
      <c r="AD104" s="781"/>
      <c r="AE104" s="781"/>
      <c r="AF104" s="781"/>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774">
        <f>'（別添）_計画書（無床診療所及びⅡを算定する有床診療所）'!AB79</f>
        <v>0</v>
      </c>
      <c r="AC105" s="774"/>
      <c r="AD105" s="774"/>
      <c r="AE105" s="774"/>
      <c r="AF105" s="774"/>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775"/>
      <c r="AC106" s="775"/>
      <c r="AD106" s="775"/>
      <c r="AE106" s="775"/>
      <c r="AF106" s="775"/>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776">
        <f>AB106-AB105</f>
        <v>0</v>
      </c>
      <c r="AC107" s="776"/>
      <c r="AD107" s="776"/>
      <c r="AE107" s="776"/>
      <c r="AF107" s="776"/>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777"/>
      <c r="AC108" s="777"/>
      <c r="AD108" s="777"/>
      <c r="AE108" s="777"/>
      <c r="AF108" s="777"/>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778"/>
      <c r="AC109" s="778"/>
      <c r="AD109" s="778"/>
      <c r="AE109" s="778"/>
      <c r="AF109" s="778"/>
      <c r="AG109" s="487" t="s">
        <v>297</v>
      </c>
    </row>
    <row r="110" spans="1:33" ht="16.350000000000001"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779">
        <f>IFERROR(AB109/AB105*100,0)</f>
        <v>0</v>
      </c>
      <c r="AC110" s="779"/>
      <c r="AD110" s="779"/>
      <c r="AE110" s="779"/>
      <c r="AF110" s="779"/>
      <c r="AG110" s="500" t="s">
        <v>299</v>
      </c>
    </row>
    <row r="111" spans="1:33" ht="16.350000000000001"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780"/>
      <c r="AB112" s="780"/>
      <c r="AC112" s="780"/>
      <c r="AD112" s="780"/>
      <c r="AE112" s="780"/>
      <c r="AF112" s="780"/>
      <c r="AG112" s="780"/>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781">
        <f>'（別添）_計画書（無床診療所及びⅡを算定する有床診療所）'!AB87</f>
        <v>0</v>
      </c>
      <c r="AC113" s="781"/>
      <c r="AD113" s="781"/>
      <c r="AE113" s="781"/>
      <c r="AF113" s="781"/>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774">
        <f>'（別添）_計画書（無床診療所及びⅡを算定する有床診療所）'!AB88</f>
        <v>0</v>
      </c>
      <c r="AC114" s="774"/>
      <c r="AD114" s="774"/>
      <c r="AE114" s="774"/>
      <c r="AF114" s="774"/>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775"/>
      <c r="AC115" s="775"/>
      <c r="AD115" s="775"/>
      <c r="AE115" s="775"/>
      <c r="AF115" s="775"/>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776">
        <f>AB115-AB114</f>
        <v>0</v>
      </c>
      <c r="AC116" s="776"/>
      <c r="AD116" s="776"/>
      <c r="AE116" s="776"/>
      <c r="AF116" s="776"/>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777"/>
      <c r="AC117" s="777"/>
      <c r="AD117" s="777"/>
      <c r="AE117" s="777"/>
      <c r="AF117" s="777"/>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778"/>
      <c r="AC118" s="778"/>
      <c r="AD118" s="778"/>
      <c r="AE118" s="778"/>
      <c r="AF118" s="778"/>
      <c r="AG118" s="487" t="s">
        <v>297</v>
      </c>
    </row>
    <row r="119" spans="1:33" ht="16.350000000000001"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779">
        <f>IFERROR(AB118/AB114*100,0)</f>
        <v>0</v>
      </c>
      <c r="AC119" s="779"/>
      <c r="AD119" s="779"/>
      <c r="AE119" s="779"/>
      <c r="AF119" s="779"/>
      <c r="AG119" s="500" t="s">
        <v>299</v>
      </c>
    </row>
    <row r="120" spans="1:33" ht="16.350000000000001"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780"/>
      <c r="AB121" s="780"/>
      <c r="AC121" s="780"/>
      <c r="AD121" s="780"/>
      <c r="AE121" s="780"/>
      <c r="AF121" s="780"/>
      <c r="AG121" s="780"/>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781">
        <f>'（別添）_計画書（無床診療所及びⅡを算定する有床診療所）'!AB96</f>
        <v>0</v>
      </c>
      <c r="AC122" s="781"/>
      <c r="AD122" s="781"/>
      <c r="AE122" s="781"/>
      <c r="AF122" s="781"/>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774">
        <f>'（別添）_計画書（無床診療所及びⅡを算定する有床診療所）'!AB97</f>
        <v>0</v>
      </c>
      <c r="AC123" s="774"/>
      <c r="AD123" s="774"/>
      <c r="AE123" s="774"/>
      <c r="AF123" s="774"/>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775"/>
      <c r="AC124" s="775"/>
      <c r="AD124" s="775"/>
      <c r="AE124" s="775"/>
      <c r="AF124" s="775"/>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776">
        <f>AB124-AB123</f>
        <v>0</v>
      </c>
      <c r="AC125" s="776"/>
      <c r="AD125" s="776"/>
      <c r="AE125" s="776"/>
      <c r="AF125" s="776"/>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777"/>
      <c r="AC126" s="777"/>
      <c r="AD126" s="777"/>
      <c r="AE126" s="777"/>
      <c r="AF126" s="777"/>
      <c r="AG126" s="487" t="s">
        <v>270</v>
      </c>
    </row>
    <row r="127" spans="1:33" ht="16.350000000000001"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778"/>
      <c r="AC127" s="778"/>
      <c r="AD127" s="778"/>
      <c r="AE127" s="778"/>
      <c r="AF127" s="778"/>
      <c r="AG127" s="487" t="s">
        <v>297</v>
      </c>
    </row>
    <row r="128" spans="1:33" ht="16.350000000000001"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779">
        <f>IFERROR(AB127/AB123*100,0)</f>
        <v>0</v>
      </c>
      <c r="AC128" s="779"/>
      <c r="AD128" s="779"/>
      <c r="AE128" s="779"/>
      <c r="AF128" s="779"/>
      <c r="AG128" s="500" t="s">
        <v>299</v>
      </c>
    </row>
    <row r="129" spans="1:33" ht="16.350000000000001"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780"/>
      <c r="AB130" s="780"/>
      <c r="AC130" s="780"/>
      <c r="AD130" s="780"/>
      <c r="AE130" s="780"/>
      <c r="AF130" s="780"/>
      <c r="AG130" s="780"/>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781">
        <f>'（別添）_計画書（無床診療所及びⅡを算定する有床診療所）'!AB105</f>
        <v>0</v>
      </c>
      <c r="AC131" s="781"/>
      <c r="AD131" s="781"/>
      <c r="AE131" s="781"/>
      <c r="AF131" s="781"/>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774">
        <f>'（別添）_計画書（無床診療所及びⅡを算定する有床診療所）'!AB106</f>
        <v>0</v>
      </c>
      <c r="AC132" s="774"/>
      <c r="AD132" s="774"/>
      <c r="AE132" s="774"/>
      <c r="AF132" s="774"/>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775"/>
      <c r="AC133" s="775"/>
      <c r="AD133" s="775"/>
      <c r="AE133" s="775"/>
      <c r="AF133" s="775"/>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776">
        <f>AB133-AB132</f>
        <v>0</v>
      </c>
      <c r="AC134" s="776"/>
      <c r="AD134" s="776"/>
      <c r="AE134" s="776"/>
      <c r="AF134" s="776"/>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777"/>
      <c r="AC135" s="777"/>
      <c r="AD135" s="777"/>
      <c r="AE135" s="777"/>
      <c r="AF135" s="777"/>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778"/>
      <c r="AC136" s="778"/>
      <c r="AD136" s="778"/>
      <c r="AE136" s="778"/>
      <c r="AF136" s="778"/>
      <c r="AG136" s="487" t="s">
        <v>297</v>
      </c>
    </row>
    <row r="137" spans="1:33" ht="16.350000000000001"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779">
        <f>IFERROR(AB136/AB132*100,0)</f>
        <v>0</v>
      </c>
      <c r="AC137" s="779"/>
      <c r="AD137" s="779"/>
      <c r="AE137" s="779"/>
      <c r="AF137" s="779"/>
      <c r="AG137" s="500" t="s">
        <v>299</v>
      </c>
    </row>
    <row r="138" spans="1:33" ht="16.350000000000001" hidden="1" customHeight="1" outlineLevel="1"/>
    <row r="139" spans="1:33" ht="16.350000000000001"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50000000000001"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89"/>
      <c r="AB145" s="689"/>
      <c r="AC145" s="689"/>
      <c r="AD145" s="689"/>
      <c r="AE145" s="689"/>
      <c r="AF145" s="689"/>
      <c r="AG145" s="689"/>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70"/>
      <c r="AC146" s="670"/>
      <c r="AD146" s="670"/>
      <c r="AE146" s="670"/>
      <c r="AF146" s="670"/>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770"/>
      <c r="AC147" s="770"/>
      <c r="AD147" s="770"/>
      <c r="AE147" s="770"/>
      <c r="AF147" s="770"/>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771"/>
      <c r="AC148" s="771"/>
      <c r="AD148" s="771"/>
      <c r="AE148" s="771"/>
      <c r="AF148" s="771"/>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772"/>
      <c r="AC149" s="772"/>
      <c r="AD149" s="772"/>
      <c r="AE149" s="772"/>
      <c r="AF149" s="772"/>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62"/>
      <c r="AC150" s="662"/>
      <c r="AD150" s="662"/>
      <c r="AE150" s="662"/>
      <c r="AF150" s="662"/>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773"/>
      <c r="AC151" s="773"/>
      <c r="AD151" s="773"/>
      <c r="AE151" s="773"/>
      <c r="AF151" s="773"/>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18"/>
      <c r="AC152" s="718"/>
      <c r="AD152" s="718"/>
      <c r="AE152" s="718"/>
      <c r="AF152" s="718"/>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62">
        <v>0</v>
      </c>
      <c r="AC153" s="662"/>
      <c r="AD153" s="662"/>
      <c r="AE153" s="662"/>
      <c r="AF153" s="662"/>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768">
        <f>AB152</f>
        <v>0</v>
      </c>
      <c r="AC154" s="768"/>
      <c r="AD154" s="768"/>
      <c r="AE154" s="768"/>
      <c r="AF154" s="768"/>
      <c r="AG154" s="135" t="s">
        <v>297</v>
      </c>
    </row>
    <row r="155" spans="1:35" ht="16.350000000000001"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769">
        <f>IFERROR(AB154/AB148*100,0)</f>
        <v>0</v>
      </c>
      <c r="AC155" s="769"/>
      <c r="AD155" s="769"/>
      <c r="AE155" s="769"/>
      <c r="AF155" s="769"/>
      <c r="AG155" s="136" t="s">
        <v>299</v>
      </c>
    </row>
    <row r="156" spans="1:35" ht="16.350000000000001"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89"/>
      <c r="AB157" s="689"/>
      <c r="AC157" s="689"/>
      <c r="AD157" s="689"/>
      <c r="AE157" s="689"/>
      <c r="AF157" s="689"/>
      <c r="AG157" s="689"/>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70"/>
      <c r="AC158" s="670"/>
      <c r="AD158" s="670"/>
      <c r="AE158" s="670"/>
      <c r="AF158" s="670"/>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770"/>
      <c r="AC159" s="770"/>
      <c r="AD159" s="770"/>
      <c r="AE159" s="770"/>
      <c r="AF159" s="770"/>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771"/>
      <c r="AC160" s="771"/>
      <c r="AD160" s="771"/>
      <c r="AE160" s="771"/>
      <c r="AF160" s="771"/>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772"/>
      <c r="AC161" s="772"/>
      <c r="AD161" s="772"/>
      <c r="AE161" s="772"/>
      <c r="AF161" s="772"/>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62"/>
      <c r="AC162" s="662"/>
      <c r="AD162" s="662"/>
      <c r="AE162" s="662"/>
      <c r="AF162" s="662"/>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773"/>
      <c r="AC163" s="773"/>
      <c r="AD163" s="773"/>
      <c r="AE163" s="773"/>
      <c r="AF163" s="773"/>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18"/>
      <c r="AC164" s="718"/>
      <c r="AD164" s="718"/>
      <c r="AE164" s="718"/>
      <c r="AF164" s="718"/>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62">
        <v>0</v>
      </c>
      <c r="AC165" s="662"/>
      <c r="AD165" s="662"/>
      <c r="AE165" s="662"/>
      <c r="AF165" s="662"/>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768">
        <f>AB164</f>
        <v>0</v>
      </c>
      <c r="AC166" s="768"/>
      <c r="AD166" s="768"/>
      <c r="AE166" s="768"/>
      <c r="AF166" s="768"/>
      <c r="AG166" s="135" t="s">
        <v>297</v>
      </c>
    </row>
    <row r="167" spans="1:34" ht="16.350000000000001"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769">
        <f>IFERROR(AB166/AB160*100,0)</f>
        <v>0</v>
      </c>
      <c r="AC167" s="769"/>
      <c r="AD167" s="769"/>
      <c r="AE167" s="769"/>
      <c r="AF167" s="769"/>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84"/>
      <c r="G172" s="684"/>
      <c r="H172" s="49" t="s">
        <v>16</v>
      </c>
      <c r="I172" s="684"/>
      <c r="J172" s="684"/>
      <c r="K172" s="49" t="s">
        <v>264</v>
      </c>
      <c r="L172" s="684"/>
      <c r="M172" s="684"/>
      <c r="N172" s="49" t="s">
        <v>18</v>
      </c>
      <c r="O172" s="49"/>
      <c r="P172" s="49"/>
      <c r="Q172" s="49" t="s">
        <v>486</v>
      </c>
      <c r="R172" s="49"/>
      <c r="S172" s="49"/>
      <c r="T172" s="49"/>
      <c r="U172" s="685"/>
      <c r="V172" s="685"/>
      <c r="W172" s="685"/>
      <c r="X172" s="685"/>
      <c r="Y172" s="685"/>
      <c r="Z172" s="685"/>
      <c r="AA172" s="685"/>
      <c r="AB172" s="685"/>
      <c r="AC172" s="685"/>
      <c r="AD172" s="685"/>
      <c r="AE172" s="685"/>
      <c r="AF172" s="685"/>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B15:C15"/>
    <mergeCell ref="D15:Z15"/>
    <mergeCell ref="B18:D18"/>
    <mergeCell ref="E18:F18"/>
    <mergeCell ref="H18:I18"/>
    <mergeCell ref="O18:P18"/>
    <mergeCell ref="R18:S18"/>
    <mergeCell ref="V18:Y18"/>
    <mergeCell ref="A2:S2"/>
    <mergeCell ref="T2:U2"/>
    <mergeCell ref="B14:C14"/>
    <mergeCell ref="D14:Z14"/>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D37:E37"/>
    <mergeCell ref="G37:H37"/>
    <mergeCell ref="M37:N37"/>
    <mergeCell ref="P37:Q37"/>
    <mergeCell ref="S37:X37"/>
    <mergeCell ref="Z37:AF37"/>
    <mergeCell ref="D36:E36"/>
    <mergeCell ref="G36:H36"/>
    <mergeCell ref="M36:N36"/>
    <mergeCell ref="P36:Q36"/>
    <mergeCell ref="S36:X36"/>
    <mergeCell ref="Z36:AF36"/>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43:E43"/>
    <mergeCell ref="G43:H43"/>
    <mergeCell ref="M43:N43"/>
    <mergeCell ref="P43:Q43"/>
    <mergeCell ref="S43:X43"/>
    <mergeCell ref="Z43:AF43"/>
    <mergeCell ref="D42:E42"/>
    <mergeCell ref="G42:H42"/>
    <mergeCell ref="M42:N42"/>
    <mergeCell ref="P42:Q42"/>
    <mergeCell ref="S42:X42"/>
    <mergeCell ref="Z42:AF42"/>
    <mergeCell ref="D44:E44"/>
    <mergeCell ref="G44:H44"/>
    <mergeCell ref="M44:N44"/>
    <mergeCell ref="P44:Q44"/>
    <mergeCell ref="S44:X44"/>
    <mergeCell ref="Z44:AF44"/>
    <mergeCell ref="AB49:AF49"/>
    <mergeCell ref="AB50:AF50"/>
    <mergeCell ref="AB52:AF52"/>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180975</xdr:rowOff>
                  </from>
                  <to>
                    <xdr:col>2</xdr:col>
                    <xdr:colOff>85725</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85725</xdr:colOff>
                    <xdr:row>142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41" t="s">
        <v>505</v>
      </c>
      <c r="B2" s="641"/>
      <c r="C2" s="641"/>
      <c r="D2" s="641"/>
      <c r="E2" s="641"/>
      <c r="F2" s="641"/>
      <c r="G2" s="641"/>
      <c r="H2" s="641"/>
      <c r="I2" s="641"/>
      <c r="J2" s="641"/>
      <c r="K2" s="641"/>
      <c r="L2" s="641"/>
      <c r="M2" s="641"/>
      <c r="N2" s="641"/>
      <c r="O2" s="641"/>
      <c r="P2" s="641"/>
      <c r="Q2" s="641"/>
      <c r="R2" s="641"/>
      <c r="S2" s="641"/>
      <c r="T2" s="642"/>
      <c r="U2" s="642"/>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64" t="s">
        <v>257</v>
      </c>
      <c r="T4" s="664"/>
      <c r="U4" s="664"/>
      <c r="V4" s="664"/>
      <c r="W4" s="664"/>
      <c r="X4" s="697" t="str">
        <f>IF('様式95_外来・在宅ベースアップ評価料（Ⅰ）'!H5=0,"",'様式95_外来・在宅ベースアップ評価料（Ⅰ）'!H5)</f>
        <v/>
      </c>
      <c r="Y4" s="889"/>
      <c r="Z4" s="889"/>
      <c r="AA4" s="889"/>
      <c r="AB4" s="889"/>
      <c r="AC4" s="889"/>
      <c r="AD4" s="889"/>
      <c r="AE4" s="889"/>
      <c r="AF4" s="889"/>
      <c r="AG4" s="890"/>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7" t="str">
        <f>IF('様式95_外来・在宅ベースアップ評価料（Ⅰ）'!H6=0,"",'様式95_外来・在宅ベースアップ評価料（Ⅰ）'!H6)</f>
        <v/>
      </c>
      <c r="Y5" s="889"/>
      <c r="Z5" s="889"/>
      <c r="AA5" s="889"/>
      <c r="AB5" s="889"/>
      <c r="AC5" s="889"/>
      <c r="AD5" s="889"/>
      <c r="AE5" s="889"/>
      <c r="AF5" s="889"/>
      <c r="AG5" s="890"/>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59" t="s">
        <v>1546</v>
      </c>
      <c r="C8" s="760"/>
      <c r="D8" s="891" t="s">
        <v>261</v>
      </c>
      <c r="E8" s="892"/>
      <c r="F8" s="892"/>
      <c r="G8" s="892"/>
      <c r="H8" s="892"/>
      <c r="I8" s="892"/>
      <c r="J8" s="892"/>
      <c r="K8" s="892"/>
      <c r="L8" s="892"/>
      <c r="M8" s="892"/>
      <c r="N8" s="892"/>
      <c r="O8" s="892"/>
      <c r="P8" s="892"/>
      <c r="Q8" s="892"/>
      <c r="R8" s="892"/>
      <c r="S8" s="892"/>
      <c r="T8" s="892"/>
      <c r="U8" s="892"/>
      <c r="V8" s="892"/>
      <c r="W8" s="892"/>
      <c r="X8" s="892"/>
      <c r="Y8" s="892"/>
      <c r="Z8" s="892"/>
      <c r="AA8" s="3"/>
      <c r="AB8" s="3"/>
      <c r="AC8" s="3"/>
      <c r="AD8" s="3"/>
      <c r="AE8" s="3"/>
      <c r="AF8" s="3"/>
      <c r="AG8" s="19"/>
    </row>
    <row r="9" spans="1:33" ht="16.149999999999999" hidden="1" customHeight="1" outlineLevel="1" thickBot="1">
      <c r="A9" s="317"/>
      <c r="B9" s="759" t="s">
        <v>1546</v>
      </c>
      <c r="C9" s="760"/>
      <c r="D9" s="887" t="s">
        <v>262</v>
      </c>
      <c r="E9" s="888"/>
      <c r="F9" s="888"/>
      <c r="G9" s="888"/>
      <c r="H9" s="888"/>
      <c r="I9" s="888"/>
      <c r="J9" s="888"/>
      <c r="K9" s="888"/>
      <c r="L9" s="888"/>
      <c r="M9" s="888"/>
      <c r="N9" s="888"/>
      <c r="O9" s="888"/>
      <c r="P9" s="888"/>
      <c r="Q9" s="888"/>
      <c r="R9" s="888"/>
      <c r="S9" s="888"/>
      <c r="T9" s="888"/>
      <c r="U9" s="888"/>
      <c r="V9" s="888"/>
      <c r="W9" s="888"/>
      <c r="X9" s="888"/>
      <c r="Y9" s="888"/>
      <c r="Z9" s="888"/>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81" t="s">
        <v>15</v>
      </c>
      <c r="C12" s="703"/>
      <c r="D12" s="703"/>
      <c r="E12" s="885" t="str">
        <f>IF('（別添）_計画書（歯科診療所及びⅡを算定する有床診療所）'!E16=0,"",'（別添）_計画書（歯科診療所及びⅡを算定する有床診療所）'!E16)</f>
        <v/>
      </c>
      <c r="F12" s="885"/>
      <c r="G12" s="20" t="s">
        <v>16</v>
      </c>
      <c r="H12" s="885" t="str">
        <f>IF('（別添）_計画書（歯科診療所及びⅡを算定する有床診療所）'!H16=0,"",'（別添）_計画書（歯科診療所及びⅡを算定する有床診療所）'!H16)</f>
        <v/>
      </c>
      <c r="I12" s="885"/>
      <c r="J12" s="20" t="s">
        <v>264</v>
      </c>
      <c r="K12" s="20"/>
      <c r="L12" s="20" t="s">
        <v>265</v>
      </c>
      <c r="M12" s="20" t="s">
        <v>15</v>
      </c>
      <c r="N12" s="20"/>
      <c r="O12" s="885" t="str">
        <f>IF('（別添）_計画書（歯科診療所及びⅡを算定する有床診療所）'!O16=0,"",'（別添）_計画書（歯科診療所及びⅡを算定する有床診療所）'!O16)</f>
        <v/>
      </c>
      <c r="P12" s="885"/>
      <c r="Q12" s="20" t="s">
        <v>16</v>
      </c>
      <c r="R12" s="885" t="str">
        <f>IF('（別添）_計画書（歯科診療所及びⅡを算定する有床診療所）'!R16=0,"",'（別添）_計画書（歯科診療所及びⅡを算定する有床診療所）'!R16)</f>
        <v/>
      </c>
      <c r="S12" s="885"/>
      <c r="T12" s="21" t="s">
        <v>264</v>
      </c>
      <c r="V12" s="757">
        <f>'（別添）_計画書（歯科診療所及びⅡを算定する有床診療所）'!V16</f>
        <v>1</v>
      </c>
      <c r="W12" s="757"/>
      <c r="X12" s="757"/>
      <c r="Y12" s="758"/>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81" t="s">
        <v>15</v>
      </c>
      <c r="C15" s="703"/>
      <c r="D15" s="703"/>
      <c r="E15" s="885" t="str">
        <f>IF('（別添）_計画書（歯科診療所及びⅡを算定する有床診療所）'!E21=0,"",'（別添）_計画書（歯科診療所及びⅡを算定する有床診療所）'!E21)</f>
        <v/>
      </c>
      <c r="F15" s="885"/>
      <c r="G15" s="20" t="s">
        <v>16</v>
      </c>
      <c r="H15" s="885" t="str">
        <f>IF('（別添）_計画書（歯科診療所及びⅡを算定する有床診療所）'!H21=0,"",'（別添）_計画書（歯科診療所及びⅡを算定する有床診療所）'!H21)</f>
        <v/>
      </c>
      <c r="I15" s="885"/>
      <c r="J15" s="20" t="s">
        <v>264</v>
      </c>
      <c r="K15" s="20"/>
      <c r="L15" s="20" t="s">
        <v>265</v>
      </c>
      <c r="M15" s="20" t="s">
        <v>15</v>
      </c>
      <c r="N15" s="20"/>
      <c r="O15" s="655"/>
      <c r="P15" s="655"/>
      <c r="Q15" s="20" t="s">
        <v>16</v>
      </c>
      <c r="R15" s="655"/>
      <c r="S15" s="655"/>
      <c r="T15" s="21" t="s">
        <v>264</v>
      </c>
      <c r="V15" s="757">
        <f>IFERROR(IF(E15=O15,R15-H15+1,IF(O15-E15=1,12-H15+1+R15,IF(O15-E15=2,12-H15+1+R15+12,"エラー"))),1)</f>
        <v>1</v>
      </c>
      <c r="W15" s="757"/>
      <c r="X15" s="757"/>
      <c r="Y15" s="758"/>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86"/>
      <c r="Y17" s="886"/>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79" t="s">
        <v>375</v>
      </c>
      <c r="Y18" s="880"/>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81"/>
      <c r="S20" s="882"/>
      <c r="T20" s="882"/>
      <c r="U20" s="882"/>
      <c r="V20" s="882"/>
      <c r="W20" s="882"/>
      <c r="X20" s="882"/>
      <c r="Y20" s="356"/>
      <c r="Z20" s="356"/>
      <c r="AA20" s="356"/>
      <c r="AB20" s="356"/>
      <c r="AC20" s="883"/>
      <c r="AD20" s="883"/>
      <c r="AE20" s="883"/>
      <c r="AF20" s="883"/>
      <c r="AG20" s="357"/>
    </row>
    <row r="21" spans="1:36" ht="16.149999999999999" hidden="1" customHeight="1" outlineLevel="1">
      <c r="A21" s="358"/>
      <c r="B21" s="884" t="s">
        <v>436</v>
      </c>
      <c r="C21" s="884"/>
      <c r="D21" s="884"/>
      <c r="E21" s="884"/>
      <c r="F21" s="884"/>
      <c r="G21" s="884"/>
      <c r="H21" s="884"/>
      <c r="I21" s="884"/>
      <c r="J21" s="884"/>
      <c r="K21" s="884"/>
      <c r="L21" s="884"/>
      <c r="M21" s="884"/>
      <c r="N21" s="884"/>
      <c r="O21" s="884"/>
      <c r="P21" s="884"/>
      <c r="Q21" s="884"/>
      <c r="R21" s="884"/>
      <c r="S21" s="867" t="s">
        <v>437</v>
      </c>
      <c r="T21" s="868"/>
      <c r="U21" s="868"/>
      <c r="V21" s="868"/>
      <c r="W21" s="868"/>
      <c r="X21" s="868"/>
      <c r="Y21" s="869"/>
      <c r="Z21" s="867" t="s">
        <v>380</v>
      </c>
      <c r="AA21" s="868"/>
      <c r="AB21" s="868"/>
      <c r="AC21" s="869"/>
      <c r="AD21" s="867" t="s">
        <v>381</v>
      </c>
      <c r="AE21" s="868"/>
      <c r="AF21" s="868"/>
      <c r="AG21" s="870"/>
    </row>
    <row r="22" spans="1:36" ht="16.149999999999999" hidden="1" customHeight="1" outlineLevel="1">
      <c r="A22" s="358"/>
      <c r="B22" s="359" t="s">
        <v>438</v>
      </c>
      <c r="C22" s="360" t="s">
        <v>15</v>
      </c>
      <c r="D22" s="736" t="str">
        <f>E15</f>
        <v/>
      </c>
      <c r="E22" s="736"/>
      <c r="F22" s="361" t="s">
        <v>16</v>
      </c>
      <c r="G22" s="736" t="str">
        <f>H15</f>
        <v/>
      </c>
      <c r="H22" s="736"/>
      <c r="I22" s="361" t="s">
        <v>264</v>
      </c>
      <c r="J22" s="361" t="s">
        <v>439</v>
      </c>
      <c r="K22" s="361" t="s">
        <v>440</v>
      </c>
      <c r="L22" s="361"/>
      <c r="M22" s="744"/>
      <c r="N22" s="744"/>
      <c r="O22" s="362" t="s">
        <v>16</v>
      </c>
      <c r="P22" s="744"/>
      <c r="Q22" s="744"/>
      <c r="R22" s="363" t="s">
        <v>264</v>
      </c>
      <c r="S22" s="877"/>
      <c r="T22" s="745"/>
      <c r="U22" s="745"/>
      <c r="V22" s="745"/>
      <c r="W22" s="745"/>
      <c r="X22" s="745"/>
      <c r="Y22" s="878"/>
      <c r="Z22" s="876" t="str">
        <f>IF(S22="","",VLOOKUP(S22,'リスト（外来）'!C:D,2,FALSE))</f>
        <v/>
      </c>
      <c r="AA22" s="736"/>
      <c r="AB22" s="736"/>
      <c r="AC22" s="364" t="s">
        <v>276</v>
      </c>
      <c r="AD22" s="876" t="str">
        <f>IF(S22="","",VLOOKUP(S22,'リスト（外来）'!C:E,3,FALSE))</f>
        <v/>
      </c>
      <c r="AE22" s="736"/>
      <c r="AF22" s="736"/>
      <c r="AG22" s="386" t="s">
        <v>276</v>
      </c>
    </row>
    <row r="23" spans="1:36" ht="16.149999999999999" hidden="1" customHeight="1" outlineLevel="1">
      <c r="A23" s="358"/>
      <c r="B23" s="359" t="s">
        <v>441</v>
      </c>
      <c r="C23" s="360" t="s">
        <v>15</v>
      </c>
      <c r="D23" s="744"/>
      <c r="E23" s="744"/>
      <c r="F23" s="361" t="s">
        <v>16</v>
      </c>
      <c r="G23" s="744"/>
      <c r="H23" s="744"/>
      <c r="I23" s="361" t="s">
        <v>264</v>
      </c>
      <c r="J23" s="361" t="s">
        <v>439</v>
      </c>
      <c r="K23" s="361" t="s">
        <v>440</v>
      </c>
      <c r="L23" s="361"/>
      <c r="M23" s="744"/>
      <c r="N23" s="744"/>
      <c r="O23" s="362" t="s">
        <v>16</v>
      </c>
      <c r="P23" s="744"/>
      <c r="Q23" s="744"/>
      <c r="R23" s="363" t="s">
        <v>264</v>
      </c>
      <c r="S23" s="877"/>
      <c r="T23" s="745"/>
      <c r="U23" s="745"/>
      <c r="V23" s="745"/>
      <c r="W23" s="745"/>
      <c r="X23" s="745"/>
      <c r="Y23" s="878"/>
      <c r="Z23" s="876" t="str">
        <f>IF(S23="","",VLOOKUP(S23,'リスト（外来）'!C:D,2,FALSE))</f>
        <v/>
      </c>
      <c r="AA23" s="736"/>
      <c r="AB23" s="736"/>
      <c r="AC23" s="364" t="s">
        <v>276</v>
      </c>
      <c r="AD23" s="876" t="str">
        <f>IF(S23="","",VLOOKUP(S23,'リスト（外来）'!C:E,3,FALSE))</f>
        <v/>
      </c>
      <c r="AE23" s="736"/>
      <c r="AF23" s="736"/>
      <c r="AG23" s="386" t="s">
        <v>276</v>
      </c>
    </row>
    <row r="24" spans="1:36" ht="16.149999999999999" hidden="1" customHeight="1" outlineLevel="1">
      <c r="A24" s="358"/>
      <c r="B24" s="359" t="s">
        <v>442</v>
      </c>
      <c r="C24" s="360" t="s">
        <v>15</v>
      </c>
      <c r="D24" s="744"/>
      <c r="E24" s="744"/>
      <c r="F24" s="361" t="s">
        <v>16</v>
      </c>
      <c r="G24" s="744"/>
      <c r="H24" s="744"/>
      <c r="I24" s="361" t="s">
        <v>264</v>
      </c>
      <c r="J24" s="361" t="s">
        <v>439</v>
      </c>
      <c r="K24" s="361" t="s">
        <v>440</v>
      </c>
      <c r="L24" s="361"/>
      <c r="M24" s="744"/>
      <c r="N24" s="744"/>
      <c r="O24" s="362" t="s">
        <v>16</v>
      </c>
      <c r="P24" s="744"/>
      <c r="Q24" s="744"/>
      <c r="R24" s="363" t="s">
        <v>264</v>
      </c>
      <c r="S24" s="877"/>
      <c r="T24" s="745"/>
      <c r="U24" s="745"/>
      <c r="V24" s="745"/>
      <c r="W24" s="745"/>
      <c r="X24" s="745"/>
      <c r="Y24" s="878"/>
      <c r="Z24" s="876" t="str">
        <f>IF(S24="","",VLOOKUP(S24,'リスト（外来）'!C:D,2,FALSE))</f>
        <v/>
      </c>
      <c r="AA24" s="736"/>
      <c r="AB24" s="736"/>
      <c r="AC24" s="364" t="s">
        <v>276</v>
      </c>
      <c r="AD24" s="876" t="str">
        <f>IF(S24="","",VLOOKUP(S24,'リスト（外来）'!C:E,3,FALSE))</f>
        <v/>
      </c>
      <c r="AE24" s="736"/>
      <c r="AF24" s="736"/>
      <c r="AG24" s="386" t="s">
        <v>276</v>
      </c>
    </row>
    <row r="25" spans="1:36" ht="16.149999999999999" hidden="1" customHeight="1" outlineLevel="1">
      <c r="A25" s="358"/>
      <c r="B25" s="387" t="s">
        <v>443</v>
      </c>
      <c r="C25" s="360" t="s">
        <v>15</v>
      </c>
      <c r="D25" s="744"/>
      <c r="E25" s="744"/>
      <c r="F25" s="361" t="s">
        <v>16</v>
      </c>
      <c r="G25" s="744"/>
      <c r="H25" s="744"/>
      <c r="I25" s="361" t="s">
        <v>264</v>
      </c>
      <c r="J25" s="361" t="s">
        <v>439</v>
      </c>
      <c r="K25" s="361" t="s">
        <v>440</v>
      </c>
      <c r="L25" s="361"/>
      <c r="M25" s="744"/>
      <c r="N25" s="744"/>
      <c r="O25" s="362" t="s">
        <v>16</v>
      </c>
      <c r="P25" s="744"/>
      <c r="Q25" s="744"/>
      <c r="R25" s="363" t="s">
        <v>264</v>
      </c>
      <c r="S25" s="877"/>
      <c r="T25" s="745"/>
      <c r="U25" s="745"/>
      <c r="V25" s="745"/>
      <c r="W25" s="745"/>
      <c r="X25" s="745"/>
      <c r="Y25" s="878"/>
      <c r="Z25" s="876" t="str">
        <f>IF(S25="","",VLOOKUP(S25,'リスト（外来）'!C:D,2,FALSE))</f>
        <v/>
      </c>
      <c r="AA25" s="736"/>
      <c r="AB25" s="736"/>
      <c r="AC25" s="364" t="s">
        <v>276</v>
      </c>
      <c r="AD25" s="876" t="str">
        <f>IF(S25="","",VLOOKUP(S25,'リスト（外来）'!C:E,3,FALSE))</f>
        <v/>
      </c>
      <c r="AE25" s="736"/>
      <c r="AF25" s="736"/>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75"/>
      <c r="AD26" s="875"/>
      <c r="AE26" s="875"/>
      <c r="AF26" s="875"/>
      <c r="AG26" s="386"/>
      <c r="AJ26" s="401"/>
    </row>
    <row r="27" spans="1:36" ht="16.149999999999999" hidden="1" customHeight="1" outlineLevel="1">
      <c r="A27" s="358"/>
      <c r="B27" s="867" t="s">
        <v>436</v>
      </c>
      <c r="C27" s="868"/>
      <c r="D27" s="868"/>
      <c r="E27" s="868"/>
      <c r="F27" s="868"/>
      <c r="G27" s="868"/>
      <c r="H27" s="868"/>
      <c r="I27" s="868"/>
      <c r="J27" s="868"/>
      <c r="K27" s="868"/>
      <c r="L27" s="868"/>
      <c r="M27" s="868"/>
      <c r="N27" s="868"/>
      <c r="O27" s="868"/>
      <c r="P27" s="868"/>
      <c r="Q27" s="868"/>
      <c r="R27" s="869"/>
      <c r="S27" s="867" t="s">
        <v>490</v>
      </c>
      <c r="T27" s="868"/>
      <c r="U27" s="868"/>
      <c r="V27" s="868"/>
      <c r="W27" s="868"/>
      <c r="X27" s="868"/>
      <c r="Y27" s="869"/>
      <c r="Z27" s="868" t="s">
        <v>491</v>
      </c>
      <c r="AA27" s="868"/>
      <c r="AB27" s="868"/>
      <c r="AC27" s="868"/>
      <c r="AD27" s="868"/>
      <c r="AE27" s="868"/>
      <c r="AF27" s="868"/>
      <c r="AG27" s="870"/>
    </row>
    <row r="28" spans="1:36" ht="16.149999999999999" hidden="1" customHeight="1" outlineLevel="1">
      <c r="A28" s="358"/>
      <c r="B28" s="359" t="s">
        <v>438</v>
      </c>
      <c r="C28" s="360" t="s">
        <v>15</v>
      </c>
      <c r="D28" s="736" t="str">
        <f>IF(D22="","",D22)</f>
        <v/>
      </c>
      <c r="E28" s="736"/>
      <c r="F28" s="361" t="s">
        <v>16</v>
      </c>
      <c r="G28" s="736" t="str">
        <f>IF(G22="","",G22)</f>
        <v/>
      </c>
      <c r="H28" s="736"/>
      <c r="I28" s="361" t="s">
        <v>264</v>
      </c>
      <c r="J28" s="361" t="s">
        <v>439</v>
      </c>
      <c r="K28" s="361" t="s">
        <v>440</v>
      </c>
      <c r="L28" s="361"/>
      <c r="M28" s="849" t="str">
        <f>IF(M22="","",M22)</f>
        <v/>
      </c>
      <c r="N28" s="849"/>
      <c r="O28" s="362" t="s">
        <v>16</v>
      </c>
      <c r="P28" s="849" t="str">
        <f>IF(P22="","",P22)</f>
        <v/>
      </c>
      <c r="Q28" s="849"/>
      <c r="R28" s="363" t="s">
        <v>264</v>
      </c>
      <c r="S28" s="871"/>
      <c r="T28" s="872"/>
      <c r="U28" s="872"/>
      <c r="V28" s="872"/>
      <c r="W28" s="872"/>
      <c r="X28" s="872"/>
      <c r="Y28" s="385" t="s">
        <v>278</v>
      </c>
      <c r="Z28" s="873"/>
      <c r="AA28" s="874"/>
      <c r="AB28" s="874"/>
      <c r="AC28" s="874"/>
      <c r="AD28" s="874"/>
      <c r="AE28" s="874"/>
      <c r="AF28" s="874"/>
      <c r="AG28" s="386" t="s">
        <v>278</v>
      </c>
    </row>
    <row r="29" spans="1:36" ht="16.149999999999999" hidden="1" customHeight="1" outlineLevel="1">
      <c r="A29" s="358"/>
      <c r="B29" s="359" t="s">
        <v>441</v>
      </c>
      <c r="C29" s="360" t="s">
        <v>15</v>
      </c>
      <c r="D29" s="849" t="str">
        <f>IF(D23="","",D23)</f>
        <v/>
      </c>
      <c r="E29" s="849"/>
      <c r="F29" s="361" t="s">
        <v>16</v>
      </c>
      <c r="G29" s="849" t="str">
        <f>IF(G23="","",G23)</f>
        <v/>
      </c>
      <c r="H29" s="849"/>
      <c r="I29" s="361" t="s">
        <v>264</v>
      </c>
      <c r="J29" s="361" t="s">
        <v>439</v>
      </c>
      <c r="K29" s="361" t="s">
        <v>440</v>
      </c>
      <c r="L29" s="361"/>
      <c r="M29" s="849" t="str">
        <f>IF(M23="","",M23)</f>
        <v/>
      </c>
      <c r="N29" s="849"/>
      <c r="O29" s="362" t="s">
        <v>16</v>
      </c>
      <c r="P29" s="849" t="str">
        <f>IF(P23="","",P23)</f>
        <v/>
      </c>
      <c r="Q29" s="849"/>
      <c r="R29" s="363" t="s">
        <v>264</v>
      </c>
      <c r="S29" s="871"/>
      <c r="T29" s="872"/>
      <c r="U29" s="872"/>
      <c r="V29" s="872"/>
      <c r="W29" s="872"/>
      <c r="X29" s="872"/>
      <c r="Y29" s="385" t="s">
        <v>278</v>
      </c>
      <c r="Z29" s="873"/>
      <c r="AA29" s="874"/>
      <c r="AB29" s="874"/>
      <c r="AC29" s="874"/>
      <c r="AD29" s="874"/>
      <c r="AE29" s="874"/>
      <c r="AF29" s="874"/>
      <c r="AG29" s="386" t="s">
        <v>278</v>
      </c>
    </row>
    <row r="30" spans="1:36" ht="16.149999999999999" hidden="1" customHeight="1" outlineLevel="1">
      <c r="A30" s="358"/>
      <c r="B30" s="359" t="s">
        <v>442</v>
      </c>
      <c r="C30" s="360" t="s">
        <v>15</v>
      </c>
      <c r="D30" s="849" t="str">
        <f>IF(D24="","",D24)</f>
        <v/>
      </c>
      <c r="E30" s="849"/>
      <c r="F30" s="361" t="s">
        <v>16</v>
      </c>
      <c r="G30" s="849" t="str">
        <f>IF(G24="","",G24)</f>
        <v/>
      </c>
      <c r="H30" s="849"/>
      <c r="I30" s="361" t="s">
        <v>264</v>
      </c>
      <c r="J30" s="361" t="s">
        <v>439</v>
      </c>
      <c r="K30" s="361" t="s">
        <v>440</v>
      </c>
      <c r="L30" s="361"/>
      <c r="M30" s="849" t="str">
        <f>IF(M24="","",M24)</f>
        <v/>
      </c>
      <c r="N30" s="849"/>
      <c r="O30" s="362" t="s">
        <v>16</v>
      </c>
      <c r="P30" s="849" t="str">
        <f>IF(P24="","",P24)</f>
        <v/>
      </c>
      <c r="Q30" s="849"/>
      <c r="R30" s="363" t="s">
        <v>264</v>
      </c>
      <c r="S30" s="871"/>
      <c r="T30" s="872"/>
      <c r="U30" s="872"/>
      <c r="V30" s="872"/>
      <c r="W30" s="872"/>
      <c r="X30" s="872"/>
      <c r="Y30" s="385" t="s">
        <v>278</v>
      </c>
      <c r="Z30" s="873"/>
      <c r="AA30" s="874"/>
      <c r="AB30" s="874"/>
      <c r="AC30" s="874"/>
      <c r="AD30" s="874"/>
      <c r="AE30" s="874"/>
      <c r="AF30" s="874"/>
      <c r="AG30" s="386" t="s">
        <v>278</v>
      </c>
    </row>
    <row r="31" spans="1:36" ht="16.149999999999999" hidden="1" customHeight="1" outlineLevel="1">
      <c r="A31" s="366"/>
      <c r="B31" s="387" t="s">
        <v>443</v>
      </c>
      <c r="C31" s="360" t="s">
        <v>15</v>
      </c>
      <c r="D31" s="849" t="str">
        <f>IF(D25="","",D25)</f>
        <v/>
      </c>
      <c r="E31" s="849"/>
      <c r="F31" s="361" t="s">
        <v>16</v>
      </c>
      <c r="G31" s="849" t="str">
        <f>IF(G25="","",G25)</f>
        <v/>
      </c>
      <c r="H31" s="849"/>
      <c r="I31" s="361" t="s">
        <v>264</v>
      </c>
      <c r="J31" s="361" t="s">
        <v>439</v>
      </c>
      <c r="K31" s="361" t="s">
        <v>440</v>
      </c>
      <c r="L31" s="361"/>
      <c r="M31" s="849" t="str">
        <f>IF(M25="","",M25)</f>
        <v/>
      </c>
      <c r="N31" s="849"/>
      <c r="O31" s="362" t="s">
        <v>16</v>
      </c>
      <c r="P31" s="849" t="str">
        <f>IF(P25="","",P25)</f>
        <v/>
      </c>
      <c r="Q31" s="849"/>
      <c r="R31" s="363" t="s">
        <v>264</v>
      </c>
      <c r="S31" s="871"/>
      <c r="T31" s="872"/>
      <c r="U31" s="872"/>
      <c r="V31" s="872"/>
      <c r="W31" s="872"/>
      <c r="X31" s="872"/>
      <c r="Y31" s="385" t="s">
        <v>278</v>
      </c>
      <c r="Z31" s="873"/>
      <c r="AA31" s="874"/>
      <c r="AB31" s="874"/>
      <c r="AC31" s="874"/>
      <c r="AD31" s="874"/>
      <c r="AE31" s="874"/>
      <c r="AF31" s="874"/>
      <c r="AG31" s="386" t="s">
        <v>278</v>
      </c>
    </row>
    <row r="32" spans="1:36" ht="16.149999999999999" hidden="1" customHeight="1" outlineLevel="1">
      <c r="A32" s="358"/>
      <c r="B32" s="860" t="s">
        <v>446</v>
      </c>
      <c r="C32" s="861"/>
      <c r="D32" s="861"/>
      <c r="E32" s="861"/>
      <c r="F32" s="861"/>
      <c r="G32" s="861"/>
      <c r="H32" s="861"/>
      <c r="I32" s="861"/>
      <c r="J32" s="861"/>
      <c r="K32" s="861"/>
      <c r="L32" s="861"/>
      <c r="M32" s="861"/>
      <c r="N32" s="861"/>
      <c r="O32" s="861"/>
      <c r="P32" s="861"/>
      <c r="Q32" s="861"/>
      <c r="R32" s="862"/>
      <c r="S32" s="863">
        <f>SUM(S28:X31)</f>
        <v>0</v>
      </c>
      <c r="T32" s="864"/>
      <c r="U32" s="864"/>
      <c r="V32" s="864"/>
      <c r="W32" s="864"/>
      <c r="X32" s="864"/>
      <c r="Y32" s="385" t="s">
        <v>278</v>
      </c>
      <c r="Z32" s="865">
        <f>SUM(Z28:AF31)</f>
        <v>0</v>
      </c>
      <c r="AA32" s="737"/>
      <c r="AB32" s="737"/>
      <c r="AC32" s="737"/>
      <c r="AD32" s="737"/>
      <c r="AE32" s="737"/>
      <c r="AF32" s="737"/>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66"/>
      <c r="AD33" s="866"/>
      <c r="AE33" s="866"/>
      <c r="AF33" s="866"/>
      <c r="AG33" s="368"/>
    </row>
    <row r="34" spans="1:43" ht="16.149999999999999" hidden="1" customHeight="1" outlineLevel="1">
      <c r="A34" s="358"/>
      <c r="B34" s="867" t="s">
        <v>436</v>
      </c>
      <c r="C34" s="868"/>
      <c r="D34" s="868"/>
      <c r="E34" s="868"/>
      <c r="F34" s="868"/>
      <c r="G34" s="868"/>
      <c r="H34" s="868"/>
      <c r="I34" s="868"/>
      <c r="J34" s="868"/>
      <c r="K34" s="868"/>
      <c r="L34" s="868"/>
      <c r="M34" s="868"/>
      <c r="N34" s="868"/>
      <c r="O34" s="868"/>
      <c r="P34" s="868"/>
      <c r="Q34" s="868"/>
      <c r="R34" s="869"/>
      <c r="S34" s="867" t="s">
        <v>493</v>
      </c>
      <c r="T34" s="868"/>
      <c r="U34" s="868"/>
      <c r="V34" s="868"/>
      <c r="W34" s="868"/>
      <c r="X34" s="868"/>
      <c r="Y34" s="869"/>
      <c r="Z34" s="868" t="s">
        <v>494</v>
      </c>
      <c r="AA34" s="868"/>
      <c r="AB34" s="868"/>
      <c r="AC34" s="868"/>
      <c r="AD34" s="868"/>
      <c r="AE34" s="868"/>
      <c r="AF34" s="868"/>
      <c r="AG34" s="870"/>
    </row>
    <row r="35" spans="1:43" ht="16.149999999999999" hidden="1" customHeight="1" outlineLevel="1">
      <c r="A35" s="358"/>
      <c r="B35" s="359" t="s">
        <v>438</v>
      </c>
      <c r="C35" s="360" t="s">
        <v>15</v>
      </c>
      <c r="D35" s="736" t="str">
        <f>IF(D22="","",D22)</f>
        <v/>
      </c>
      <c r="E35" s="736"/>
      <c r="F35" s="361" t="s">
        <v>16</v>
      </c>
      <c r="G35" s="736" t="str">
        <f>IF(G22="","",G22)</f>
        <v/>
      </c>
      <c r="H35" s="736"/>
      <c r="I35" s="361" t="s">
        <v>264</v>
      </c>
      <c r="J35" s="361" t="s">
        <v>439</v>
      </c>
      <c r="K35" s="361" t="s">
        <v>440</v>
      </c>
      <c r="L35" s="361"/>
      <c r="M35" s="849" t="str">
        <f>IF(M22="","",M22)</f>
        <v/>
      </c>
      <c r="N35" s="849"/>
      <c r="O35" s="362" t="s">
        <v>16</v>
      </c>
      <c r="P35" s="849" t="str">
        <f>IF(P22="","",P22)</f>
        <v/>
      </c>
      <c r="Q35" s="849"/>
      <c r="R35" s="362" t="s">
        <v>264</v>
      </c>
      <c r="S35" s="850" t="str">
        <f>IFERROR(S28*Z22*10,"")</f>
        <v/>
      </c>
      <c r="T35" s="851"/>
      <c r="U35" s="851"/>
      <c r="V35" s="851"/>
      <c r="W35" s="851"/>
      <c r="X35" s="851"/>
      <c r="Y35" s="385" t="s">
        <v>270</v>
      </c>
      <c r="Z35" s="852" t="str">
        <f>IFERROR(Z28*AD22*10,"")</f>
        <v/>
      </c>
      <c r="AA35" s="853"/>
      <c r="AB35" s="853"/>
      <c r="AC35" s="853"/>
      <c r="AD35" s="853"/>
      <c r="AE35" s="853"/>
      <c r="AF35" s="853"/>
      <c r="AG35" s="386" t="s">
        <v>270</v>
      </c>
    </row>
    <row r="36" spans="1:43" ht="16.149999999999999" hidden="1" customHeight="1" outlineLevel="1">
      <c r="A36" s="358"/>
      <c r="B36" s="359" t="s">
        <v>441</v>
      </c>
      <c r="C36" s="360" t="s">
        <v>15</v>
      </c>
      <c r="D36" s="849" t="str">
        <f>IF(D23="","",D23)</f>
        <v/>
      </c>
      <c r="E36" s="849"/>
      <c r="F36" s="361" t="s">
        <v>16</v>
      </c>
      <c r="G36" s="849" t="str">
        <f>IF(G23="","",G23)</f>
        <v/>
      </c>
      <c r="H36" s="849"/>
      <c r="I36" s="361" t="s">
        <v>264</v>
      </c>
      <c r="J36" s="361" t="s">
        <v>439</v>
      </c>
      <c r="K36" s="361" t="s">
        <v>440</v>
      </c>
      <c r="L36" s="361"/>
      <c r="M36" s="849" t="str">
        <f>IF(M23="","",M23)</f>
        <v/>
      </c>
      <c r="N36" s="849"/>
      <c r="O36" s="362" t="s">
        <v>16</v>
      </c>
      <c r="P36" s="849" t="str">
        <f>IF(P23="","",P23)</f>
        <v/>
      </c>
      <c r="Q36" s="849"/>
      <c r="R36" s="362" t="s">
        <v>264</v>
      </c>
      <c r="S36" s="850" t="str">
        <f t="shared" ref="S36:S38" si="0">IFERROR(S29*Z23*10,"")</f>
        <v/>
      </c>
      <c r="T36" s="851"/>
      <c r="U36" s="851"/>
      <c r="V36" s="851"/>
      <c r="W36" s="851"/>
      <c r="X36" s="851"/>
      <c r="Y36" s="385" t="s">
        <v>270</v>
      </c>
      <c r="Z36" s="852" t="str">
        <f t="shared" ref="Z36:Z37" si="1">IFERROR(Z29*AD23*10,"")</f>
        <v/>
      </c>
      <c r="AA36" s="853"/>
      <c r="AB36" s="853"/>
      <c r="AC36" s="853"/>
      <c r="AD36" s="853"/>
      <c r="AE36" s="853"/>
      <c r="AF36" s="853"/>
      <c r="AG36" s="386" t="s">
        <v>270</v>
      </c>
    </row>
    <row r="37" spans="1:43" ht="16.149999999999999" hidden="1" customHeight="1" outlineLevel="1">
      <c r="A37" s="358"/>
      <c r="B37" s="359" t="s">
        <v>442</v>
      </c>
      <c r="C37" s="360" t="s">
        <v>15</v>
      </c>
      <c r="D37" s="849" t="str">
        <f>IF(D24="","",D24)</f>
        <v/>
      </c>
      <c r="E37" s="849"/>
      <c r="F37" s="361" t="s">
        <v>16</v>
      </c>
      <c r="G37" s="849" t="str">
        <f>IF(G24="","",G24)</f>
        <v/>
      </c>
      <c r="H37" s="849"/>
      <c r="I37" s="361" t="s">
        <v>264</v>
      </c>
      <c r="J37" s="361" t="s">
        <v>439</v>
      </c>
      <c r="K37" s="361" t="s">
        <v>440</v>
      </c>
      <c r="L37" s="361"/>
      <c r="M37" s="849" t="str">
        <f>IF(M24="","",M24)</f>
        <v/>
      </c>
      <c r="N37" s="849"/>
      <c r="O37" s="362" t="s">
        <v>16</v>
      </c>
      <c r="P37" s="849" t="str">
        <f>IF(P24="","",P24)</f>
        <v/>
      </c>
      <c r="Q37" s="849"/>
      <c r="R37" s="362" t="s">
        <v>264</v>
      </c>
      <c r="S37" s="850" t="str">
        <f t="shared" si="0"/>
        <v/>
      </c>
      <c r="T37" s="851"/>
      <c r="U37" s="851"/>
      <c r="V37" s="851"/>
      <c r="W37" s="851"/>
      <c r="X37" s="851"/>
      <c r="Y37" s="385" t="s">
        <v>270</v>
      </c>
      <c r="Z37" s="852" t="str">
        <f t="shared" si="1"/>
        <v/>
      </c>
      <c r="AA37" s="853"/>
      <c r="AB37" s="853"/>
      <c r="AC37" s="853"/>
      <c r="AD37" s="853"/>
      <c r="AE37" s="853"/>
      <c r="AF37" s="853"/>
      <c r="AG37" s="386" t="s">
        <v>270</v>
      </c>
    </row>
    <row r="38" spans="1:43" ht="16.149999999999999" hidden="1" customHeight="1" outlineLevel="1">
      <c r="A38" s="358"/>
      <c r="B38" s="369" t="s">
        <v>443</v>
      </c>
      <c r="C38" s="370" t="s">
        <v>15</v>
      </c>
      <c r="D38" s="849" t="str">
        <f>IF(D25="","",D25)</f>
        <v/>
      </c>
      <c r="E38" s="849"/>
      <c r="F38" s="361" t="s">
        <v>16</v>
      </c>
      <c r="G38" s="849" t="str">
        <f>IF(G25="","",G25)</f>
        <v/>
      </c>
      <c r="H38" s="849"/>
      <c r="I38" s="361" t="s">
        <v>264</v>
      </c>
      <c r="J38" s="361" t="s">
        <v>439</v>
      </c>
      <c r="K38" s="361" t="s">
        <v>440</v>
      </c>
      <c r="L38" s="361"/>
      <c r="M38" s="849" t="str">
        <f>IF(M25="","",M25)</f>
        <v/>
      </c>
      <c r="N38" s="849"/>
      <c r="O38" s="362" t="s">
        <v>16</v>
      </c>
      <c r="P38" s="849" t="str">
        <f>IF(P25="","",P25)</f>
        <v/>
      </c>
      <c r="Q38" s="849"/>
      <c r="R38" s="362" t="s">
        <v>264</v>
      </c>
      <c r="S38" s="850" t="str">
        <f t="shared" si="0"/>
        <v/>
      </c>
      <c r="T38" s="851"/>
      <c r="U38" s="851"/>
      <c r="V38" s="851"/>
      <c r="W38" s="851"/>
      <c r="X38" s="851"/>
      <c r="Y38" s="385" t="s">
        <v>270</v>
      </c>
      <c r="Z38" s="852" t="str">
        <f>IFERROR(Z31*AD25*10,"")</f>
        <v/>
      </c>
      <c r="AA38" s="853"/>
      <c r="AB38" s="853"/>
      <c r="AC38" s="853"/>
      <c r="AD38" s="853"/>
      <c r="AE38" s="853"/>
      <c r="AF38" s="853"/>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44">
        <v>1</v>
      </c>
      <c r="AA39" s="744"/>
      <c r="AB39" s="744"/>
      <c r="AC39" s="744"/>
      <c r="AD39" s="744"/>
      <c r="AE39" s="744"/>
      <c r="AF39" s="744"/>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44">
        <v>2</v>
      </c>
      <c r="AA40" s="744"/>
      <c r="AB40" s="744"/>
      <c r="AC40" s="744"/>
      <c r="AD40" s="744"/>
      <c r="AE40" s="744"/>
      <c r="AF40" s="744"/>
      <c r="AG40" s="386" t="s">
        <v>270</v>
      </c>
      <c r="AH40" s="215"/>
      <c r="AI40" s="215"/>
      <c r="AJ40" s="215"/>
      <c r="AK40" s="215"/>
      <c r="AL40" s="215"/>
      <c r="AM40" s="215"/>
      <c r="AN40" s="215"/>
      <c r="AO40" s="215"/>
      <c r="AP40" s="215"/>
      <c r="AQ40" s="215"/>
    </row>
    <row r="41" spans="1:43" ht="16.149999999999999" hidden="1" customHeight="1" outlineLevel="1" thickBot="1">
      <c r="A41" s="371"/>
      <c r="B41" s="845" t="s">
        <v>446</v>
      </c>
      <c r="C41" s="846"/>
      <c r="D41" s="846"/>
      <c r="E41" s="846"/>
      <c r="F41" s="846"/>
      <c r="G41" s="846"/>
      <c r="H41" s="846"/>
      <c r="I41" s="846"/>
      <c r="J41" s="846"/>
      <c r="K41" s="846"/>
      <c r="L41" s="846"/>
      <c r="M41" s="846"/>
      <c r="N41" s="846"/>
      <c r="O41" s="846"/>
      <c r="P41" s="846"/>
      <c r="Q41" s="846"/>
      <c r="R41" s="846"/>
      <c r="S41" s="846"/>
      <c r="T41" s="846"/>
      <c r="U41" s="846"/>
      <c r="V41" s="846"/>
      <c r="W41" s="846"/>
      <c r="X41" s="846"/>
      <c r="Y41" s="847"/>
      <c r="Z41" s="848">
        <f>IFERROR(SUM(S35:X38)+SUM(Z35:AF38)-Z39+Z40,0)</f>
        <v>1</v>
      </c>
      <c r="AA41" s="725"/>
      <c r="AB41" s="725"/>
      <c r="AC41" s="725"/>
      <c r="AD41" s="725"/>
      <c r="AE41" s="725"/>
      <c r="AF41" s="725"/>
      <c r="AG41" s="372"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4"/>
      <c r="AC43" s="854"/>
      <c r="AD43" s="854"/>
      <c r="AE43" s="854"/>
      <c r="AF43" s="854"/>
      <c r="AG43" s="310" t="s">
        <v>270</v>
      </c>
    </row>
    <row r="44" spans="1:43" ht="15.6"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5"/>
      <c r="AC44" s="855"/>
      <c r="AD44" s="855"/>
      <c r="AE44" s="855"/>
      <c r="AF44" s="855"/>
      <c r="AG44" s="313" t="s">
        <v>270</v>
      </c>
    </row>
    <row r="45" spans="1:43" ht="15.6"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6">
        <f>SUM(AB43:AF44)</f>
        <v>0</v>
      </c>
      <c r="AC46" s="856"/>
      <c r="AD46" s="856"/>
      <c r="AE46" s="856"/>
      <c r="AF46" s="856"/>
      <c r="AG46" s="316" t="s">
        <v>270</v>
      </c>
    </row>
    <row r="47" spans="1:43" ht="15.6"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4"/>
      <c r="AC49" s="854"/>
      <c r="AD49" s="854"/>
      <c r="AE49" s="854"/>
      <c r="AF49" s="854"/>
      <c r="AG49" s="310" t="s">
        <v>270</v>
      </c>
    </row>
    <row r="50" spans="1:43" ht="15.6"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5"/>
      <c r="AC50" s="855"/>
      <c r="AD50" s="855"/>
      <c r="AE50" s="855"/>
      <c r="AF50" s="855"/>
      <c r="AG50" s="313" t="s">
        <v>270</v>
      </c>
    </row>
    <row r="51" spans="1:43" ht="15.6"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57">
        <f>AB46-AB49+AB50</f>
        <v>0</v>
      </c>
      <c r="AC53" s="857"/>
      <c r="AD53" s="857"/>
      <c r="AE53" s="857"/>
      <c r="AF53" s="857"/>
      <c r="AG53" s="393" t="s">
        <v>270</v>
      </c>
    </row>
    <row r="54" spans="1:43" ht="15.6" customHeight="1" thickBot="1">
      <c r="A54" s="858" t="s">
        <v>1620</v>
      </c>
      <c r="B54" s="756"/>
      <c r="C54" s="756"/>
      <c r="D54" s="756"/>
      <c r="E54" s="756"/>
      <c r="F54" s="756"/>
      <c r="G54" s="756"/>
      <c r="H54" s="756"/>
      <c r="I54" s="756"/>
      <c r="J54" s="756"/>
      <c r="K54" s="756"/>
      <c r="L54" s="756"/>
      <c r="M54" s="756"/>
      <c r="N54" s="756"/>
      <c r="O54" s="756"/>
      <c r="P54" s="756"/>
      <c r="Q54" s="756"/>
      <c r="R54" s="756"/>
      <c r="S54" s="756"/>
      <c r="T54" s="756"/>
      <c r="U54" s="756"/>
      <c r="V54" s="756"/>
      <c r="W54" s="756"/>
      <c r="X54" s="756"/>
      <c r="Y54" s="756"/>
      <c r="Z54" s="756"/>
      <c r="AA54" s="756"/>
      <c r="AB54" s="859"/>
      <c r="AC54" s="859"/>
      <c r="AD54" s="859"/>
      <c r="AE54" s="859"/>
      <c r="AF54" s="859"/>
      <c r="AG54" s="143"/>
      <c r="AH54" s="189" t="b">
        <v>0</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96" t="str">
        <f>IF(AH54=TRUE,"問題なし","問題あり")</f>
        <v>問題あり</v>
      </c>
      <c r="AC55" s="796"/>
      <c r="AD55" s="796"/>
      <c r="AE55" s="796"/>
      <c r="AF55" s="796"/>
      <c r="AG55" s="38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53"/>
      <c r="AC59" s="653"/>
      <c r="AD59" s="653"/>
      <c r="AE59" s="653"/>
      <c r="AF59" s="653"/>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20"/>
      <c r="AC60" s="720"/>
      <c r="AD60" s="720"/>
      <c r="AE60" s="720"/>
      <c r="AF60" s="720"/>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37"/>
      <c r="AC61" s="737"/>
      <c r="AD61" s="737"/>
      <c r="AE61" s="737"/>
      <c r="AF61" s="737"/>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42"/>
      <c r="AC62" s="842"/>
      <c r="AD62" s="842"/>
      <c r="AE62" s="842"/>
      <c r="AF62" s="842"/>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42"/>
      <c r="AC63" s="842"/>
      <c r="AD63" s="842"/>
      <c r="AE63" s="842"/>
      <c r="AF63" s="842"/>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49"/>
      <c r="AC64" s="649"/>
      <c r="AD64" s="649"/>
      <c r="AE64" s="649"/>
      <c r="AF64" s="649"/>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49"/>
      <c r="AC65" s="649"/>
      <c r="AD65" s="649"/>
      <c r="AE65" s="649"/>
      <c r="AF65" s="649"/>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43">
        <f>AB59-SUM(AB64:AF65)</f>
        <v>0</v>
      </c>
      <c r="AC66" s="843"/>
      <c r="AD66" s="843"/>
      <c r="AE66" s="843"/>
      <c r="AF66" s="843"/>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26"/>
      <c r="AC67" s="726"/>
      <c r="AD67" s="726"/>
      <c r="AE67" s="726"/>
      <c r="AF67" s="726"/>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50" t="str">
        <f>IF(AH67=TRUE,"問題なし","問題あり")</f>
        <v>問題あり</v>
      </c>
      <c r="AC68" s="750"/>
      <c r="AD68" s="750"/>
      <c r="AE68" s="750"/>
      <c r="AF68" s="750"/>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39">
        <f>'（別添）_計画書（歯科診療所及びⅡを算定する有床診療所）'!AB69</f>
        <v>0</v>
      </c>
      <c r="AC89" s="839"/>
      <c r="AD89" s="839"/>
      <c r="AE89" s="839"/>
      <c r="AF89" s="839"/>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54">
        <f>'（別添）_計画書（歯科診療所及びⅡを算定する有床診療所）'!AB70</f>
        <v>0</v>
      </c>
      <c r="AC90" s="654"/>
      <c r="AD90" s="654"/>
      <c r="AE90" s="654"/>
      <c r="AF90" s="654"/>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69"/>
      <c r="AC91" s="669"/>
      <c r="AD91" s="669"/>
      <c r="AE91" s="669"/>
      <c r="AF91" s="669"/>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71">
        <f>AB91-AB90</f>
        <v>0</v>
      </c>
      <c r="AC92" s="671"/>
      <c r="AD92" s="671"/>
      <c r="AE92" s="671"/>
      <c r="AF92" s="671"/>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40"/>
      <c r="AC93" s="840"/>
      <c r="AD93" s="840"/>
      <c r="AE93" s="840"/>
      <c r="AF93" s="840"/>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41"/>
      <c r="AC94" s="841"/>
      <c r="AD94" s="841"/>
      <c r="AE94" s="841"/>
      <c r="AF94" s="841"/>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19">
        <f>IFERROR(AB94/AB90*100,0)</f>
        <v>0</v>
      </c>
      <c r="AC95" s="719"/>
      <c r="AD95" s="719"/>
      <c r="AE95" s="719"/>
      <c r="AF95" s="719"/>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91"/>
      <c r="AB97" s="691"/>
      <c r="AC97" s="691"/>
      <c r="AD97" s="691"/>
      <c r="AE97" s="691"/>
      <c r="AF97" s="691"/>
      <c r="AG97" s="691"/>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39">
        <f>'（別添）_計画書（歯科診療所及びⅡを算定する有床診療所）'!AB78</f>
        <v>0</v>
      </c>
      <c r="AC98" s="839"/>
      <c r="AD98" s="839"/>
      <c r="AE98" s="839"/>
      <c r="AF98" s="839"/>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54">
        <f>'（別添）_計画書（歯科診療所及びⅡを算定する有床診療所）'!AB79</f>
        <v>0</v>
      </c>
      <c r="AC99" s="654"/>
      <c r="AD99" s="654"/>
      <c r="AE99" s="654"/>
      <c r="AF99" s="654"/>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69"/>
      <c r="AC100" s="669"/>
      <c r="AD100" s="669"/>
      <c r="AE100" s="669"/>
      <c r="AF100" s="669"/>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71">
        <f>AB100-AB99</f>
        <v>0</v>
      </c>
      <c r="AC101" s="671"/>
      <c r="AD101" s="671"/>
      <c r="AE101" s="671"/>
      <c r="AF101" s="671"/>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40"/>
      <c r="AC102" s="840"/>
      <c r="AD102" s="840"/>
      <c r="AE102" s="840"/>
      <c r="AF102" s="840"/>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41"/>
      <c r="AC103" s="841"/>
      <c r="AD103" s="841"/>
      <c r="AE103" s="841"/>
      <c r="AF103" s="841"/>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19">
        <f>IFERROR(AB103/AB99*100,0)</f>
        <v>0</v>
      </c>
      <c r="AC104" s="719"/>
      <c r="AD104" s="719"/>
      <c r="AE104" s="719"/>
      <c r="AF104" s="719"/>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91"/>
      <c r="AB106" s="691"/>
      <c r="AC106" s="691"/>
      <c r="AD106" s="691"/>
      <c r="AE106" s="691"/>
      <c r="AF106" s="691"/>
      <c r="AG106" s="691"/>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39">
        <f>'（別添）_計画書（歯科診療所及びⅡを算定する有床診療所）'!AB87</f>
        <v>0</v>
      </c>
      <c r="AC107" s="839"/>
      <c r="AD107" s="839"/>
      <c r="AE107" s="839"/>
      <c r="AF107" s="839"/>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54">
        <f>'（別添）_計画書（歯科診療所及びⅡを算定する有床診療所）'!AB88</f>
        <v>0</v>
      </c>
      <c r="AC108" s="654"/>
      <c r="AD108" s="654"/>
      <c r="AE108" s="654"/>
      <c r="AF108" s="654"/>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69"/>
      <c r="AC109" s="669"/>
      <c r="AD109" s="669"/>
      <c r="AE109" s="669"/>
      <c r="AF109" s="669"/>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71">
        <f>AB109-AB108</f>
        <v>0</v>
      </c>
      <c r="AC110" s="671"/>
      <c r="AD110" s="671"/>
      <c r="AE110" s="671"/>
      <c r="AF110" s="671"/>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40"/>
      <c r="AC111" s="840"/>
      <c r="AD111" s="840"/>
      <c r="AE111" s="840"/>
      <c r="AF111" s="840"/>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41"/>
      <c r="AC112" s="841"/>
      <c r="AD112" s="841"/>
      <c r="AE112" s="841"/>
      <c r="AF112" s="841"/>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19">
        <f>IFERROR(AB112/AB108*100,0)</f>
        <v>0</v>
      </c>
      <c r="AC113" s="719"/>
      <c r="AD113" s="719"/>
      <c r="AE113" s="719"/>
      <c r="AF113" s="719"/>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91"/>
      <c r="AB115" s="691"/>
      <c r="AC115" s="691"/>
      <c r="AD115" s="691"/>
      <c r="AE115" s="691"/>
      <c r="AF115" s="691"/>
      <c r="AG115" s="691"/>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39">
        <f>'（別添）_計画書（歯科診療所及びⅡを算定する有床診療所）'!AB96</f>
        <v>0</v>
      </c>
      <c r="AC116" s="839"/>
      <c r="AD116" s="839"/>
      <c r="AE116" s="839"/>
      <c r="AF116" s="839"/>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54">
        <f>'（別添）_計画書（歯科診療所及びⅡを算定する有床診療所）'!AB97</f>
        <v>0</v>
      </c>
      <c r="AC117" s="654"/>
      <c r="AD117" s="654"/>
      <c r="AE117" s="654"/>
      <c r="AF117" s="654"/>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69"/>
      <c r="AC118" s="669"/>
      <c r="AD118" s="669"/>
      <c r="AE118" s="669"/>
      <c r="AF118" s="669"/>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71">
        <f>AB118-AB117</f>
        <v>0</v>
      </c>
      <c r="AC119" s="671"/>
      <c r="AD119" s="671"/>
      <c r="AE119" s="671"/>
      <c r="AF119" s="671"/>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40"/>
      <c r="AC120" s="840"/>
      <c r="AD120" s="840"/>
      <c r="AE120" s="840"/>
      <c r="AF120" s="840"/>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41"/>
      <c r="AC121" s="841"/>
      <c r="AD121" s="841"/>
      <c r="AE121" s="841"/>
      <c r="AF121" s="841"/>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19">
        <f>IFERROR(AB121/AB117*100,0)</f>
        <v>0</v>
      </c>
      <c r="AC122" s="719"/>
      <c r="AD122" s="719"/>
      <c r="AE122" s="719"/>
      <c r="AF122" s="719"/>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91"/>
      <c r="AB124" s="691"/>
      <c r="AC124" s="691"/>
      <c r="AD124" s="691"/>
      <c r="AE124" s="691"/>
      <c r="AF124" s="691"/>
      <c r="AG124" s="691"/>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39">
        <f>'（別添）_計画書（歯科診療所及びⅡを算定する有床診療所）'!AB105</f>
        <v>0</v>
      </c>
      <c r="AC125" s="839"/>
      <c r="AD125" s="839"/>
      <c r="AE125" s="839"/>
      <c r="AF125" s="839"/>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54">
        <f>'（別添）_計画書（歯科診療所及びⅡを算定する有床診療所）'!AB106</f>
        <v>0</v>
      </c>
      <c r="AC126" s="654"/>
      <c r="AD126" s="654"/>
      <c r="AE126" s="654"/>
      <c r="AF126" s="654"/>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69"/>
      <c r="AC127" s="669"/>
      <c r="AD127" s="669"/>
      <c r="AE127" s="669"/>
      <c r="AF127" s="669"/>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71">
        <f>AB127-AB126</f>
        <v>0</v>
      </c>
      <c r="AC128" s="671"/>
      <c r="AD128" s="671"/>
      <c r="AE128" s="671"/>
      <c r="AF128" s="671"/>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40"/>
      <c r="AC129" s="840"/>
      <c r="AD129" s="840"/>
      <c r="AE129" s="840"/>
      <c r="AF129" s="840"/>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41"/>
      <c r="AC130" s="841"/>
      <c r="AD130" s="841"/>
      <c r="AE130" s="841"/>
      <c r="AF130" s="841"/>
      <c r="AG130" s="129" t="s">
        <v>297</v>
      </c>
    </row>
    <row r="131" spans="1:35" ht="16.350000000000001"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19">
        <f>IFERROR(AB130/AB126*100,0)</f>
        <v>0</v>
      </c>
      <c r="AC131" s="719"/>
      <c r="AD131" s="719"/>
      <c r="AE131" s="719"/>
      <c r="AF131" s="719"/>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89"/>
      <c r="AB134" s="689"/>
      <c r="AC134" s="689"/>
      <c r="AD134" s="689"/>
      <c r="AE134" s="689"/>
      <c r="AF134" s="689"/>
      <c r="AG134" s="689"/>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39">
        <f>'（別添）_計画書（歯科診療所及びⅡを算定する有床診療所）'!AB115</f>
        <v>0</v>
      </c>
      <c r="AC135" s="839"/>
      <c r="AD135" s="839"/>
      <c r="AE135" s="839"/>
      <c r="AF135" s="839"/>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54">
        <f>'（別添）_計画書（歯科診療所及びⅡを算定する有床診療所）'!AB116</f>
        <v>0</v>
      </c>
      <c r="AC136" s="654"/>
      <c r="AD136" s="654"/>
      <c r="AE136" s="654"/>
      <c r="AF136" s="654"/>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54">
        <f>'（別添）_計画書（歯科診療所及びⅡを算定する有床診療所）'!AB117</f>
        <v>0</v>
      </c>
      <c r="AC137" s="654"/>
      <c r="AD137" s="654"/>
      <c r="AE137" s="654"/>
      <c r="AF137" s="654"/>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63"/>
      <c r="AC138" s="663"/>
      <c r="AD138" s="663"/>
      <c r="AE138" s="663"/>
      <c r="AF138" s="663"/>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62">
        <f>205000*AB135</f>
        <v>0</v>
      </c>
      <c r="AC139" s="662"/>
      <c r="AD139" s="662"/>
      <c r="AE139" s="662"/>
      <c r="AF139" s="662"/>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68">
        <f>AB138-AB136</f>
        <v>0</v>
      </c>
      <c r="AC140" s="668"/>
      <c r="AD140" s="668"/>
      <c r="AE140" s="668"/>
      <c r="AF140" s="668"/>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68">
        <f>AB139-AB137</f>
        <v>0</v>
      </c>
      <c r="AC141" s="668"/>
      <c r="AD141" s="668"/>
      <c r="AE141" s="668"/>
      <c r="AF141" s="668"/>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62">
        <f>1000*AB135</f>
        <v>0</v>
      </c>
      <c r="AC142" s="662"/>
      <c r="AD142" s="662"/>
      <c r="AE142" s="662"/>
      <c r="AF142" s="662"/>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87">
        <f>AB141-AB142</f>
        <v>0</v>
      </c>
      <c r="AC143" s="687"/>
      <c r="AD143" s="687"/>
      <c r="AE143" s="687"/>
      <c r="AF143" s="687"/>
      <c r="AG143" s="135" t="s">
        <v>297</v>
      </c>
    </row>
    <row r="144" spans="1:35" ht="16.350000000000001"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38">
        <f>IFERROR(AB143/AB137*100,0)</f>
        <v>0</v>
      </c>
      <c r="AC144" s="838"/>
      <c r="AD144" s="838"/>
      <c r="AE144" s="838"/>
      <c r="AF144" s="8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89"/>
      <c r="AB146" s="689"/>
      <c r="AC146" s="689"/>
      <c r="AD146" s="689"/>
      <c r="AE146" s="689"/>
      <c r="AF146" s="689"/>
      <c r="AG146" s="689"/>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39">
        <f>'（別添）_計画書（歯科診療所及びⅡを算定する有床診療所）'!AB127</f>
        <v>0</v>
      </c>
      <c r="AC147" s="839"/>
      <c r="AD147" s="839"/>
      <c r="AE147" s="839"/>
      <c r="AF147" s="839"/>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54">
        <f>'（別添）_計画書（歯科診療所及びⅡを算定する有床診療所）'!AB128</f>
        <v>0</v>
      </c>
      <c r="AC148" s="654"/>
      <c r="AD148" s="654"/>
      <c r="AE148" s="654"/>
      <c r="AF148" s="654"/>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54">
        <f>'（別添）_計画書（歯科診療所及びⅡを算定する有床診療所）'!AB129</f>
        <v>0</v>
      </c>
      <c r="AC149" s="654"/>
      <c r="AD149" s="654"/>
      <c r="AE149" s="654"/>
      <c r="AF149" s="654"/>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63"/>
      <c r="AC150" s="663"/>
      <c r="AD150" s="663"/>
      <c r="AE150" s="663"/>
      <c r="AF150" s="663"/>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62">
        <f>205000*AB147</f>
        <v>0</v>
      </c>
      <c r="AC151" s="662"/>
      <c r="AD151" s="662"/>
      <c r="AE151" s="662"/>
      <c r="AF151" s="662"/>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68">
        <f>AB150-AB148</f>
        <v>0</v>
      </c>
      <c r="AC152" s="668"/>
      <c r="AD152" s="668"/>
      <c r="AE152" s="668"/>
      <c r="AF152" s="668"/>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68">
        <f>AB151-AB149</f>
        <v>0</v>
      </c>
      <c r="AC153" s="668"/>
      <c r="AD153" s="668"/>
      <c r="AE153" s="668"/>
      <c r="AF153" s="668"/>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62">
        <f>1000*AB147</f>
        <v>0</v>
      </c>
      <c r="AC154" s="662"/>
      <c r="AD154" s="662"/>
      <c r="AE154" s="662"/>
      <c r="AF154" s="662"/>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87">
        <f>AB153-AB154</f>
        <v>0</v>
      </c>
      <c r="AC155" s="687"/>
      <c r="AD155" s="687"/>
      <c r="AE155" s="687"/>
      <c r="AF155" s="687"/>
      <c r="AG155" s="135" t="s">
        <v>297</v>
      </c>
    </row>
    <row r="156" spans="1:35" ht="16.350000000000001"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38">
        <f>IFERROR(AB155/AB149*100,0)</f>
        <v>0</v>
      </c>
      <c r="AC156" s="838"/>
      <c r="AD156" s="838"/>
      <c r="AE156" s="838"/>
      <c r="AF156" s="8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84"/>
      <c r="G160" s="684"/>
      <c r="H160" s="3" t="s">
        <v>16</v>
      </c>
      <c r="I160" s="684"/>
      <c r="J160" s="684"/>
      <c r="K160" s="3" t="s">
        <v>264</v>
      </c>
      <c r="L160" s="684"/>
      <c r="M160" s="684"/>
      <c r="N160" s="3" t="s">
        <v>18</v>
      </c>
      <c r="O160" s="3"/>
      <c r="P160" s="3"/>
      <c r="Q160" s="3" t="s">
        <v>486</v>
      </c>
      <c r="R160" s="3"/>
      <c r="S160" s="3"/>
      <c r="T160" s="3"/>
      <c r="U160" s="685"/>
      <c r="V160" s="685"/>
      <c r="W160" s="685"/>
      <c r="X160" s="685"/>
      <c r="Y160" s="685"/>
      <c r="Z160" s="685"/>
      <c r="AA160" s="685"/>
      <c r="AB160" s="685"/>
      <c r="AC160" s="685"/>
      <c r="AD160" s="685"/>
      <c r="AE160" s="685"/>
      <c r="AF160" s="685"/>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AB67:AF67"/>
    <mergeCell ref="AB68:AF68"/>
    <mergeCell ref="AB89:AF89"/>
    <mergeCell ref="AB90:AF90"/>
    <mergeCell ref="AB91:AF91"/>
    <mergeCell ref="AB92:AF92"/>
    <mergeCell ref="AB61:AF61"/>
    <mergeCell ref="AB62:AF62"/>
    <mergeCell ref="AB63:AF63"/>
    <mergeCell ref="AB64:AF64"/>
    <mergeCell ref="AB65:AF65"/>
    <mergeCell ref="AB66:AF66"/>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c r="A3" s="895" t="s">
        <v>520</v>
      </c>
      <c r="B3" s="89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895"/>
    </row>
    <row r="4" spans="1:39">
      <c r="A4" s="122"/>
      <c r="B4" s="122"/>
      <c r="C4" s="122"/>
      <c r="D4" s="122"/>
      <c r="E4" s="122"/>
      <c r="G4" s="122"/>
      <c r="H4" s="122"/>
      <c r="I4" s="122"/>
    </row>
    <row r="5" spans="1:39">
      <c r="A5" s="35" t="s">
        <v>28</v>
      </c>
      <c r="B5" s="605" t="s">
        <v>29</v>
      </c>
      <c r="C5" s="605"/>
      <c r="D5" s="605"/>
      <c r="E5" s="605"/>
      <c r="F5" s="605"/>
      <c r="G5" s="605"/>
      <c r="H5" s="629" t="str">
        <f>IF(別添2!E6=0,"",別添2!E6)</f>
        <v/>
      </c>
      <c r="I5" s="629"/>
      <c r="J5" s="629"/>
      <c r="K5" s="629"/>
      <c r="L5" s="629"/>
      <c r="M5" s="629"/>
      <c r="N5" s="629"/>
      <c r="O5" s="629"/>
      <c r="P5" s="629"/>
      <c r="Q5" s="629"/>
      <c r="R5" s="629"/>
      <c r="S5" s="629"/>
      <c r="T5" s="629"/>
    </row>
    <row r="6" spans="1:39">
      <c r="B6" s="605" t="s">
        <v>30</v>
      </c>
      <c r="C6" s="605"/>
      <c r="D6" s="605"/>
      <c r="E6" s="605"/>
      <c r="F6" s="605"/>
      <c r="G6" s="605"/>
      <c r="H6" s="607" t="str">
        <f>IF(別添2!H27=0,"",別添2!H27)</f>
        <v/>
      </c>
      <c r="I6" s="607"/>
      <c r="J6" s="607"/>
      <c r="K6" s="607"/>
      <c r="L6" s="607"/>
      <c r="M6" s="607"/>
      <c r="N6" s="607"/>
      <c r="O6" s="607"/>
      <c r="P6" s="607"/>
      <c r="Q6" s="607"/>
      <c r="R6" s="607"/>
      <c r="S6" s="607"/>
      <c r="T6" s="607"/>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32"/>
      <c r="I9" s="632"/>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3"/>
      <c r="N18" s="893"/>
      <c r="O18" s="893"/>
      <c r="P18" s="893"/>
      <c r="Q18" s="893"/>
      <c r="R18" s="893"/>
      <c r="S18" s="893"/>
      <c r="T18" s="43" t="s">
        <v>100</v>
      </c>
      <c r="U18" s="44"/>
      <c r="V18" s="286"/>
      <c r="W18" s="285"/>
      <c r="X18" s="287"/>
      <c r="Y18" s="285"/>
      <c r="Z18" s="894"/>
      <c r="AA18" s="894"/>
      <c r="AB18" s="894"/>
      <c r="AC18" s="894"/>
      <c r="AD18" s="894"/>
      <c r="AE18" s="894"/>
      <c r="AF18" s="894"/>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6"/>
      <c r="N30" s="896"/>
      <c r="O30" s="896"/>
      <c r="P30" s="896"/>
      <c r="Q30" s="896"/>
      <c r="R30" s="896"/>
      <c r="S30" s="896"/>
      <c r="T30" s="43" t="s">
        <v>114</v>
      </c>
      <c r="U30" s="280"/>
      <c r="V30" s="286"/>
      <c r="W30" s="280"/>
      <c r="X30" s="287"/>
      <c r="Y30" s="280"/>
      <c r="Z30" s="894"/>
      <c r="AA30" s="894"/>
      <c r="AB30" s="894"/>
      <c r="AC30" s="894"/>
      <c r="AD30" s="894"/>
      <c r="AE30" s="894"/>
      <c r="AF30" s="894"/>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6"/>
      <c r="N32" s="896"/>
      <c r="O32" s="896"/>
      <c r="P32" s="896"/>
      <c r="Q32" s="896"/>
      <c r="R32" s="896"/>
      <c r="S32" s="896"/>
      <c r="T32" s="43" t="s">
        <v>114</v>
      </c>
      <c r="U32" s="280"/>
      <c r="V32" s="286"/>
      <c r="W32" s="280"/>
      <c r="X32" s="287"/>
      <c r="Y32" s="280"/>
      <c r="Z32" s="894"/>
      <c r="AA32" s="894"/>
      <c r="AB32" s="894"/>
      <c r="AC32" s="894"/>
      <c r="AD32" s="894"/>
      <c r="AE32" s="894"/>
      <c r="AF32" s="894"/>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6"/>
      <c r="N34" s="896"/>
      <c r="O34" s="896"/>
      <c r="P34" s="896"/>
      <c r="Q34" s="896"/>
      <c r="R34" s="896"/>
      <c r="S34" s="896"/>
      <c r="T34" s="43" t="s">
        <v>114</v>
      </c>
      <c r="U34" s="280"/>
      <c r="V34" s="286"/>
      <c r="W34" s="280"/>
      <c r="X34" s="287"/>
      <c r="Y34" s="280"/>
      <c r="Z34" s="894"/>
      <c r="AA34" s="894"/>
      <c r="AB34" s="894"/>
      <c r="AC34" s="894"/>
      <c r="AD34" s="894"/>
      <c r="AE34" s="894"/>
      <c r="AF34" s="894"/>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6"/>
      <c r="N36" s="896"/>
      <c r="O36" s="896"/>
      <c r="P36" s="896"/>
      <c r="Q36" s="896"/>
      <c r="R36" s="896"/>
      <c r="S36" s="896"/>
      <c r="T36" s="43" t="s">
        <v>114</v>
      </c>
      <c r="U36" s="285"/>
      <c r="V36" s="286"/>
      <c r="W36" s="285"/>
      <c r="X36" s="287"/>
      <c r="Y36" s="285"/>
      <c r="Z36" s="894"/>
      <c r="AA36" s="894"/>
      <c r="AB36" s="894"/>
      <c r="AC36" s="894"/>
      <c r="AD36" s="894"/>
      <c r="AE36" s="894"/>
      <c r="AF36" s="894"/>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6"/>
      <c r="N38" s="896"/>
      <c r="O38" s="896"/>
      <c r="P38" s="896"/>
      <c r="Q38" s="896"/>
      <c r="R38" s="896"/>
      <c r="S38" s="896"/>
      <c r="T38" s="43" t="s">
        <v>114</v>
      </c>
      <c r="U38" s="285"/>
      <c r="V38" s="286"/>
      <c r="W38" s="285"/>
      <c r="X38" s="287"/>
      <c r="Y38" s="285"/>
      <c r="Z38" s="894"/>
      <c r="AA38" s="894"/>
      <c r="AB38" s="894"/>
      <c r="AC38" s="894"/>
      <c r="AD38" s="894"/>
      <c r="AE38" s="894"/>
      <c r="AF38" s="894"/>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6"/>
      <c r="N40" s="896"/>
      <c r="O40" s="896"/>
      <c r="P40" s="896"/>
      <c r="Q40" s="896"/>
      <c r="R40" s="896"/>
      <c r="S40" s="896"/>
      <c r="T40" s="43" t="s">
        <v>114</v>
      </c>
      <c r="U40" s="280"/>
      <c r="V40" s="286"/>
      <c r="W40" s="280"/>
      <c r="X40" s="287"/>
      <c r="Y40" s="280"/>
      <c r="Z40" s="894"/>
      <c r="AA40" s="894"/>
      <c r="AB40" s="894"/>
      <c r="AC40" s="894"/>
      <c r="AD40" s="894"/>
      <c r="AE40" s="894"/>
      <c r="AF40" s="894"/>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6"/>
      <c r="N42" s="896"/>
      <c r="O42" s="896"/>
      <c r="P42" s="896"/>
      <c r="Q42" s="896"/>
      <c r="R42" s="896"/>
      <c r="S42" s="896"/>
      <c r="T42" s="43" t="s">
        <v>114</v>
      </c>
      <c r="U42" s="280"/>
      <c r="V42" s="286"/>
      <c r="W42" s="280"/>
      <c r="X42" s="287"/>
      <c r="Y42" s="280"/>
      <c r="Z42" s="894"/>
      <c r="AA42" s="894"/>
      <c r="AB42" s="894"/>
      <c r="AC42" s="894"/>
      <c r="AD42" s="894"/>
      <c r="AE42" s="894"/>
      <c r="AF42" s="894"/>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6"/>
      <c r="N44" s="896"/>
      <c r="O44" s="896"/>
      <c r="P44" s="896"/>
      <c r="Q44" s="896"/>
      <c r="R44" s="896"/>
      <c r="S44" s="896"/>
      <c r="T44" s="43" t="s">
        <v>114</v>
      </c>
      <c r="U44" s="285"/>
      <c r="V44" s="286"/>
      <c r="W44" s="285"/>
      <c r="X44" s="287"/>
      <c r="Y44" s="285"/>
      <c r="Z44" s="894"/>
      <c r="AA44" s="894"/>
      <c r="AB44" s="894"/>
      <c r="AC44" s="894"/>
      <c r="AD44" s="894"/>
      <c r="AE44" s="894"/>
      <c r="AF44" s="894"/>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7">
        <f>SUM(M29:S44)</f>
        <v>0</v>
      </c>
      <c r="N51" s="897"/>
      <c r="O51" s="897"/>
      <c r="P51" s="897"/>
      <c r="Q51" s="897"/>
      <c r="R51" s="897"/>
      <c r="S51" s="897"/>
      <c r="T51" s="43" t="s">
        <v>114</v>
      </c>
      <c r="U51" s="44"/>
      <c r="V51" s="292"/>
      <c r="W51" s="288"/>
      <c r="X51" s="291"/>
      <c r="Y51" s="288"/>
      <c r="Z51" s="898"/>
      <c r="AA51" s="898"/>
      <c r="AB51" s="898"/>
      <c r="AC51" s="898"/>
      <c r="AD51" s="898"/>
      <c r="AE51" s="898"/>
      <c r="AF51" s="898"/>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7">
        <f>M30*AK30+M32*AK32+M34*AK34+M36*AK36+M38*AK38+M40*AK40+M42*AK42+M44*AK44</f>
        <v>0</v>
      </c>
      <c r="N53" s="897"/>
      <c r="O53" s="897"/>
      <c r="P53" s="897"/>
      <c r="Q53" s="897"/>
      <c r="R53" s="897"/>
      <c r="S53" s="897"/>
      <c r="T53" s="43" t="s">
        <v>129</v>
      </c>
      <c r="U53" s="44"/>
      <c r="V53" s="292"/>
      <c r="W53" s="288"/>
      <c r="X53" s="291"/>
      <c r="Y53" s="288"/>
      <c r="Z53" s="898"/>
      <c r="AA53" s="898"/>
      <c r="AB53" s="898"/>
      <c r="AC53" s="898"/>
      <c r="AD53" s="898"/>
      <c r="AE53" s="898"/>
      <c r="AF53" s="898"/>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25" t="e">
        <f>ROUNDDOWN(M53*10/M18,4)</f>
        <v>#DIV/0!</v>
      </c>
      <c r="N56" s="625"/>
      <c r="O56" s="625"/>
      <c r="P56" s="625"/>
      <c r="Q56" s="625"/>
      <c r="R56" s="625"/>
      <c r="S56" s="625"/>
      <c r="T56" s="43"/>
      <c r="U56" s="44"/>
      <c r="V56" s="292"/>
      <c r="W56" s="288"/>
      <c r="X56" s="291"/>
      <c r="Y56" s="288"/>
      <c r="Z56" s="899"/>
      <c r="AA56" s="899"/>
      <c r="AB56" s="899"/>
      <c r="AC56" s="899"/>
      <c r="AD56" s="899"/>
      <c r="AE56" s="899"/>
      <c r="AF56" s="899"/>
      <c r="AG56" s="291"/>
    </row>
    <row r="57" spans="1:39" s="303" customFormat="1" ht="19.5">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7</v>
      </c>
      <c r="OK2" s="201">
        <f>+'（別添）_実績報告書（病院及び有床診療所）'!$R$18</f>
        <v>3</v>
      </c>
      <c r="OL2" s="201" t="str">
        <f>+'（別添）_実績報告書（病院及び有床診療所）'!$V$18</f>
        <v/>
      </c>
      <c r="OM2" s="201">
        <f>+'（別添）_実績報告書（病院及び有床診療所）'!$E$21</f>
        <v>0</v>
      </c>
      <c r="ON2" s="201">
        <f>+'（別添）_実績報告書（病院及び有床診療所）'!$H$21</f>
        <v>0</v>
      </c>
      <c r="OO2" s="201">
        <f>+'（別添）_実績報告書（病院及び有床診療所）'!$O$21</f>
        <v>7</v>
      </c>
      <c r="OP2" s="201">
        <f>+'（別添）_実績報告書（病院及び有床診療所）'!$R$21</f>
        <v>3</v>
      </c>
      <c r="OQ2" s="201" t="str">
        <f>+'（別添）_実績報告書（病院及び有床診療所）'!$V$21</f>
        <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75"/>
  <cols>
    <col min="4" max="4" width="33.87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00" t="s">
        <v>1314</v>
      </c>
      <c r="B2" s="900"/>
      <c r="C2" s="900" t="s">
        <v>1315</v>
      </c>
      <c r="D2" s="900" t="s">
        <v>1316</v>
      </c>
    </row>
    <row r="3" spans="1:11">
      <c r="A3" s="32" t="s">
        <v>1317</v>
      </c>
      <c r="B3" s="32" t="s">
        <v>1318</v>
      </c>
      <c r="C3" s="900"/>
      <c r="D3" s="900"/>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00" t="s">
        <v>1314</v>
      </c>
      <c r="B2" s="900"/>
      <c r="C2" s="900" t="s">
        <v>1488</v>
      </c>
      <c r="D2" s="900" t="s">
        <v>1489</v>
      </c>
      <c r="E2" s="900" t="s">
        <v>1490</v>
      </c>
    </row>
    <row r="3" spans="1:14">
      <c r="A3" s="32" t="s">
        <v>1317</v>
      </c>
      <c r="B3" s="32" t="s">
        <v>1318</v>
      </c>
      <c r="C3" s="900"/>
      <c r="D3" s="900"/>
      <c r="E3" s="900"/>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0" t="s">
        <v>1314</v>
      </c>
      <c r="B13" s="900"/>
      <c r="C13" s="900" t="s">
        <v>1488</v>
      </c>
      <c r="D13" s="900" t="s">
        <v>1489</v>
      </c>
      <c r="E13" s="900" t="s">
        <v>1490</v>
      </c>
    </row>
    <row r="14" spans="1:14">
      <c r="A14" s="32" t="s">
        <v>1317</v>
      </c>
      <c r="B14" s="32" t="s">
        <v>1318</v>
      </c>
      <c r="C14" s="900"/>
      <c r="D14" s="900"/>
      <c r="E14" s="900"/>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604" t="s">
        <v>27</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1:37" ht="30" customHeight="1">
      <c r="A4" s="122"/>
      <c r="B4" s="122"/>
      <c r="C4" s="122"/>
      <c r="D4" s="122"/>
      <c r="E4" s="122"/>
      <c r="G4" s="122"/>
      <c r="H4" s="122"/>
      <c r="I4" s="122"/>
    </row>
    <row r="5" spans="1:37" ht="30" customHeight="1">
      <c r="A5" s="35" t="s">
        <v>28</v>
      </c>
      <c r="B5" s="605" t="s">
        <v>29</v>
      </c>
      <c r="C5" s="605"/>
      <c r="D5" s="605"/>
      <c r="E5" s="605"/>
      <c r="F5" s="605"/>
      <c r="G5" s="605"/>
      <c r="H5" s="606" t="str">
        <f>IF(別添2!E6="","",別添2!E6)</f>
        <v/>
      </c>
      <c r="I5" s="606"/>
      <c r="J5" s="606"/>
      <c r="K5" s="606"/>
      <c r="L5" s="606"/>
      <c r="M5" s="606"/>
      <c r="N5" s="606"/>
      <c r="O5" s="606"/>
      <c r="P5" s="606"/>
      <c r="Q5" s="606"/>
      <c r="R5" s="606"/>
      <c r="S5" s="606"/>
      <c r="T5" s="606"/>
    </row>
    <row r="6" spans="1:37" ht="30" customHeight="1">
      <c r="B6" s="605" t="s">
        <v>30</v>
      </c>
      <c r="C6" s="605"/>
      <c r="D6" s="605"/>
      <c r="E6" s="605"/>
      <c r="F6" s="605"/>
      <c r="G6" s="605"/>
      <c r="H6" s="607" t="str">
        <f>IF(別添2!H27="","",別添2!H27)</f>
        <v/>
      </c>
      <c r="I6" s="607"/>
      <c r="J6" s="607"/>
      <c r="K6" s="607"/>
      <c r="L6" s="607"/>
      <c r="M6" s="607"/>
      <c r="N6" s="607"/>
      <c r="O6" s="607"/>
      <c r="P6" s="607"/>
      <c r="Q6" s="607"/>
      <c r="R6" s="607"/>
      <c r="S6" s="607"/>
      <c r="T6" s="60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3"/>
      <c r="G19" s="603"/>
      <c r="H19" s="603"/>
      <c r="I19" s="603"/>
      <c r="J19" s="603"/>
      <c r="K19" s="603"/>
      <c r="L19" s="60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634" t="s">
        <v>55</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row>
    <row r="4" spans="1:39" ht="15" customHeight="1">
      <c r="A4" s="122"/>
      <c r="B4" s="122"/>
      <c r="C4" s="122"/>
      <c r="D4" s="122"/>
      <c r="E4" s="122"/>
      <c r="G4" s="122"/>
      <c r="H4" s="122"/>
      <c r="I4" s="122"/>
    </row>
    <row r="5" spans="1:39" ht="24.95" customHeight="1">
      <c r="A5" s="35" t="s">
        <v>28</v>
      </c>
      <c r="B5" s="605" t="s">
        <v>29</v>
      </c>
      <c r="C5" s="605"/>
      <c r="D5" s="605"/>
      <c r="E5" s="605"/>
      <c r="F5" s="605"/>
      <c r="G5" s="605"/>
      <c r="H5" s="629" t="str">
        <f>IF('様式95_外来・在宅ベースアップ評価料（Ⅰ）'!H5=0,"",'様式95_外来・在宅ベースアップ評価料（Ⅰ）'!H5)</f>
        <v/>
      </c>
      <c r="I5" s="629"/>
      <c r="J5" s="629"/>
      <c r="K5" s="629"/>
      <c r="L5" s="629"/>
      <c r="M5" s="629"/>
      <c r="N5" s="629"/>
      <c r="O5" s="629"/>
      <c r="P5" s="629"/>
      <c r="Q5" s="629"/>
      <c r="R5" s="629"/>
      <c r="S5" s="629"/>
      <c r="T5" s="629"/>
    </row>
    <row r="6" spans="1:39" ht="24.95" customHeight="1">
      <c r="B6" s="605" t="s">
        <v>30</v>
      </c>
      <c r="C6" s="605"/>
      <c r="D6" s="605"/>
      <c r="E6" s="605"/>
      <c r="F6" s="605"/>
      <c r="G6" s="605"/>
      <c r="H6" s="635" t="str">
        <f>'様式95_外来・在宅ベースアップ評価料（Ⅰ）'!H6</f>
        <v/>
      </c>
      <c r="I6" s="635"/>
      <c r="J6" s="635"/>
      <c r="K6" s="635"/>
      <c r="L6" s="635"/>
      <c r="M6" s="635"/>
      <c r="N6" s="635"/>
      <c r="O6" s="635"/>
      <c r="P6" s="635"/>
      <c r="Q6" s="635"/>
      <c r="R6" s="635"/>
      <c r="S6" s="635"/>
      <c r="T6" s="635"/>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626"/>
      <c r="K15" s="632"/>
      <c r="L15" s="626" t="s">
        <v>61</v>
      </c>
      <c r="M15" s="626"/>
      <c r="N15" s="632"/>
      <c r="O15" s="626" t="s">
        <v>62</v>
      </c>
      <c r="P15" s="626"/>
      <c r="Q15" s="632"/>
      <c r="R15" s="626" t="s">
        <v>63</v>
      </c>
      <c r="S15" s="626"/>
      <c r="T15" s="632"/>
      <c r="U15" s="626" t="s">
        <v>64</v>
      </c>
      <c r="V15" s="626"/>
      <c r="W15" s="626"/>
    </row>
    <row r="16" spans="1:39" ht="24.95" customHeight="1">
      <c r="A16" s="35"/>
      <c r="B16" s="122"/>
      <c r="C16" s="122"/>
      <c r="D16" s="122"/>
      <c r="E16" s="122"/>
      <c r="F16" s="182"/>
      <c r="G16" s="121" t="s">
        <v>65</v>
      </c>
      <c r="H16" s="122"/>
      <c r="I16" s="122"/>
      <c r="J16" s="626"/>
      <c r="K16" s="632"/>
      <c r="L16" s="626"/>
      <c r="M16" s="626"/>
      <c r="N16" s="632"/>
      <c r="O16" s="626"/>
      <c r="P16" s="626"/>
      <c r="Q16" s="632"/>
      <c r="R16" s="626"/>
      <c r="S16" s="626"/>
      <c r="T16" s="632"/>
      <c r="U16" s="626"/>
      <c r="V16" s="626"/>
      <c r="W16" s="62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8" t="s">
        <v>69</v>
      </c>
      <c r="I20" s="609"/>
      <c r="J20" s="609"/>
      <c r="K20" s="610"/>
      <c r="L20" s="611" t="s">
        <v>70</v>
      </c>
      <c r="M20" s="611"/>
      <c r="N20" s="611"/>
      <c r="O20" s="611"/>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8" t="s">
        <v>71</v>
      </c>
      <c r="I21" s="609"/>
      <c r="J21" s="609"/>
      <c r="K21" s="610"/>
      <c r="L21" s="612" t="s">
        <v>71</v>
      </c>
      <c r="M21" s="613"/>
      <c r="N21" s="613"/>
      <c r="O21" s="614"/>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8" t="s">
        <v>72</v>
      </c>
      <c r="I22" s="609"/>
      <c r="J22" s="609"/>
      <c r="K22" s="610"/>
      <c r="L22" s="615"/>
      <c r="M22" s="616"/>
      <c r="N22" s="616"/>
      <c r="O22" s="617"/>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8" t="s">
        <v>73</v>
      </c>
      <c r="I23" s="609"/>
      <c r="J23" s="609"/>
      <c r="K23" s="610"/>
      <c r="L23" s="618"/>
      <c r="M23" s="619"/>
      <c r="N23" s="619"/>
      <c r="O23" s="620"/>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8" t="s">
        <v>74</v>
      </c>
      <c r="I24" s="609"/>
      <c r="J24" s="609"/>
      <c r="K24" s="610"/>
      <c r="L24" s="612" t="s">
        <v>74</v>
      </c>
      <c r="M24" s="613"/>
      <c r="N24" s="613"/>
      <c r="O24" s="614"/>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8" t="s">
        <v>75</v>
      </c>
      <c r="I25" s="609"/>
      <c r="J25" s="609"/>
      <c r="K25" s="610"/>
      <c r="L25" s="615"/>
      <c r="M25" s="616"/>
      <c r="N25" s="616"/>
      <c r="O25" s="617"/>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8" t="s">
        <v>76</v>
      </c>
      <c r="I26" s="609"/>
      <c r="J26" s="609"/>
      <c r="K26" s="610"/>
      <c r="L26" s="618"/>
      <c r="M26" s="619"/>
      <c r="N26" s="619"/>
      <c r="O26" s="620"/>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8" t="s">
        <v>77</v>
      </c>
      <c r="I27" s="609"/>
      <c r="J27" s="609"/>
      <c r="K27" s="610"/>
      <c r="L27" s="612" t="s">
        <v>77</v>
      </c>
      <c r="M27" s="613"/>
      <c r="N27" s="613"/>
      <c r="O27" s="614"/>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8" t="s">
        <v>78</v>
      </c>
      <c r="I28" s="609"/>
      <c r="J28" s="609"/>
      <c r="K28" s="610"/>
      <c r="L28" s="615"/>
      <c r="M28" s="616"/>
      <c r="N28" s="616"/>
      <c r="O28" s="617"/>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8" t="s">
        <v>79</v>
      </c>
      <c r="I29" s="609"/>
      <c r="J29" s="609"/>
      <c r="K29" s="610"/>
      <c r="L29" s="618"/>
      <c r="M29" s="619"/>
      <c r="N29" s="619"/>
      <c r="O29" s="620"/>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8" t="s">
        <v>80</v>
      </c>
      <c r="I30" s="609"/>
      <c r="J30" s="609"/>
      <c r="K30" s="610"/>
      <c r="L30" s="612" t="s">
        <v>80</v>
      </c>
      <c r="M30" s="613"/>
      <c r="N30" s="613"/>
      <c r="O30" s="614"/>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8" t="s">
        <v>81</v>
      </c>
      <c r="I31" s="609"/>
      <c r="J31" s="609"/>
      <c r="K31" s="610"/>
      <c r="L31" s="615"/>
      <c r="M31" s="616"/>
      <c r="N31" s="616"/>
      <c r="O31" s="617"/>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8" t="s">
        <v>82</v>
      </c>
      <c r="I32" s="609"/>
      <c r="J32" s="609"/>
      <c r="K32" s="610"/>
      <c r="L32" s="618"/>
      <c r="M32" s="619"/>
      <c r="N32" s="619"/>
      <c r="O32" s="620"/>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603"/>
      <c r="K34" s="603"/>
      <c r="L34" s="603"/>
      <c r="M34" s="603"/>
      <c r="N34" s="603"/>
      <c r="O34" s="603"/>
      <c r="P34" s="60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636"/>
      <c r="N47" s="636"/>
      <c r="O47" s="636"/>
      <c r="P47" s="636"/>
      <c r="Q47" s="636"/>
      <c r="R47" s="636"/>
      <c r="S47" s="636"/>
      <c r="T47" s="122" t="s">
        <v>100</v>
      </c>
      <c r="V47" s="121" t="s">
        <v>101</v>
      </c>
      <c r="W47" s="34"/>
      <c r="X47" s="122"/>
      <c r="Y47" s="34"/>
      <c r="Z47" s="603"/>
      <c r="AA47" s="603"/>
      <c r="AB47" s="603"/>
      <c r="AC47" s="603"/>
      <c r="AD47" s="603"/>
      <c r="AE47" s="603"/>
      <c r="AF47" s="60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603"/>
      <c r="N62" s="603"/>
      <c r="O62" s="603"/>
      <c r="P62" s="603"/>
      <c r="Q62" s="603"/>
      <c r="R62" s="603"/>
      <c r="S62" s="603"/>
      <c r="T62" s="122" t="s">
        <v>114</v>
      </c>
      <c r="V62" s="121" t="s">
        <v>101</v>
      </c>
      <c r="X62" s="122"/>
      <c r="Z62" s="603"/>
      <c r="AA62" s="603"/>
      <c r="AB62" s="603"/>
      <c r="AC62" s="603"/>
      <c r="AD62" s="603"/>
      <c r="AE62" s="603"/>
      <c r="AF62" s="60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603"/>
      <c r="N64" s="603"/>
      <c r="O64" s="603"/>
      <c r="P64" s="603"/>
      <c r="Q64" s="603"/>
      <c r="R64" s="603"/>
      <c r="S64" s="603"/>
      <c r="T64" s="122" t="s">
        <v>114</v>
      </c>
      <c r="U64" s="34"/>
      <c r="V64" s="121" t="s">
        <v>101</v>
      </c>
      <c r="W64" s="34"/>
      <c r="X64" s="122"/>
      <c r="Y64" s="34"/>
      <c r="Z64" s="603"/>
      <c r="AA64" s="603"/>
      <c r="AB64" s="603"/>
      <c r="AC64" s="603"/>
      <c r="AD64" s="603"/>
      <c r="AE64" s="603"/>
      <c r="AF64" s="60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603"/>
      <c r="N66" s="603"/>
      <c r="O66" s="603"/>
      <c r="P66" s="603"/>
      <c r="Q66" s="603"/>
      <c r="R66" s="603"/>
      <c r="S66" s="603"/>
      <c r="T66" s="122" t="s">
        <v>114</v>
      </c>
      <c r="U66" s="34"/>
      <c r="V66" s="121" t="s">
        <v>101</v>
      </c>
      <c r="W66" s="34"/>
      <c r="X66" s="122"/>
      <c r="Y66" s="34"/>
      <c r="Z66" s="603"/>
      <c r="AA66" s="603"/>
      <c r="AB66" s="603"/>
      <c r="AC66" s="603"/>
      <c r="AD66" s="603"/>
      <c r="AE66" s="603"/>
      <c r="AF66" s="60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603"/>
      <c r="N68" s="603"/>
      <c r="O68" s="603"/>
      <c r="P68" s="603"/>
      <c r="Q68" s="603"/>
      <c r="R68" s="603"/>
      <c r="S68" s="603"/>
      <c r="T68" s="122" t="s">
        <v>114</v>
      </c>
      <c r="V68" s="121" t="s">
        <v>101</v>
      </c>
      <c r="X68" s="122"/>
      <c r="Z68" s="603"/>
      <c r="AA68" s="603"/>
      <c r="AB68" s="603"/>
      <c r="AC68" s="603"/>
      <c r="AD68" s="603"/>
      <c r="AE68" s="603"/>
      <c r="AF68" s="60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603"/>
      <c r="N70" s="603"/>
      <c r="O70" s="603"/>
      <c r="P70" s="603"/>
      <c r="Q70" s="603"/>
      <c r="R70" s="603"/>
      <c r="S70" s="603"/>
      <c r="T70" s="122" t="s">
        <v>114</v>
      </c>
      <c r="V70" s="121" t="s">
        <v>101</v>
      </c>
      <c r="X70" s="122"/>
      <c r="Z70" s="603"/>
      <c r="AA70" s="603"/>
      <c r="AB70" s="603"/>
      <c r="AC70" s="603"/>
      <c r="AD70" s="603"/>
      <c r="AE70" s="603"/>
      <c r="AF70" s="60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603"/>
      <c r="N72" s="603"/>
      <c r="O72" s="603"/>
      <c r="P72" s="603"/>
      <c r="Q72" s="603"/>
      <c r="R72" s="603"/>
      <c r="S72" s="603"/>
      <c r="T72" s="122" t="s">
        <v>114</v>
      </c>
      <c r="U72" s="34"/>
      <c r="V72" s="121" t="s">
        <v>101</v>
      </c>
      <c r="W72" s="34"/>
      <c r="X72" s="122"/>
      <c r="Y72" s="34"/>
      <c r="Z72" s="603"/>
      <c r="AA72" s="603"/>
      <c r="AB72" s="603"/>
      <c r="AC72" s="603"/>
      <c r="AD72" s="603"/>
      <c r="AE72" s="603"/>
      <c r="AF72" s="60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633">
        <f>SUM(M57:S72)</f>
        <v>0</v>
      </c>
      <c r="N79" s="633"/>
      <c r="O79" s="633"/>
      <c r="P79" s="633"/>
      <c r="Q79" s="633"/>
      <c r="R79" s="633"/>
      <c r="S79" s="633"/>
      <c r="T79" s="122" t="s">
        <v>114</v>
      </c>
      <c r="U79" s="34"/>
      <c r="V79" s="121" t="s">
        <v>101</v>
      </c>
      <c r="W79" s="34"/>
      <c r="X79" s="122"/>
      <c r="Y79" s="34"/>
      <c r="Z79" s="633">
        <f>SUM(Z57:AF72)</f>
        <v>0</v>
      </c>
      <c r="AA79" s="633"/>
      <c r="AB79" s="633"/>
      <c r="AC79" s="633"/>
      <c r="AD79" s="633"/>
      <c r="AE79" s="633"/>
      <c r="AF79" s="633"/>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633">
        <f>M58*AK58+M60*AK60+M62*AK62+M64*AK64+M66*AK66+M68*AK68+M70*AK70+M72*AK72</f>
        <v>0</v>
      </c>
      <c r="N81" s="633"/>
      <c r="O81" s="633"/>
      <c r="P81" s="633"/>
      <c r="Q81" s="633"/>
      <c r="R81" s="633"/>
      <c r="S81" s="633"/>
      <c r="T81" s="122" t="s">
        <v>129</v>
      </c>
      <c r="U81" s="34"/>
      <c r="V81" s="121" t="s">
        <v>101</v>
      </c>
      <c r="W81" s="34"/>
      <c r="X81" s="122"/>
      <c r="Y81" s="34"/>
      <c r="Z81" s="633">
        <f>Z58*AK58+Z60*AK60+Z62*AK62+Z64*AK64+Z66*AK66+Z68*AK68+Z70*AK70+Z72*AK72</f>
        <v>0</v>
      </c>
      <c r="AA81" s="633"/>
      <c r="AB81" s="633"/>
      <c r="AC81" s="633"/>
      <c r="AD81" s="633"/>
      <c r="AE81" s="633"/>
      <c r="AF81" s="633"/>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25" t="str">
        <f>IFERROR(ROUNDDOWN(M81*10/M47,4),"")</f>
        <v/>
      </c>
      <c r="N84" s="625"/>
      <c r="O84" s="625"/>
      <c r="P84" s="625"/>
      <c r="Q84" s="625"/>
      <c r="R84" s="625"/>
      <c r="S84" s="625"/>
      <c r="T84" s="122"/>
      <c r="U84" s="34"/>
      <c r="V84" s="121" t="s">
        <v>101</v>
      </c>
      <c r="W84" s="34"/>
      <c r="X84" s="122"/>
      <c r="Y84" s="34"/>
      <c r="Z84" s="631" t="str">
        <f>IFERROR(Z81*10/Z47,"")</f>
        <v/>
      </c>
      <c r="AA84" s="631"/>
      <c r="AB84" s="631"/>
      <c r="AC84" s="631"/>
      <c r="AD84" s="631"/>
      <c r="AE84" s="631"/>
      <c r="AF84" s="631"/>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630" t="str">
        <f>IFERROR(IF((M47*1.2%-(M81*10))/(((M58+M62+M64+M66+M70+M72)*8+M60+M68)*10)&lt;0,0,(M47*1.2%-(M81*10))/(((M58+M62+M64+M66+M70+M72)*8+M60+M68)*10)),"")</f>
        <v/>
      </c>
      <c r="N87" s="630"/>
      <c r="O87" s="630"/>
      <c r="P87" s="630"/>
      <c r="Q87" s="630"/>
      <c r="R87" s="630"/>
      <c r="S87" s="630"/>
      <c r="T87" s="122"/>
      <c r="V87" s="121" t="s">
        <v>101</v>
      </c>
      <c r="Z87" s="630" t="str">
        <f>IFERROR(IF((Z47*1.2%-(Z81*10))/(((Z58+Z62+Z64+Z66+Z70+Z72)*8+Z60+Z68)*10)&lt;0,0,(Z47*1.2%-(Z81*10))/(((Z58+Z62+Z64+Z66+Z70+Z72)*8+Z60+Z68)*10)),"")</f>
        <v/>
      </c>
      <c r="AA87" s="630"/>
      <c r="AB87" s="630"/>
      <c r="AC87" s="630"/>
      <c r="AD87" s="630"/>
      <c r="AE87" s="630"/>
      <c r="AF87" s="630"/>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26" t="s">
        <v>135</v>
      </c>
      <c r="C89" s="626"/>
      <c r="D89" s="626"/>
      <c r="E89" s="626"/>
      <c r="F89" s="616" t="s">
        <v>136</v>
      </c>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row>
    <row r="90" spans="1:37" ht="20.100000000000001" customHeight="1">
      <c r="A90" s="35"/>
      <c r="B90" s="626"/>
      <c r="C90" s="626"/>
      <c r="D90" s="626"/>
      <c r="E90" s="626"/>
      <c r="F90" s="619" t="s">
        <v>137</v>
      </c>
      <c r="G90" s="619"/>
      <c r="H90" s="619"/>
      <c r="I90" s="619"/>
      <c r="J90" s="619"/>
      <c r="K90" s="619"/>
      <c r="L90" s="619"/>
      <c r="M90" s="619"/>
      <c r="N90" s="619"/>
      <c r="O90" s="619"/>
      <c r="P90" s="619"/>
      <c r="Q90" s="619"/>
      <c r="R90" s="619"/>
      <c r="S90" s="619"/>
      <c r="T90" s="619"/>
      <c r="U90" s="619"/>
      <c r="V90" s="619"/>
      <c r="W90" s="619"/>
      <c r="X90" s="619"/>
      <c r="Y90" s="619"/>
      <c r="Z90" s="619"/>
      <c r="AA90" s="619"/>
      <c r="AB90" s="619"/>
      <c r="AC90" s="619"/>
      <c r="AD90" s="619"/>
      <c r="AE90" s="619"/>
      <c r="AF90" s="619"/>
      <c r="AG90" s="619"/>
      <c r="AH90" s="619"/>
    </row>
    <row r="91" spans="1:37" ht="20.100000000000001" customHeight="1">
      <c r="A91" s="35"/>
      <c r="B91" s="626"/>
      <c r="C91" s="626"/>
      <c r="D91" s="626"/>
      <c r="E91" s="626"/>
      <c r="G91" s="74"/>
      <c r="H91" s="74"/>
      <c r="I91" s="74"/>
      <c r="J91" s="613" t="s">
        <v>138</v>
      </c>
      <c r="K91" s="613"/>
      <c r="L91" s="613"/>
      <c r="M91" s="613"/>
      <c r="N91" s="613"/>
      <c r="O91" s="613"/>
      <c r="P91" s="613"/>
      <c r="Q91" s="613"/>
      <c r="R91" s="613"/>
      <c r="S91" s="613"/>
      <c r="T91" s="613"/>
      <c r="U91" s="613"/>
      <c r="V91" s="613"/>
      <c r="W91" s="613"/>
      <c r="X91" s="613"/>
      <c r="Y91" s="613"/>
      <c r="Z91" s="613"/>
      <c r="AA91" s="613"/>
      <c r="AB91" s="613"/>
      <c r="AC91" s="613"/>
      <c r="AD91" s="613"/>
      <c r="AE91" s="74"/>
      <c r="AF91" s="74"/>
      <c r="AG91" s="74"/>
      <c r="AH91" s="74"/>
    </row>
    <row r="92" spans="1:37" ht="20.100000000000001" customHeight="1">
      <c r="A92" s="35"/>
      <c r="B92" s="626"/>
      <c r="C92" s="626"/>
      <c r="D92" s="626"/>
      <c r="E92" s="626"/>
      <c r="G92" s="73"/>
      <c r="H92" s="73"/>
      <c r="I92" s="73"/>
      <c r="J92" s="628" t="s">
        <v>139</v>
      </c>
      <c r="K92" s="628"/>
      <c r="L92" s="628"/>
      <c r="M92" s="628"/>
      <c r="N92" s="628"/>
      <c r="O92" s="628"/>
      <c r="P92" s="628"/>
      <c r="Q92" s="628"/>
      <c r="R92" s="628"/>
      <c r="S92" s="628"/>
      <c r="T92" s="628"/>
      <c r="U92" s="628"/>
      <c r="V92" s="628"/>
      <c r="W92" s="628"/>
      <c r="X92" s="628"/>
      <c r="Y92" s="628"/>
      <c r="Z92" s="628"/>
      <c r="AA92" s="628"/>
      <c r="AB92" s="628"/>
      <c r="AC92" s="628"/>
      <c r="AD92" s="628"/>
      <c r="AE92" s="73"/>
      <c r="AF92" s="73"/>
      <c r="AG92" s="73"/>
      <c r="AH92" s="73"/>
    </row>
    <row r="93" spans="1:37" ht="20.100000000000001" customHeight="1">
      <c r="A93" s="35"/>
      <c r="B93" s="626"/>
      <c r="C93" s="626"/>
      <c r="D93" s="626"/>
      <c r="E93" s="626"/>
      <c r="G93" s="72"/>
      <c r="H93" s="72"/>
      <c r="I93" s="72"/>
      <c r="J93" s="628" t="s">
        <v>140</v>
      </c>
      <c r="K93" s="628"/>
      <c r="L93" s="628"/>
      <c r="M93" s="628"/>
      <c r="N93" s="628"/>
      <c r="O93" s="628"/>
      <c r="P93" s="628"/>
      <c r="Q93" s="628"/>
      <c r="R93" s="628"/>
      <c r="S93" s="628"/>
      <c r="T93" s="628"/>
      <c r="U93" s="628"/>
      <c r="V93" s="628"/>
      <c r="W93" s="628"/>
      <c r="X93" s="628"/>
      <c r="Y93" s="628"/>
      <c r="Z93" s="628"/>
      <c r="AA93" s="628"/>
      <c r="AB93" s="628"/>
      <c r="AC93" s="628"/>
      <c r="AD93" s="628"/>
      <c r="AE93" s="73" t="s">
        <v>141</v>
      </c>
      <c r="AF93" s="73"/>
      <c r="AG93" s="73"/>
      <c r="AH93" s="73"/>
    </row>
    <row r="94" spans="1:37" ht="20.100000000000001" customHeight="1">
      <c r="A94" s="35"/>
      <c r="B94" s="626"/>
      <c r="C94" s="626"/>
      <c r="D94" s="626"/>
      <c r="E94" s="626"/>
      <c r="G94" s="73"/>
      <c r="H94" s="73"/>
      <c r="I94" s="73"/>
      <c r="J94" s="628" t="s">
        <v>142</v>
      </c>
      <c r="K94" s="628"/>
      <c r="L94" s="628"/>
      <c r="M94" s="628"/>
      <c r="N94" s="628"/>
      <c r="O94" s="628"/>
      <c r="P94" s="628"/>
      <c r="Q94" s="628"/>
      <c r="R94" s="628"/>
      <c r="S94" s="628"/>
      <c r="T94" s="628"/>
      <c r="U94" s="628"/>
      <c r="V94" s="628"/>
      <c r="W94" s="628"/>
      <c r="X94" s="628"/>
      <c r="Y94" s="628"/>
      <c r="Z94" s="628"/>
      <c r="AA94" s="628"/>
      <c r="AB94" s="628"/>
      <c r="AC94" s="628"/>
      <c r="AD94" s="628"/>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27" t="str">
        <f>IF(AK98&lt;=1.1,IF(AK98&gt;=0.9,"☑","□"),"□")</f>
        <v>□</v>
      </c>
      <c r="K98" s="627"/>
      <c r="L98" s="121" t="s">
        <v>1512</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27" t="str">
        <f>IF(AK99&lt;=1.1,IF(AK99&gt;=0.9,"☑","□"),"□")</f>
        <v>□</v>
      </c>
      <c r="K99" s="627"/>
      <c r="L99" s="41" t="s">
        <v>1513</v>
      </c>
      <c r="M99" s="122"/>
      <c r="N99" s="122"/>
      <c r="O99" s="122"/>
      <c r="P99" s="122"/>
      <c r="Q99" s="122"/>
      <c r="R99" s="122"/>
      <c r="S99" s="122"/>
      <c r="T99" s="122"/>
      <c r="U99" s="122"/>
      <c r="V99" s="122"/>
      <c r="AK99" s="187" t="str">
        <f>IFERROR(M81/Z81,"")</f>
        <v/>
      </c>
    </row>
    <row r="100" spans="1:40" ht="24.95" customHeight="1">
      <c r="A100" s="35"/>
      <c r="B100" s="121"/>
      <c r="D100" s="122"/>
      <c r="E100" s="122"/>
      <c r="G100" s="122"/>
      <c r="J100" s="627" t="str">
        <f>IF(AK100&lt;=1.1,IF(AK100&gt;=0.9,"☑","□"),"□")</f>
        <v>□</v>
      </c>
      <c r="K100" s="627"/>
      <c r="L100" s="41" t="s">
        <v>1514</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27" t="str">
        <f>IF(AK101&lt;=1.1,IF(AK101&gt;=0.9,"☑","□"),"□")</f>
        <v>□</v>
      </c>
      <c r="K101" s="627"/>
      <c r="L101" s="121" t="s">
        <v>1515</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629" t="str">
        <f>IFERROR(IF(OR(AK34*AK37*AK84=0,M87&lt;=0),"算定不可",(VLOOKUP("該当",'リスト（外来）'!J:L,3,FALSE))),"")</f>
        <v>算定不可</v>
      </c>
      <c r="E106" s="629"/>
      <c r="F106" s="629"/>
      <c r="G106" s="629"/>
      <c r="H106" s="629"/>
      <c r="I106" s="629"/>
      <c r="J106" s="629"/>
      <c r="K106" s="629"/>
      <c r="L106" s="629"/>
      <c r="M106" s="629"/>
      <c r="N106" s="629"/>
      <c r="O106" s="629"/>
      <c r="P106" s="629"/>
      <c r="R106" s="629" t="str">
        <f>IFERROR(IF(OR(AK34*AK37*AK84=0,M87&lt;=0),"算定不可",(VLOOKUP("該当",'リスト（外来）'!J:N,4,FALSE))),"")</f>
        <v>算定不可</v>
      </c>
      <c r="S106" s="629"/>
      <c r="T106" s="629"/>
      <c r="U106" s="629"/>
      <c r="V106" s="629"/>
      <c r="W106" s="629"/>
      <c r="X106" s="629"/>
      <c r="Y106" s="629"/>
      <c r="Z106" s="629"/>
      <c r="AA106" s="629"/>
      <c r="AB106" s="629"/>
      <c r="AC106" s="629"/>
      <c r="AD106" s="62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621" t="s">
        <v>151</v>
      </c>
      <c r="E108" s="622"/>
      <c r="F108" s="623" t="s">
        <v>152</v>
      </c>
      <c r="G108" s="623"/>
      <c r="H108" s="623"/>
      <c r="I108" s="623"/>
      <c r="J108" s="623"/>
      <c r="K108" s="623"/>
      <c r="L108" s="623"/>
      <c r="M108" s="623"/>
      <c r="N108" s="623"/>
      <c r="O108" s="623"/>
      <c r="P108" s="624"/>
      <c r="Q108" s="122"/>
      <c r="R108" s="621" t="s">
        <v>151</v>
      </c>
      <c r="S108" s="622"/>
      <c r="T108" s="623" t="s">
        <v>152</v>
      </c>
      <c r="U108" s="623"/>
      <c r="V108" s="623"/>
      <c r="W108" s="623"/>
      <c r="X108" s="623"/>
      <c r="Y108" s="623"/>
      <c r="Z108" s="623"/>
      <c r="AA108" s="623"/>
      <c r="AB108" s="623"/>
      <c r="AC108" s="623"/>
      <c r="AD108" s="624"/>
      <c r="AK108" s="183">
        <v>1</v>
      </c>
      <c r="AL108" s="184">
        <v>1</v>
      </c>
      <c r="AM108" s="184">
        <v>7</v>
      </c>
      <c r="AN108" s="184">
        <v>7</v>
      </c>
    </row>
    <row r="109" spans="1:40" ht="24.95" customHeight="1">
      <c r="A109" s="35"/>
      <c r="B109" s="121"/>
      <c r="C109" s="122"/>
      <c r="D109" s="621" t="s">
        <v>151</v>
      </c>
      <c r="E109" s="622"/>
      <c r="F109" s="623" t="s">
        <v>153</v>
      </c>
      <c r="G109" s="623"/>
      <c r="H109" s="623"/>
      <c r="I109" s="623"/>
      <c r="J109" s="623"/>
      <c r="K109" s="623"/>
      <c r="L109" s="623"/>
      <c r="M109" s="623"/>
      <c r="N109" s="623"/>
      <c r="O109" s="623"/>
      <c r="P109" s="624"/>
      <c r="R109" s="621" t="s">
        <v>151</v>
      </c>
      <c r="S109" s="622"/>
      <c r="T109" s="623" t="s">
        <v>154</v>
      </c>
      <c r="U109" s="623"/>
      <c r="V109" s="623"/>
      <c r="W109" s="623"/>
      <c r="X109" s="623"/>
      <c r="Y109" s="623"/>
      <c r="Z109" s="623"/>
      <c r="AA109" s="623"/>
      <c r="AB109" s="623"/>
      <c r="AC109" s="623"/>
      <c r="AD109" s="624"/>
      <c r="AK109" s="183">
        <v>1</v>
      </c>
      <c r="AL109" s="184">
        <f>IF(AK$106&gt;=AK109,1,0)</f>
        <v>0</v>
      </c>
    </row>
    <row r="110" spans="1:40" ht="24.95" customHeight="1">
      <c r="A110" s="35"/>
      <c r="B110" s="121"/>
      <c r="C110" s="122"/>
      <c r="D110" s="621" t="s">
        <v>151</v>
      </c>
      <c r="E110" s="622"/>
      <c r="F110" s="623" t="s">
        <v>155</v>
      </c>
      <c r="G110" s="623"/>
      <c r="H110" s="623"/>
      <c r="I110" s="623"/>
      <c r="J110" s="623"/>
      <c r="K110" s="623"/>
      <c r="L110" s="623"/>
      <c r="M110" s="623"/>
      <c r="N110" s="623"/>
      <c r="O110" s="623"/>
      <c r="P110" s="624"/>
      <c r="R110" s="621" t="s">
        <v>151</v>
      </c>
      <c r="S110" s="622"/>
      <c r="T110" s="623" t="s">
        <v>156</v>
      </c>
      <c r="U110" s="623"/>
      <c r="V110" s="623"/>
      <c r="W110" s="623"/>
      <c r="X110" s="623"/>
      <c r="Y110" s="623"/>
      <c r="Z110" s="623"/>
      <c r="AA110" s="623"/>
      <c r="AB110" s="623"/>
      <c r="AC110" s="623"/>
      <c r="AD110" s="624"/>
      <c r="AK110" s="183">
        <v>2</v>
      </c>
      <c r="AL110" s="184">
        <f>IF(AK$106&gt;=AK110,1,0)</f>
        <v>0</v>
      </c>
    </row>
    <row r="111" spans="1:40" ht="24.95" customHeight="1">
      <c r="A111" s="35"/>
      <c r="B111" s="121"/>
      <c r="C111" s="122"/>
      <c r="D111" s="621" t="s">
        <v>151</v>
      </c>
      <c r="E111" s="622"/>
      <c r="F111" s="623" t="s">
        <v>157</v>
      </c>
      <c r="G111" s="623"/>
      <c r="H111" s="623"/>
      <c r="I111" s="623"/>
      <c r="J111" s="623"/>
      <c r="K111" s="623"/>
      <c r="L111" s="623"/>
      <c r="M111" s="623"/>
      <c r="N111" s="623"/>
      <c r="O111" s="623"/>
      <c r="P111" s="624"/>
      <c r="R111" s="621" t="s">
        <v>151</v>
      </c>
      <c r="S111" s="622"/>
      <c r="T111" s="623" t="s">
        <v>158</v>
      </c>
      <c r="U111" s="623"/>
      <c r="V111" s="623"/>
      <c r="W111" s="623"/>
      <c r="X111" s="623"/>
      <c r="Y111" s="623"/>
      <c r="Z111" s="623"/>
      <c r="AA111" s="623"/>
      <c r="AB111" s="623"/>
      <c r="AC111" s="623"/>
      <c r="AD111" s="624"/>
      <c r="AK111" s="183">
        <v>3</v>
      </c>
      <c r="AL111" s="184">
        <f>IF(AK$106&gt;=AK111,1,0)</f>
        <v>0</v>
      </c>
    </row>
    <row r="112" spans="1:40" ht="24.95" customHeight="1">
      <c r="A112" s="35"/>
      <c r="B112" s="121"/>
      <c r="C112" s="122"/>
      <c r="D112" s="621" t="s">
        <v>151</v>
      </c>
      <c r="E112" s="622"/>
      <c r="F112" s="623" t="s">
        <v>159</v>
      </c>
      <c r="G112" s="623"/>
      <c r="H112" s="623"/>
      <c r="I112" s="623"/>
      <c r="J112" s="623"/>
      <c r="K112" s="623"/>
      <c r="L112" s="623"/>
      <c r="M112" s="623"/>
      <c r="N112" s="623"/>
      <c r="O112" s="623"/>
      <c r="P112" s="624"/>
      <c r="R112" s="621" t="s">
        <v>151</v>
      </c>
      <c r="S112" s="622"/>
      <c r="T112" s="623" t="s">
        <v>160</v>
      </c>
      <c r="U112" s="623"/>
      <c r="V112" s="623"/>
      <c r="W112" s="623"/>
      <c r="X112" s="623"/>
      <c r="Y112" s="623"/>
      <c r="Z112" s="623"/>
      <c r="AA112" s="623"/>
      <c r="AB112" s="623"/>
      <c r="AC112" s="623"/>
      <c r="AD112" s="624"/>
      <c r="AK112" s="183">
        <v>4</v>
      </c>
      <c r="AL112" s="184">
        <f t="shared" ref="AL112:AL116" si="0">IF(AK$106&gt;=AK112,1,0)</f>
        <v>0</v>
      </c>
    </row>
    <row r="113" spans="1:38" ht="24.95" customHeight="1">
      <c r="A113" s="35"/>
      <c r="B113" s="121"/>
      <c r="C113" s="122"/>
      <c r="D113" s="621" t="s">
        <v>151</v>
      </c>
      <c r="E113" s="622"/>
      <c r="F113" s="623" t="s">
        <v>161</v>
      </c>
      <c r="G113" s="623"/>
      <c r="H113" s="623"/>
      <c r="I113" s="623"/>
      <c r="J113" s="623"/>
      <c r="K113" s="623"/>
      <c r="L113" s="623"/>
      <c r="M113" s="623"/>
      <c r="N113" s="623"/>
      <c r="O113" s="623"/>
      <c r="P113" s="624"/>
      <c r="R113" s="621" t="s">
        <v>151</v>
      </c>
      <c r="S113" s="622"/>
      <c r="T113" s="623" t="s">
        <v>162</v>
      </c>
      <c r="U113" s="623"/>
      <c r="V113" s="623"/>
      <c r="W113" s="623"/>
      <c r="X113" s="623"/>
      <c r="Y113" s="623"/>
      <c r="Z113" s="623"/>
      <c r="AA113" s="623"/>
      <c r="AB113" s="623"/>
      <c r="AC113" s="623"/>
      <c r="AD113" s="624"/>
      <c r="AK113" s="183">
        <v>5</v>
      </c>
      <c r="AL113" s="184">
        <f t="shared" si="0"/>
        <v>0</v>
      </c>
    </row>
    <row r="114" spans="1:38" ht="24.95" customHeight="1">
      <c r="A114" s="35"/>
      <c r="B114" s="121"/>
      <c r="C114" s="122"/>
      <c r="D114" s="621" t="s">
        <v>151</v>
      </c>
      <c r="E114" s="622"/>
      <c r="F114" s="623" t="s">
        <v>163</v>
      </c>
      <c r="G114" s="623"/>
      <c r="H114" s="623"/>
      <c r="I114" s="623"/>
      <c r="J114" s="623"/>
      <c r="K114" s="623"/>
      <c r="L114" s="623"/>
      <c r="M114" s="623"/>
      <c r="N114" s="623"/>
      <c r="O114" s="623"/>
      <c r="P114" s="624"/>
      <c r="R114" s="621" t="s">
        <v>151</v>
      </c>
      <c r="S114" s="622"/>
      <c r="T114" s="623" t="s">
        <v>164</v>
      </c>
      <c r="U114" s="623"/>
      <c r="V114" s="623"/>
      <c r="W114" s="623"/>
      <c r="X114" s="623"/>
      <c r="Y114" s="623"/>
      <c r="Z114" s="623"/>
      <c r="AA114" s="623"/>
      <c r="AB114" s="623"/>
      <c r="AC114" s="623"/>
      <c r="AD114" s="624"/>
      <c r="AK114" s="183">
        <v>6</v>
      </c>
      <c r="AL114" s="184">
        <f t="shared" si="0"/>
        <v>0</v>
      </c>
    </row>
    <row r="115" spans="1:38" ht="24.95" customHeight="1">
      <c r="A115" s="35"/>
      <c r="B115" s="121"/>
      <c r="C115" s="122"/>
      <c r="D115" s="621" t="s">
        <v>151</v>
      </c>
      <c r="E115" s="622"/>
      <c r="F115" s="623" t="s">
        <v>165</v>
      </c>
      <c r="G115" s="623"/>
      <c r="H115" s="623"/>
      <c r="I115" s="623"/>
      <c r="J115" s="623"/>
      <c r="K115" s="623"/>
      <c r="L115" s="623"/>
      <c r="M115" s="623"/>
      <c r="N115" s="623"/>
      <c r="O115" s="623"/>
      <c r="P115" s="624"/>
      <c r="R115" s="621" t="s">
        <v>151</v>
      </c>
      <c r="S115" s="622"/>
      <c r="T115" s="623" t="s">
        <v>166</v>
      </c>
      <c r="U115" s="623"/>
      <c r="V115" s="623"/>
      <c r="W115" s="623"/>
      <c r="X115" s="623"/>
      <c r="Y115" s="623"/>
      <c r="Z115" s="623"/>
      <c r="AA115" s="623"/>
      <c r="AB115" s="623"/>
      <c r="AC115" s="623"/>
      <c r="AD115" s="624"/>
      <c r="AK115" s="183">
        <v>7</v>
      </c>
      <c r="AL115" s="184">
        <f t="shared" si="0"/>
        <v>0</v>
      </c>
    </row>
    <row r="116" spans="1:38" ht="24.95" customHeight="1">
      <c r="A116" s="35"/>
      <c r="B116" s="121"/>
      <c r="C116" s="122"/>
      <c r="D116" s="621" t="s">
        <v>151</v>
      </c>
      <c r="E116" s="622"/>
      <c r="F116" s="623" t="s">
        <v>167</v>
      </c>
      <c r="G116" s="623"/>
      <c r="H116" s="623"/>
      <c r="I116" s="623"/>
      <c r="J116" s="623"/>
      <c r="K116" s="623"/>
      <c r="L116" s="623"/>
      <c r="M116" s="623"/>
      <c r="N116" s="623"/>
      <c r="O116" s="623"/>
      <c r="P116" s="624"/>
      <c r="R116" s="621" t="s">
        <v>151</v>
      </c>
      <c r="S116" s="622"/>
      <c r="T116" s="623" t="s">
        <v>168</v>
      </c>
      <c r="U116" s="623"/>
      <c r="V116" s="623"/>
      <c r="W116" s="623"/>
      <c r="X116" s="623"/>
      <c r="Y116" s="623"/>
      <c r="Z116" s="623"/>
      <c r="AA116" s="623"/>
      <c r="AB116" s="623"/>
      <c r="AC116" s="623"/>
      <c r="AD116" s="624"/>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1528</v>
      </c>
    </row>
    <row r="131" spans="1:2" ht="24.95" customHeight="1">
      <c r="A131" s="44" t="s">
        <v>176</v>
      </c>
    </row>
    <row r="132" spans="1:2" ht="24.95" customHeight="1">
      <c r="A132" s="44" t="s">
        <v>177</v>
      </c>
    </row>
    <row r="133" spans="1:2" ht="24.95" customHeight="1">
      <c r="A133" s="44" t="s">
        <v>178</v>
      </c>
    </row>
    <row r="134" spans="1:2" ht="24.95" customHeight="1">
      <c r="A134" s="44" t="s">
        <v>1529</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1530</v>
      </c>
    </row>
    <row r="146" spans="1:42" ht="24.95" customHeight="1">
      <c r="A146" s="44" t="s">
        <v>189</v>
      </c>
    </row>
    <row r="147" spans="1:42" ht="24.95" customHeight="1">
      <c r="A147" s="44" t="s">
        <v>190</v>
      </c>
    </row>
    <row r="148" spans="1:42" ht="24.95" customHeight="1">
      <c r="A148" s="44" t="s">
        <v>1531</v>
      </c>
    </row>
    <row r="149" spans="1:42" ht="24.95" customHeight="1">
      <c r="A149" s="44" t="s">
        <v>191</v>
      </c>
    </row>
    <row r="150" spans="1:42" ht="24.95" customHeight="1">
      <c r="A150" s="44" t="s">
        <v>192</v>
      </c>
    </row>
    <row r="151" spans="1:42" ht="24.95" customHeight="1">
      <c r="A151" s="44" t="s">
        <v>1532</v>
      </c>
    </row>
    <row r="152" spans="1:42" ht="24.95" customHeight="1">
      <c r="A152" s="44" t="s">
        <v>193</v>
      </c>
    </row>
    <row r="153" spans="1:42" ht="24.95" customHeight="1">
      <c r="A153" s="44" t="s">
        <v>1533</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1534</v>
      </c>
    </row>
    <row r="159" spans="1:42" ht="24.95" customHeight="1">
      <c r="A159" s="44" t="s">
        <v>198</v>
      </c>
    </row>
    <row r="160" spans="1:42" ht="24.95" customHeight="1">
      <c r="A160" s="44" t="s">
        <v>1535</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634" t="s">
        <v>207</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row>
    <row r="4" spans="1:39" ht="15" customHeight="1">
      <c r="A4" s="122"/>
      <c r="B4" s="122"/>
      <c r="C4" s="122"/>
      <c r="D4" s="122"/>
      <c r="E4" s="122"/>
      <c r="G4" s="122"/>
      <c r="H4" s="122"/>
      <c r="I4" s="122"/>
    </row>
    <row r="5" spans="1:39" ht="24.95" customHeight="1">
      <c r="A5" s="35" t="s">
        <v>28</v>
      </c>
      <c r="B5" s="605" t="s">
        <v>29</v>
      </c>
      <c r="C5" s="605"/>
      <c r="D5" s="605"/>
      <c r="E5" s="605"/>
      <c r="F5" s="605"/>
      <c r="G5" s="605"/>
      <c r="H5" s="637" t="str">
        <f>IF('様式95_外来・在宅ベースアップ評価料（Ⅰ）'!H5=0,"",'様式95_外来・在宅ベースアップ評価料（Ⅰ）'!H5)</f>
        <v/>
      </c>
      <c r="I5" s="637"/>
      <c r="J5" s="637"/>
      <c r="K5" s="637"/>
      <c r="L5" s="637"/>
      <c r="M5" s="637"/>
      <c r="N5" s="637"/>
      <c r="O5" s="637"/>
      <c r="P5" s="637"/>
      <c r="Q5" s="637"/>
      <c r="R5" s="637"/>
      <c r="S5" s="637"/>
      <c r="T5" s="637"/>
    </row>
    <row r="6" spans="1:39" ht="24.95" customHeight="1">
      <c r="B6" s="605" t="s">
        <v>30</v>
      </c>
      <c r="C6" s="605"/>
      <c r="D6" s="605"/>
      <c r="E6" s="605"/>
      <c r="F6" s="605"/>
      <c r="G6" s="605"/>
      <c r="H6" s="635" t="str">
        <f>'様式95_外来・在宅ベースアップ評価料（Ⅰ）'!H6</f>
        <v/>
      </c>
      <c r="I6" s="635"/>
      <c r="J6" s="635"/>
      <c r="K6" s="635"/>
      <c r="L6" s="635"/>
      <c r="M6" s="635"/>
      <c r="N6" s="635"/>
      <c r="O6" s="635"/>
      <c r="P6" s="635"/>
      <c r="Q6" s="635"/>
      <c r="R6" s="635"/>
      <c r="S6" s="635"/>
      <c r="T6" s="635"/>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626"/>
      <c r="K10" s="632"/>
      <c r="L10" s="626" t="s">
        <v>61</v>
      </c>
      <c r="M10" s="626"/>
      <c r="N10" s="632"/>
      <c r="O10" s="626" t="s">
        <v>62</v>
      </c>
      <c r="P10" s="626"/>
      <c r="Q10" s="632"/>
      <c r="R10" s="626" t="s">
        <v>63</v>
      </c>
      <c r="S10" s="626"/>
      <c r="T10" s="632"/>
      <c r="U10" s="626" t="s">
        <v>64</v>
      </c>
      <c r="V10" s="626"/>
      <c r="W10" s="626"/>
      <c r="AM10" s="184" t="b">
        <v>0</v>
      </c>
    </row>
    <row r="11" spans="1:39" ht="24.95" customHeight="1">
      <c r="A11" s="35"/>
      <c r="B11" s="122"/>
      <c r="C11" s="122"/>
      <c r="D11" s="122"/>
      <c r="E11" s="122"/>
      <c r="F11" s="182"/>
      <c r="G11" s="121" t="s">
        <v>65</v>
      </c>
      <c r="H11" s="122"/>
      <c r="I11" s="122"/>
      <c r="J11" s="626"/>
      <c r="K11" s="632"/>
      <c r="L11" s="626"/>
      <c r="M11" s="626"/>
      <c r="N11" s="632"/>
      <c r="O11" s="626"/>
      <c r="P11" s="626"/>
      <c r="Q11" s="632"/>
      <c r="R11" s="626"/>
      <c r="S11" s="626"/>
      <c r="T11" s="632"/>
      <c r="U11" s="626"/>
      <c r="V11" s="626"/>
      <c r="W11" s="62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8" t="s">
        <v>69</v>
      </c>
      <c r="H15" s="609"/>
      <c r="I15" s="609"/>
      <c r="J15" s="610"/>
      <c r="K15" s="611" t="s">
        <v>70</v>
      </c>
      <c r="L15" s="611"/>
      <c r="M15" s="611"/>
      <c r="N15" s="611"/>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8" t="s">
        <v>71</v>
      </c>
      <c r="H16" s="609"/>
      <c r="I16" s="609"/>
      <c r="J16" s="610"/>
      <c r="K16" s="612" t="s">
        <v>71</v>
      </c>
      <c r="L16" s="613"/>
      <c r="M16" s="613"/>
      <c r="N16" s="614"/>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8" t="s">
        <v>72</v>
      </c>
      <c r="H17" s="609"/>
      <c r="I17" s="609"/>
      <c r="J17" s="610"/>
      <c r="K17" s="615"/>
      <c r="L17" s="616"/>
      <c r="M17" s="616"/>
      <c r="N17" s="617"/>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8" t="s">
        <v>73</v>
      </c>
      <c r="H18" s="609"/>
      <c r="I18" s="609"/>
      <c r="J18" s="610"/>
      <c r="K18" s="618"/>
      <c r="L18" s="619"/>
      <c r="M18" s="619"/>
      <c r="N18" s="620"/>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8" t="s">
        <v>74</v>
      </c>
      <c r="H19" s="609"/>
      <c r="I19" s="609"/>
      <c r="J19" s="610"/>
      <c r="K19" s="612" t="s">
        <v>74</v>
      </c>
      <c r="L19" s="613"/>
      <c r="M19" s="613"/>
      <c r="N19" s="614"/>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8" t="s">
        <v>75</v>
      </c>
      <c r="H20" s="609"/>
      <c r="I20" s="609"/>
      <c r="J20" s="610"/>
      <c r="K20" s="615"/>
      <c r="L20" s="616"/>
      <c r="M20" s="616"/>
      <c r="N20" s="617"/>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8" t="s">
        <v>76</v>
      </c>
      <c r="H21" s="609"/>
      <c r="I21" s="609"/>
      <c r="J21" s="610"/>
      <c r="K21" s="618"/>
      <c r="L21" s="619"/>
      <c r="M21" s="619"/>
      <c r="N21" s="620"/>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8" t="s">
        <v>77</v>
      </c>
      <c r="H22" s="609"/>
      <c r="I22" s="609"/>
      <c r="J22" s="610"/>
      <c r="K22" s="612" t="s">
        <v>77</v>
      </c>
      <c r="L22" s="613"/>
      <c r="M22" s="613"/>
      <c r="N22" s="614"/>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8" t="s">
        <v>78</v>
      </c>
      <c r="H23" s="609"/>
      <c r="I23" s="609"/>
      <c r="J23" s="610"/>
      <c r="K23" s="615"/>
      <c r="L23" s="616"/>
      <c r="M23" s="616"/>
      <c r="N23" s="617"/>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8" t="s">
        <v>79</v>
      </c>
      <c r="H24" s="609"/>
      <c r="I24" s="609"/>
      <c r="J24" s="610"/>
      <c r="K24" s="618"/>
      <c r="L24" s="619"/>
      <c r="M24" s="619"/>
      <c r="N24" s="620"/>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8" t="s">
        <v>80</v>
      </c>
      <c r="H25" s="609"/>
      <c r="I25" s="609"/>
      <c r="J25" s="610"/>
      <c r="K25" s="612" t="s">
        <v>80</v>
      </c>
      <c r="L25" s="613"/>
      <c r="M25" s="613"/>
      <c r="N25" s="614"/>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8" t="s">
        <v>81</v>
      </c>
      <c r="H26" s="609"/>
      <c r="I26" s="609"/>
      <c r="J26" s="610"/>
      <c r="K26" s="615"/>
      <c r="L26" s="616"/>
      <c r="M26" s="616"/>
      <c r="N26" s="617"/>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8" t="s">
        <v>82</v>
      </c>
      <c r="H27" s="609"/>
      <c r="I27" s="609"/>
      <c r="J27" s="610"/>
      <c r="K27" s="618"/>
      <c r="L27" s="619"/>
      <c r="M27" s="619"/>
      <c r="N27" s="620"/>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603"/>
      <c r="N37" s="603"/>
      <c r="O37" s="603"/>
      <c r="P37" s="603"/>
      <c r="Q37" s="603"/>
      <c r="R37" s="603"/>
      <c r="S37" s="603"/>
      <c r="T37" s="122" t="s">
        <v>100</v>
      </c>
      <c r="V37" s="121" t="s">
        <v>101</v>
      </c>
      <c r="W37" s="34"/>
      <c r="X37" s="122"/>
      <c r="Y37" s="34"/>
      <c r="Z37" s="603"/>
      <c r="AA37" s="603"/>
      <c r="AB37" s="603"/>
      <c r="AC37" s="603"/>
      <c r="AD37" s="603"/>
      <c r="AE37" s="603"/>
      <c r="AF37" s="60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603"/>
      <c r="N48" s="603"/>
      <c r="O48" s="603"/>
      <c r="P48" s="603"/>
      <c r="Q48" s="603"/>
      <c r="R48" s="603"/>
      <c r="S48" s="603"/>
      <c r="T48" s="122" t="s">
        <v>114</v>
      </c>
      <c r="V48" s="121" t="s">
        <v>101</v>
      </c>
      <c r="X48" s="122"/>
      <c r="Z48" s="603"/>
      <c r="AA48" s="603"/>
      <c r="AB48" s="603"/>
      <c r="AC48" s="603"/>
      <c r="AD48" s="603"/>
      <c r="AE48" s="603"/>
      <c r="AF48" s="60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603"/>
      <c r="N50" s="603"/>
      <c r="O50" s="603"/>
      <c r="P50" s="603"/>
      <c r="Q50" s="603"/>
      <c r="R50" s="603"/>
      <c r="S50" s="603"/>
      <c r="T50" s="122" t="s">
        <v>114</v>
      </c>
      <c r="V50" s="121" t="s">
        <v>101</v>
      </c>
      <c r="X50" s="122"/>
      <c r="Z50" s="603"/>
      <c r="AA50" s="603"/>
      <c r="AB50" s="603"/>
      <c r="AC50" s="603"/>
      <c r="AD50" s="603"/>
      <c r="AE50" s="603"/>
      <c r="AF50" s="60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603"/>
      <c r="N52" s="603"/>
      <c r="O52" s="603"/>
      <c r="P52" s="603"/>
      <c r="Q52" s="603"/>
      <c r="R52" s="603"/>
      <c r="S52" s="603"/>
      <c r="T52" s="122" t="s">
        <v>114</v>
      </c>
      <c r="V52" s="121" t="s">
        <v>101</v>
      </c>
      <c r="X52" s="122"/>
      <c r="Z52" s="603"/>
      <c r="AA52" s="603"/>
      <c r="AB52" s="603"/>
      <c r="AC52" s="603"/>
      <c r="AD52" s="603"/>
      <c r="AE52" s="603"/>
      <c r="AF52" s="60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603"/>
      <c r="N54" s="603"/>
      <c r="O54" s="603"/>
      <c r="P54" s="603"/>
      <c r="Q54" s="603"/>
      <c r="R54" s="603"/>
      <c r="S54" s="603"/>
      <c r="T54" s="122" t="s">
        <v>114</v>
      </c>
      <c r="U54" s="34"/>
      <c r="V54" s="121" t="s">
        <v>101</v>
      </c>
      <c r="W54" s="34"/>
      <c r="X54" s="122"/>
      <c r="Y54" s="34"/>
      <c r="Z54" s="603"/>
      <c r="AA54" s="603"/>
      <c r="AB54" s="603"/>
      <c r="AC54" s="603"/>
      <c r="AD54" s="603"/>
      <c r="AE54" s="603"/>
      <c r="AF54" s="60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603"/>
      <c r="N56" s="603"/>
      <c r="O56" s="603"/>
      <c r="P56" s="603"/>
      <c r="Q56" s="603"/>
      <c r="R56" s="603"/>
      <c r="S56" s="603"/>
      <c r="T56" s="122" t="s">
        <v>114</v>
      </c>
      <c r="U56" s="34"/>
      <c r="V56" s="121" t="s">
        <v>101</v>
      </c>
      <c r="W56" s="34"/>
      <c r="X56" s="122"/>
      <c r="Y56" s="34"/>
      <c r="Z56" s="603"/>
      <c r="AA56" s="603"/>
      <c r="AB56" s="603"/>
      <c r="AC56" s="603"/>
      <c r="AD56" s="603"/>
      <c r="AE56" s="603"/>
      <c r="AF56" s="60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603"/>
      <c r="N62" s="603"/>
      <c r="O62" s="603"/>
      <c r="P62" s="603"/>
      <c r="Q62" s="603"/>
      <c r="R62" s="603"/>
      <c r="S62" s="603"/>
      <c r="T62" s="122" t="s">
        <v>114</v>
      </c>
      <c r="U62" s="34"/>
      <c r="V62" s="121" t="s">
        <v>101</v>
      </c>
      <c r="W62" s="34"/>
      <c r="X62" s="122"/>
      <c r="Y62" s="34"/>
      <c r="Z62" s="603"/>
      <c r="AA62" s="603"/>
      <c r="AB62" s="603"/>
      <c r="AC62" s="603"/>
      <c r="AD62" s="603"/>
      <c r="AE62" s="603"/>
      <c r="AF62" s="60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38">
        <f>SUM(M47:S62)</f>
        <v>0</v>
      </c>
      <c r="N69" s="638"/>
      <c r="O69" s="638"/>
      <c r="P69" s="638"/>
      <c r="Q69" s="638"/>
      <c r="R69" s="638"/>
      <c r="S69" s="638"/>
      <c r="T69" s="122" t="s">
        <v>114</v>
      </c>
      <c r="U69" s="34"/>
      <c r="V69" s="121" t="s">
        <v>101</v>
      </c>
      <c r="W69" s="34"/>
      <c r="X69" s="122"/>
      <c r="Y69" s="34"/>
      <c r="Z69" s="638">
        <f>SUM(Z47:AF62)</f>
        <v>0</v>
      </c>
      <c r="AA69" s="638"/>
      <c r="AB69" s="638"/>
      <c r="AC69" s="638"/>
      <c r="AD69" s="638"/>
      <c r="AE69" s="638"/>
      <c r="AF69" s="638"/>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633">
        <f>M48*AK48+M50*AK50+M52*AK52+M54*AK54+M56*AK56+M58*AK58+M60*AK60+M62*AK62</f>
        <v>0</v>
      </c>
      <c r="N71" s="633"/>
      <c r="O71" s="633"/>
      <c r="P71" s="633"/>
      <c r="Q71" s="633"/>
      <c r="R71" s="633"/>
      <c r="S71" s="633"/>
      <c r="T71" s="122" t="s">
        <v>219</v>
      </c>
      <c r="U71" s="34"/>
      <c r="V71" s="121" t="s">
        <v>101</v>
      </c>
      <c r="W71" s="34"/>
      <c r="X71" s="122"/>
      <c r="Y71" s="34"/>
      <c r="Z71" s="633">
        <f>Z48*AK48+Z50*AK50+Z52*AK52+Z54*AK54+Z56*AK56+Z58*AK58+Z60*AK60+Z62*AK62</f>
        <v>0</v>
      </c>
      <c r="AA71" s="633"/>
      <c r="AB71" s="633"/>
      <c r="AC71" s="633"/>
      <c r="AD71" s="633"/>
      <c r="AE71" s="633"/>
      <c r="AF71" s="633"/>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25" t="str">
        <f>IFERROR(ROUNDDOWN(M71*10/M37,4),"")</f>
        <v/>
      </c>
      <c r="N73" s="625"/>
      <c r="O73" s="625"/>
      <c r="P73" s="625"/>
      <c r="Q73" s="625"/>
      <c r="R73" s="625"/>
      <c r="S73" s="625"/>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603"/>
      <c r="N76" s="603"/>
      <c r="O76" s="603"/>
      <c r="P76" s="603"/>
      <c r="Q76" s="603"/>
      <c r="R76" s="603"/>
      <c r="S76" s="603"/>
      <c r="T76" s="121" t="s">
        <v>222</v>
      </c>
      <c r="V76" s="121" t="s">
        <v>101</v>
      </c>
      <c r="X76" s="122"/>
      <c r="Z76" s="603"/>
      <c r="AA76" s="603"/>
      <c r="AB76" s="603"/>
      <c r="AC76" s="603"/>
      <c r="AD76" s="603"/>
      <c r="AE76" s="603"/>
      <c r="AF76" s="60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633" t="str">
        <f>IFERROR(IF((M37*2.3%-M71*10)/(M76*10)&lt;0,0,(M37*2.3%-M71*10)/(M76*10)),"")</f>
        <v/>
      </c>
      <c r="J84" s="633"/>
      <c r="K84" s="633"/>
      <c r="L84" s="633"/>
      <c r="M84" s="633"/>
      <c r="N84" s="633"/>
      <c r="O84" s="633"/>
      <c r="P84" s="122"/>
      <c r="Q84" s="122"/>
      <c r="R84" s="121" t="s">
        <v>101</v>
      </c>
      <c r="T84" s="122"/>
      <c r="V84" s="633" t="str">
        <f>IFERROR(IF((Z37*2.3%-Z71*10)/(Z76*10)&lt;0,0,(Z37*2.3%-Z71*10)/(Z76*10)),"")</f>
        <v/>
      </c>
      <c r="W84" s="633"/>
      <c r="X84" s="633"/>
      <c r="Y84" s="633"/>
      <c r="Z84" s="633"/>
      <c r="AA84" s="633"/>
      <c r="AB84" s="633"/>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626" t="s">
        <v>227</v>
      </c>
      <c r="C86" s="626"/>
      <c r="D86" s="626"/>
      <c r="E86" s="626"/>
      <c r="F86" s="626" t="s">
        <v>228</v>
      </c>
      <c r="G86" s="626"/>
      <c r="H86" s="626"/>
      <c r="I86" s="626"/>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row>
    <row r="87" spans="1:37" ht="24.95" customHeight="1">
      <c r="A87" s="35"/>
      <c r="B87" s="626"/>
      <c r="C87" s="626"/>
      <c r="D87" s="626"/>
      <c r="E87" s="626"/>
      <c r="F87" s="639" t="s">
        <v>229</v>
      </c>
      <c r="G87" s="639"/>
      <c r="H87" s="639"/>
      <c r="I87" s="639"/>
      <c r="J87" s="639"/>
      <c r="K87" s="639"/>
      <c r="L87" s="639"/>
      <c r="M87" s="639"/>
      <c r="N87" s="639"/>
      <c r="O87" s="639"/>
      <c r="P87" s="639"/>
      <c r="Q87" s="639"/>
      <c r="R87" s="639"/>
      <c r="S87" s="639"/>
      <c r="T87" s="639"/>
      <c r="U87" s="639"/>
      <c r="V87" s="639"/>
      <c r="W87" s="639"/>
      <c r="X87" s="639"/>
      <c r="Y87" s="639"/>
      <c r="Z87" s="639"/>
      <c r="AA87" s="639"/>
      <c r="AB87" s="639"/>
      <c r="AC87" s="639"/>
      <c r="AD87" s="639"/>
      <c r="AE87" s="639"/>
      <c r="AF87" s="639"/>
      <c r="AG87" s="639"/>
      <c r="AH87" s="639"/>
    </row>
    <row r="88" spans="1:37" ht="24.95" customHeight="1">
      <c r="A88" s="35"/>
      <c r="B88" s="626"/>
      <c r="C88" s="626"/>
      <c r="D88" s="626"/>
      <c r="E88" s="626"/>
      <c r="F88" s="640" t="s">
        <v>230</v>
      </c>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27" t="str">
        <f>IF(AK91&lt;=1.1,IF(AK91&gt;=0.9,"☑","□"),"□")</f>
        <v>□</v>
      </c>
      <c r="K91" s="627"/>
      <c r="L91" s="121" t="s">
        <v>1516</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27" t="str">
        <f>IF(AK92&lt;=1.1,IF(AK92&gt;=0.9,"☑","□"),"□")</f>
        <v>□</v>
      </c>
      <c r="K92" s="627"/>
      <c r="L92" s="41" t="s">
        <v>1517</v>
      </c>
      <c r="M92" s="122"/>
      <c r="N92" s="122"/>
      <c r="O92" s="122"/>
      <c r="P92" s="122"/>
      <c r="Q92" s="122"/>
      <c r="R92" s="122"/>
      <c r="S92" s="122"/>
      <c r="T92" s="122"/>
      <c r="U92" s="122"/>
      <c r="V92" s="122"/>
      <c r="AK92" s="187" t="str">
        <f>IFERROR(M71/Z71,"")</f>
        <v/>
      </c>
    </row>
    <row r="93" spans="1:37" ht="24.95" customHeight="1">
      <c r="A93" s="35"/>
      <c r="B93" s="121"/>
      <c r="D93" s="122"/>
      <c r="E93" s="122"/>
      <c r="G93" s="122"/>
      <c r="J93" s="627" t="str">
        <f>IF(AK93&lt;=1.1,IF(AK93&gt;=0.9,"☑","□"),"□")</f>
        <v>□</v>
      </c>
      <c r="K93" s="627"/>
      <c r="L93" s="121" t="s">
        <v>1518</v>
      </c>
      <c r="M93" s="122"/>
      <c r="N93" s="122"/>
      <c r="O93" s="122"/>
      <c r="P93" s="122"/>
      <c r="Q93" s="122"/>
      <c r="R93" s="122"/>
      <c r="S93" s="122"/>
      <c r="T93" s="122"/>
      <c r="U93" s="122"/>
      <c r="V93" s="122"/>
      <c r="AK93" s="187" t="str">
        <f>IFERROR(M76/Z76,"")</f>
        <v/>
      </c>
    </row>
    <row r="94" spans="1:37" ht="24.95" customHeight="1">
      <c r="A94" s="35"/>
      <c r="B94" s="121"/>
      <c r="D94" s="122"/>
      <c r="E94" s="122"/>
      <c r="G94" s="122"/>
      <c r="J94" s="627" t="str">
        <f>IF(AK94&lt;=1.1,IF(AK94&gt;=0.9,"☑","□"),"□")</f>
        <v>□</v>
      </c>
      <c r="K94" s="627"/>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629" t="str">
        <f>IFERROR(IF(OR(AK27=0,AK73=0,I84&lt;=0),"算定不可",(VLOOKUP("該当",'リスト（入院）'!I:K,3,FALSE))),"")</f>
        <v>算定不可</v>
      </c>
      <c r="Q97" s="629"/>
      <c r="R97" s="629"/>
      <c r="S97" s="629"/>
      <c r="T97" s="629"/>
      <c r="U97" s="629"/>
      <c r="V97" s="629"/>
      <c r="W97" s="629"/>
      <c r="X97" s="629"/>
      <c r="Y97" s="629"/>
      <c r="Z97" s="62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1545</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41" t="s">
        <v>255</v>
      </c>
      <c r="B2" s="641"/>
      <c r="C2" s="641"/>
      <c r="D2" s="641"/>
      <c r="E2" s="641"/>
      <c r="F2" s="641"/>
      <c r="G2" s="641"/>
      <c r="H2" s="641"/>
      <c r="I2" s="641"/>
      <c r="J2" s="641"/>
      <c r="K2" s="641"/>
      <c r="L2" s="641"/>
      <c r="M2" s="641"/>
      <c r="N2" s="641"/>
      <c r="O2" s="641"/>
      <c r="P2" s="641"/>
      <c r="Q2" s="641"/>
      <c r="R2" s="641"/>
      <c r="S2" s="641"/>
      <c r="T2" s="641"/>
      <c r="U2" s="642"/>
      <c r="V2" s="642"/>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64" t="s">
        <v>257</v>
      </c>
      <c r="R4" s="664"/>
      <c r="S4" s="664"/>
      <c r="T4" s="664"/>
      <c r="U4" s="664"/>
      <c r="V4" s="665" t="str">
        <f>IF('様式95_外来・在宅ベースアップ評価料（Ⅰ）'!H5=0,"",'様式95_外来・在宅ベースアップ評価料（Ⅰ）'!H5)</f>
        <v/>
      </c>
      <c r="W4" s="665"/>
      <c r="X4" s="665"/>
      <c r="Y4" s="665"/>
      <c r="Z4" s="665"/>
      <c r="AA4" s="665"/>
      <c r="AB4" s="665"/>
      <c r="AC4" s="665"/>
      <c r="AD4" s="665"/>
      <c r="AE4" s="665"/>
      <c r="AF4" s="665"/>
      <c r="AG4" s="665"/>
      <c r="AH4" s="112"/>
      <c r="AI4" s="205"/>
    </row>
    <row r="5" spans="1:35" ht="16.149999999999999" customHeight="1">
      <c r="A5" s="3"/>
      <c r="B5" s="3"/>
      <c r="C5" s="3"/>
      <c r="D5" s="3"/>
      <c r="E5" s="3"/>
      <c r="F5" s="3"/>
      <c r="G5" s="3"/>
      <c r="H5" s="3"/>
      <c r="I5" s="3"/>
      <c r="J5" s="3"/>
      <c r="K5" s="3"/>
      <c r="L5" s="3"/>
      <c r="M5" s="3"/>
      <c r="N5" s="3"/>
      <c r="O5" s="3"/>
      <c r="P5" s="3"/>
      <c r="Q5" s="643" t="s">
        <v>258</v>
      </c>
      <c r="R5" s="643"/>
      <c r="S5" s="643"/>
      <c r="T5" s="643"/>
      <c r="U5" s="644"/>
      <c r="V5" s="666" t="str">
        <f>IF(様式97_入院ベースアップ評価料!H6="","",様式97_入院ベースアップ評価料!H6)</f>
        <v/>
      </c>
      <c r="W5" s="666"/>
      <c r="X5" s="666"/>
      <c r="Y5" s="666"/>
      <c r="Z5" s="666"/>
      <c r="AA5" s="666"/>
      <c r="AB5" s="666"/>
      <c r="AC5" s="666"/>
      <c r="AD5" s="666"/>
      <c r="AE5" s="666"/>
      <c r="AF5" s="666"/>
      <c r="AG5" s="666"/>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74"/>
      <c r="C9" s="674"/>
      <c r="D9" s="675" t="s">
        <v>261</v>
      </c>
      <c r="E9" s="675"/>
      <c r="F9" s="675"/>
      <c r="G9" s="675"/>
      <c r="H9" s="675"/>
      <c r="I9" s="675"/>
      <c r="J9" s="675"/>
      <c r="K9" s="675"/>
      <c r="L9" s="675"/>
      <c r="M9" s="675"/>
      <c r="N9" s="675"/>
      <c r="O9" s="675"/>
      <c r="P9" s="675"/>
      <c r="Q9" s="675"/>
      <c r="R9" s="675"/>
      <c r="S9" s="675"/>
      <c r="T9" s="675"/>
      <c r="U9" s="675"/>
      <c r="V9" s="675"/>
      <c r="W9" s="675"/>
      <c r="X9" s="675"/>
      <c r="Y9" s="675"/>
      <c r="Z9" s="675"/>
      <c r="AA9" s="3"/>
      <c r="AB9" s="3"/>
      <c r="AC9" s="3"/>
      <c r="AD9" s="3"/>
      <c r="AE9" s="3"/>
      <c r="AF9" s="3"/>
      <c r="AG9" s="19"/>
    </row>
    <row r="10" spans="1:35" ht="16.149999999999999" customHeight="1" thickBot="1">
      <c r="A10" s="2"/>
      <c r="B10" s="656"/>
      <c r="C10" s="656"/>
      <c r="D10" s="657" t="s">
        <v>262</v>
      </c>
      <c r="E10" s="657"/>
      <c r="F10" s="657"/>
      <c r="G10" s="657"/>
      <c r="H10" s="657"/>
      <c r="I10" s="657"/>
      <c r="J10" s="657"/>
      <c r="K10" s="657"/>
      <c r="L10" s="657"/>
      <c r="M10" s="657"/>
      <c r="N10" s="657"/>
      <c r="O10" s="657"/>
      <c r="P10" s="657"/>
      <c r="Q10" s="657"/>
      <c r="R10" s="657"/>
      <c r="S10" s="657"/>
      <c r="T10" s="657"/>
      <c r="U10" s="657"/>
      <c r="V10" s="657"/>
      <c r="W10" s="657"/>
      <c r="X10" s="657"/>
      <c r="Y10" s="657"/>
      <c r="Z10" s="657"/>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81" t="s">
        <v>15</v>
      </c>
      <c r="C16" s="681"/>
      <c r="D16" s="681"/>
      <c r="E16" s="655"/>
      <c r="F16" s="655"/>
      <c r="G16" s="20" t="s">
        <v>16</v>
      </c>
      <c r="H16" s="655"/>
      <c r="I16" s="655"/>
      <c r="J16" s="20" t="s">
        <v>264</v>
      </c>
      <c r="K16" s="20"/>
      <c r="L16" s="20" t="s">
        <v>265</v>
      </c>
      <c r="M16" s="20" t="s">
        <v>15</v>
      </c>
      <c r="N16" s="20"/>
      <c r="O16" s="655"/>
      <c r="P16" s="655"/>
      <c r="Q16" s="20" t="s">
        <v>16</v>
      </c>
      <c r="R16" s="655"/>
      <c r="S16" s="655"/>
      <c r="T16" s="21" t="s">
        <v>264</v>
      </c>
      <c r="V16" s="676">
        <f>IF(E16=O16,R16-H16+1,IF(O16-E16=1,12-H16+1+R16,IF(O16-E16=2,12-H16+1+R16+12,"エラー")))</f>
        <v>1</v>
      </c>
      <c r="W16" s="676"/>
      <c r="X16" s="676"/>
      <c r="Y16" s="677"/>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81" t="s">
        <v>15</v>
      </c>
      <c r="C21" s="681"/>
      <c r="D21" s="681"/>
      <c r="E21" s="655"/>
      <c r="F21" s="655"/>
      <c r="G21" s="20" t="s">
        <v>16</v>
      </c>
      <c r="H21" s="655"/>
      <c r="I21" s="655"/>
      <c r="J21" s="20" t="s">
        <v>264</v>
      </c>
      <c r="K21" s="20"/>
      <c r="L21" s="20" t="s">
        <v>265</v>
      </c>
      <c r="M21" s="20" t="s">
        <v>15</v>
      </c>
      <c r="N21" s="20"/>
      <c r="O21" s="655"/>
      <c r="P21" s="655"/>
      <c r="Q21" s="20" t="s">
        <v>16</v>
      </c>
      <c r="R21" s="655"/>
      <c r="S21" s="655"/>
      <c r="T21" s="21" t="s">
        <v>264</v>
      </c>
      <c r="V21" s="676">
        <f>IF(E21=O21,R21-H21+1,IF(O21-E21=1,12-H21+1+R21,IF(O21-E21=2,12-H21+1+R21+12,"エラー")))</f>
        <v>1</v>
      </c>
      <c r="W21" s="676"/>
      <c r="X21" s="676"/>
      <c r="Y21" s="677"/>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78">
        <f>IFERROR(SUM(AB29:AF30),"")</f>
        <v>0</v>
      </c>
      <c r="AC28" s="678"/>
      <c r="AD28" s="678"/>
      <c r="AE28" s="678"/>
      <c r="AF28" s="678"/>
      <c r="AG28" s="140" t="s">
        <v>270</v>
      </c>
    </row>
    <row r="29" spans="1:33" ht="16.149999999999999" customHeight="1">
      <c r="A29" s="54"/>
      <c r="B29" s="679" t="s">
        <v>271</v>
      </c>
      <c r="C29" s="679"/>
      <c r="D29" s="679"/>
      <c r="E29" s="679"/>
      <c r="F29" s="679"/>
      <c r="G29" s="679"/>
      <c r="H29" s="679"/>
      <c r="I29" s="679"/>
      <c r="J29" s="679"/>
      <c r="K29" s="679"/>
      <c r="L29" s="679"/>
      <c r="M29" s="679"/>
      <c r="N29" s="679"/>
      <c r="O29" s="679"/>
      <c r="P29" s="679"/>
      <c r="Q29" s="679"/>
      <c r="R29" s="679"/>
      <c r="S29" s="679"/>
      <c r="T29" s="679"/>
      <c r="U29" s="679"/>
      <c r="V29" s="679"/>
      <c r="W29" s="679"/>
      <c r="X29" s="14"/>
      <c r="Y29" s="14" t="s">
        <v>272</v>
      </c>
      <c r="Z29" s="14"/>
      <c r="AA29" s="14"/>
      <c r="AB29" s="680">
        <f>様式97_入院ベースアップ評価料!M71*V21*10</f>
        <v>0</v>
      </c>
      <c r="AC29" s="680"/>
      <c r="AD29" s="680"/>
      <c r="AE29" s="680"/>
      <c r="AF29" s="680"/>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47">
        <f>IFERROR(AB31*AB32*10,0)</f>
        <v>0</v>
      </c>
      <c r="AC30" s="647"/>
      <c r="AD30" s="647"/>
      <c r="AE30" s="647"/>
      <c r="AF30" s="647"/>
      <c r="AG30" s="181" t="s">
        <v>270</v>
      </c>
    </row>
    <row r="31" spans="1:33" ht="16.149999999999999" customHeight="1">
      <c r="A31" s="53"/>
      <c r="B31" s="58"/>
      <c r="C31" s="60" t="s">
        <v>274</v>
      </c>
      <c r="D31" s="61"/>
      <c r="E31" s="61"/>
      <c r="F31" s="61"/>
      <c r="G31" s="61"/>
      <c r="H31" s="61"/>
      <c r="I31" s="61"/>
      <c r="J31" s="61"/>
      <c r="K31" s="61"/>
      <c r="L31" s="61"/>
      <c r="M31" s="59"/>
      <c r="N31" s="59"/>
      <c r="O31" s="5" t="s">
        <v>275</v>
      </c>
      <c r="P31" s="658" t="str">
        <f>様式97_入院ベースアップ評価料!P97</f>
        <v>算定不可</v>
      </c>
      <c r="Q31" s="658"/>
      <c r="R31" s="658"/>
      <c r="S31" s="658"/>
      <c r="T31" s="658"/>
      <c r="U31" s="658"/>
      <c r="V31" s="658"/>
      <c r="W31" s="658"/>
      <c r="X31" s="5" t="s">
        <v>132</v>
      </c>
      <c r="Y31" s="5" t="s">
        <v>272</v>
      </c>
      <c r="Z31" s="5" t="s">
        <v>113</v>
      </c>
      <c r="AA31" s="5"/>
      <c r="AB31" s="659" t="str">
        <f>IFERROR(VLOOKUP(P31,'リスト（入院）'!C:D,2,FALSE),"-")</f>
        <v>-</v>
      </c>
      <c r="AC31" s="659"/>
      <c r="AD31" s="659"/>
      <c r="AE31" s="659"/>
      <c r="AF31" s="659"/>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60" t="str">
        <f>IF(様式97_入院ベースアップ評価料!H5="","0",様式97_入院ベースアップ評価料!M76*V21)</f>
        <v>0</v>
      </c>
      <c r="AC32" s="660"/>
      <c r="AD32" s="660"/>
      <c r="AE32" s="660"/>
      <c r="AF32" s="660"/>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61"/>
      <c r="AC33" s="661"/>
      <c r="AD33" s="661"/>
      <c r="AE33" s="661"/>
      <c r="AF33" s="661"/>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46"/>
      <c r="AC34" s="646"/>
      <c r="AD34" s="646"/>
      <c r="AE34" s="646"/>
      <c r="AF34" s="646"/>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45">
        <f>IFERROR(AB28-AB33+AB34,"")</f>
        <v>0</v>
      </c>
      <c r="AC35" s="645"/>
      <c r="AD35" s="645"/>
      <c r="AE35" s="645"/>
      <c r="AF35" s="645"/>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53"/>
      <c r="AC40" s="653"/>
      <c r="AD40" s="653"/>
      <c r="AE40" s="653"/>
      <c r="AF40" s="653"/>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54">
        <f>AB35</f>
        <v>0</v>
      </c>
      <c r="AC41" s="654"/>
      <c r="AD41" s="654"/>
      <c r="AE41" s="654"/>
      <c r="AF41" s="654"/>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49"/>
      <c r="AC42" s="649"/>
      <c r="AD42" s="649"/>
      <c r="AE42" s="649"/>
      <c r="AF42" s="649"/>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49"/>
      <c r="AC43" s="649"/>
      <c r="AD43" s="649"/>
      <c r="AE43" s="649"/>
      <c r="AF43" s="649"/>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0">
        <f>AB40-SUM(AB41:AF43)</f>
        <v>0</v>
      </c>
      <c r="AC44" s="650"/>
      <c r="AD44" s="650"/>
      <c r="AE44" s="650"/>
      <c r="AF44" s="650"/>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52">
        <f>SUM(AB73,AB82,AB91,AB100,AB109)</f>
        <v>0</v>
      </c>
      <c r="AC64" s="652"/>
      <c r="AD64" s="652"/>
      <c r="AE64" s="652"/>
      <c r="AF64" s="652"/>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1">
        <f t="shared" ref="AB65:AB69" si="0">SUM(AB74,AB83,AB92,AB101,AB110)</f>
        <v>0</v>
      </c>
      <c r="AC65" s="651"/>
      <c r="AD65" s="651"/>
      <c r="AE65" s="651"/>
      <c r="AF65" s="651"/>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1">
        <f t="shared" si="0"/>
        <v>0</v>
      </c>
      <c r="AC66" s="651"/>
      <c r="AD66" s="651"/>
      <c r="AE66" s="651"/>
      <c r="AF66" s="651"/>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48">
        <f>AB66-AB65</f>
        <v>0</v>
      </c>
      <c r="AC67" s="648"/>
      <c r="AD67" s="648"/>
      <c r="AE67" s="648"/>
      <c r="AF67" s="648"/>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1">
        <f t="shared" si="0"/>
        <v>0</v>
      </c>
      <c r="AC68" s="651"/>
      <c r="AD68" s="651"/>
      <c r="AE68" s="651"/>
      <c r="AF68" s="651"/>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86">
        <f t="shared" si="0"/>
        <v>0</v>
      </c>
      <c r="AC69" s="686"/>
      <c r="AD69" s="686"/>
      <c r="AE69" s="686"/>
      <c r="AF69" s="686"/>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3">
        <f>IFERROR(AB69/AB65*100,0)</f>
        <v>0</v>
      </c>
      <c r="AC70" s="673"/>
      <c r="AD70" s="673"/>
      <c r="AE70" s="673"/>
      <c r="AF70" s="673"/>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70"/>
      <c r="AC73" s="670"/>
      <c r="AD73" s="670"/>
      <c r="AE73" s="670"/>
      <c r="AF73" s="670"/>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61"/>
      <c r="AC74" s="661"/>
      <c r="AD74" s="661"/>
      <c r="AE74" s="661"/>
      <c r="AF74" s="661"/>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69"/>
      <c r="AC75" s="669"/>
      <c r="AD75" s="669"/>
      <c r="AE75" s="669"/>
      <c r="AF75" s="669"/>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71">
        <f>AB75-AB74</f>
        <v>0</v>
      </c>
      <c r="AC76" s="671"/>
      <c r="AD76" s="671"/>
      <c r="AE76" s="671"/>
      <c r="AF76" s="671"/>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61"/>
      <c r="AC77" s="661"/>
      <c r="AD77" s="661"/>
      <c r="AE77" s="661"/>
      <c r="AF77" s="661"/>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88"/>
      <c r="AC78" s="688"/>
      <c r="AD78" s="688"/>
      <c r="AE78" s="688"/>
      <c r="AF78" s="688"/>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67">
        <f>IFERROR(AB78/AB74*100,0)</f>
        <v>0</v>
      </c>
      <c r="AC79" s="667"/>
      <c r="AD79" s="667"/>
      <c r="AE79" s="667"/>
      <c r="AF79" s="667"/>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91"/>
      <c r="AB81" s="691"/>
      <c r="AC81" s="691"/>
      <c r="AD81" s="691"/>
      <c r="AE81" s="691"/>
      <c r="AF81" s="691"/>
      <c r="AG81" s="691"/>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70"/>
      <c r="AC82" s="670"/>
      <c r="AD82" s="670"/>
      <c r="AE82" s="670"/>
      <c r="AF82" s="670"/>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61"/>
      <c r="AC83" s="661"/>
      <c r="AD83" s="661"/>
      <c r="AE83" s="661"/>
      <c r="AF83" s="661"/>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69"/>
      <c r="AC84" s="669"/>
      <c r="AD84" s="669"/>
      <c r="AE84" s="669"/>
      <c r="AF84" s="669"/>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71">
        <f>AB84-AB83</f>
        <v>0</v>
      </c>
      <c r="AC85" s="671"/>
      <c r="AD85" s="671"/>
      <c r="AE85" s="671"/>
      <c r="AF85" s="671"/>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61"/>
      <c r="AC86" s="661"/>
      <c r="AD86" s="661"/>
      <c r="AE86" s="661"/>
      <c r="AF86" s="661"/>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88"/>
      <c r="AC87" s="688"/>
      <c r="AD87" s="688"/>
      <c r="AE87" s="688"/>
      <c r="AF87" s="688"/>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67">
        <f>IFERROR(AB87/AB83*100,0)</f>
        <v>0</v>
      </c>
      <c r="AC88" s="667"/>
      <c r="AD88" s="667"/>
      <c r="AE88" s="667"/>
      <c r="AF88" s="667"/>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91"/>
      <c r="AB90" s="691"/>
      <c r="AC90" s="691"/>
      <c r="AD90" s="691"/>
      <c r="AE90" s="691"/>
      <c r="AF90" s="691"/>
      <c r="AG90" s="691"/>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70"/>
      <c r="AC91" s="670"/>
      <c r="AD91" s="670"/>
      <c r="AE91" s="670"/>
      <c r="AF91" s="670"/>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61"/>
      <c r="AC92" s="661"/>
      <c r="AD92" s="661"/>
      <c r="AE92" s="661"/>
      <c r="AF92" s="661"/>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69"/>
      <c r="AC93" s="669"/>
      <c r="AD93" s="669"/>
      <c r="AE93" s="669"/>
      <c r="AF93" s="669"/>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71">
        <f>AB93-AB92</f>
        <v>0</v>
      </c>
      <c r="AC94" s="671"/>
      <c r="AD94" s="671"/>
      <c r="AE94" s="671"/>
      <c r="AF94" s="671"/>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61"/>
      <c r="AC95" s="661"/>
      <c r="AD95" s="661"/>
      <c r="AE95" s="661"/>
      <c r="AF95" s="661"/>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88"/>
      <c r="AC96" s="688"/>
      <c r="AD96" s="688"/>
      <c r="AE96" s="688"/>
      <c r="AF96" s="688"/>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67">
        <f>IFERROR(AB96/AB92*100,0)</f>
        <v>0</v>
      </c>
      <c r="AC97" s="667"/>
      <c r="AD97" s="667"/>
      <c r="AE97" s="667"/>
      <c r="AF97" s="667"/>
      <c r="AG97" s="162" t="s">
        <v>299</v>
      </c>
    </row>
    <row r="98" spans="1:36" ht="16.350000000000001" customHeight="1"/>
    <row r="99" spans="1:36" ht="16.350000000000001" customHeight="1" thickBot="1">
      <c r="A99" s="692" t="s">
        <v>324</v>
      </c>
      <c r="B99" s="692"/>
      <c r="C99" s="692"/>
      <c r="D99" s="692"/>
      <c r="E99" s="692"/>
      <c r="F99" s="692"/>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70"/>
      <c r="AC100" s="670"/>
      <c r="AD100" s="670"/>
      <c r="AE100" s="670"/>
      <c r="AF100" s="670"/>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61"/>
      <c r="AC101" s="661"/>
      <c r="AD101" s="661"/>
      <c r="AE101" s="661"/>
      <c r="AF101" s="661"/>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69"/>
      <c r="AC102" s="669"/>
      <c r="AD102" s="669"/>
      <c r="AE102" s="669"/>
      <c r="AF102" s="669"/>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71">
        <f>AB102-AB101</f>
        <v>0</v>
      </c>
      <c r="AC103" s="671"/>
      <c r="AD103" s="671"/>
      <c r="AE103" s="671"/>
      <c r="AF103" s="671"/>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61"/>
      <c r="AC104" s="661"/>
      <c r="AD104" s="661"/>
      <c r="AE104" s="661"/>
      <c r="AF104" s="661"/>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2"/>
      <c r="AC105" s="672"/>
      <c r="AD105" s="672"/>
      <c r="AE105" s="672"/>
      <c r="AF105" s="67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67">
        <f>IFERROR(AB105/AB101*100,0)</f>
        <v>0</v>
      </c>
      <c r="AC106" s="667"/>
      <c r="AD106" s="667"/>
      <c r="AE106" s="667"/>
      <c r="AF106" s="667"/>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91"/>
      <c r="AB108" s="691"/>
      <c r="AC108" s="691"/>
      <c r="AD108" s="691"/>
      <c r="AE108" s="691"/>
      <c r="AF108" s="691"/>
      <c r="AG108" s="691"/>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70"/>
      <c r="AC109" s="670"/>
      <c r="AD109" s="670"/>
      <c r="AE109" s="670"/>
      <c r="AF109" s="670"/>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61"/>
      <c r="AC110" s="661"/>
      <c r="AD110" s="661"/>
      <c r="AE110" s="661"/>
      <c r="AF110" s="661"/>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69"/>
      <c r="AC111" s="669"/>
      <c r="AD111" s="669"/>
      <c r="AE111" s="669"/>
      <c r="AF111" s="669"/>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71">
        <f>AB111-AB110</f>
        <v>0</v>
      </c>
      <c r="AC112" s="671"/>
      <c r="AD112" s="671"/>
      <c r="AE112" s="671"/>
      <c r="AF112" s="671"/>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61"/>
      <c r="AC113" s="661"/>
      <c r="AD113" s="661"/>
      <c r="AE113" s="661"/>
      <c r="AF113" s="661"/>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88"/>
      <c r="AC114" s="688"/>
      <c r="AD114" s="688"/>
      <c r="AE114" s="688"/>
      <c r="AF114" s="688"/>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67">
        <f>IFERROR(AB114/AB110*100,0)</f>
        <v>0</v>
      </c>
      <c r="AC115" s="667"/>
      <c r="AD115" s="667"/>
      <c r="AE115" s="667"/>
      <c r="AF115" s="667"/>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89"/>
      <c r="AB118" s="689"/>
      <c r="AC118" s="689"/>
      <c r="AD118" s="689"/>
      <c r="AE118" s="689"/>
      <c r="AF118" s="689"/>
      <c r="AG118" s="689"/>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90"/>
      <c r="AC119" s="690"/>
      <c r="AD119" s="690"/>
      <c r="AE119" s="690"/>
      <c r="AF119" s="690"/>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62"/>
      <c r="AC120" s="662"/>
      <c r="AD120" s="662"/>
      <c r="AE120" s="662"/>
      <c r="AF120" s="662"/>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62"/>
      <c r="AC121" s="662"/>
      <c r="AD121" s="662"/>
      <c r="AE121" s="662"/>
      <c r="AF121" s="662"/>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63"/>
      <c r="AC122" s="663"/>
      <c r="AD122" s="663"/>
      <c r="AE122" s="663"/>
      <c r="AF122" s="663"/>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62"/>
      <c r="AC123" s="662"/>
      <c r="AD123" s="662"/>
      <c r="AE123" s="662"/>
      <c r="AF123" s="662"/>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68">
        <f>AB122-AB120</f>
        <v>0</v>
      </c>
      <c r="AC124" s="668"/>
      <c r="AD124" s="668"/>
      <c r="AE124" s="668"/>
      <c r="AF124" s="66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68">
        <f>AB123-AB121</f>
        <v>0</v>
      </c>
      <c r="AC125" s="668"/>
      <c r="AD125" s="668"/>
      <c r="AE125" s="668"/>
      <c r="AF125" s="66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62"/>
      <c r="AC126" s="662"/>
      <c r="AD126" s="662"/>
      <c r="AE126" s="662"/>
      <c r="AF126" s="662"/>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87"/>
      <c r="AC127" s="687"/>
      <c r="AD127" s="687"/>
      <c r="AE127" s="687"/>
      <c r="AF127" s="687"/>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67">
        <f>IFERROR(AB127/AB121*100,0)</f>
        <v>0</v>
      </c>
      <c r="AC128" s="667"/>
      <c r="AD128" s="667"/>
      <c r="AE128" s="667"/>
      <c r="AF128" s="667"/>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89"/>
      <c r="AB130" s="689"/>
      <c r="AC130" s="689"/>
      <c r="AD130" s="689"/>
      <c r="AE130" s="689"/>
      <c r="AF130" s="689"/>
      <c r="AG130" s="689"/>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90"/>
      <c r="AC131" s="690"/>
      <c r="AD131" s="690"/>
      <c r="AE131" s="690"/>
      <c r="AF131" s="690"/>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62"/>
      <c r="AC132" s="662"/>
      <c r="AD132" s="662"/>
      <c r="AE132" s="662"/>
      <c r="AF132" s="662"/>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62"/>
      <c r="AC133" s="662"/>
      <c r="AD133" s="662"/>
      <c r="AE133" s="662"/>
      <c r="AF133" s="662"/>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63"/>
      <c r="AC134" s="663"/>
      <c r="AD134" s="663"/>
      <c r="AE134" s="663"/>
      <c r="AF134" s="663"/>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62"/>
      <c r="AC135" s="662"/>
      <c r="AD135" s="662"/>
      <c r="AE135" s="662"/>
      <c r="AF135" s="662"/>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68">
        <f>AB134-AB132</f>
        <v>0</v>
      </c>
      <c r="AC136" s="668"/>
      <c r="AD136" s="668"/>
      <c r="AE136" s="668"/>
      <c r="AF136" s="66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68">
        <f>AB135-AB133</f>
        <v>0</v>
      </c>
      <c r="AC137" s="668"/>
      <c r="AD137" s="668"/>
      <c r="AE137" s="668"/>
      <c r="AF137" s="66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62"/>
      <c r="AC138" s="662"/>
      <c r="AD138" s="662"/>
      <c r="AE138" s="662"/>
      <c r="AF138" s="662"/>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87"/>
      <c r="AC139" s="687"/>
      <c r="AD139" s="687"/>
      <c r="AE139" s="687"/>
      <c r="AF139" s="687"/>
      <c r="AG139" s="135" t="s">
        <v>297</v>
      </c>
    </row>
    <row r="140" spans="1:36" ht="16.350000000000001"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67">
        <f>IFERROR(AB139/AB133*100,0)</f>
        <v>0</v>
      </c>
      <c r="AC140" s="667"/>
      <c r="AD140" s="667"/>
      <c r="AE140" s="667"/>
      <c r="AF140" s="667"/>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85"/>
      <c r="K145" s="685"/>
      <c r="L145" s="685"/>
      <c r="M145" s="685"/>
      <c r="N145" s="685"/>
      <c r="O145" s="685"/>
      <c r="P145" s="685"/>
      <c r="Q145" s="685"/>
      <c r="R145" s="685"/>
      <c r="S145" s="685"/>
      <c r="T145" s="685"/>
      <c r="U145" s="685"/>
      <c r="V145" s="685"/>
      <c r="W145" s="685"/>
      <c r="X145" s="685"/>
      <c r="Y145" s="685"/>
      <c r="Z145" s="685"/>
      <c r="AA145" s="685"/>
      <c r="AB145" s="685"/>
      <c r="AC145" s="685"/>
      <c r="AD145" s="685"/>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82"/>
      <c r="D148" s="682"/>
      <c r="E148" s="682"/>
      <c r="F148" s="682"/>
      <c r="G148" s="682"/>
      <c r="H148" s="682"/>
      <c r="I148" s="682"/>
      <c r="J148" s="682"/>
      <c r="K148" s="682"/>
      <c r="L148" s="682"/>
      <c r="M148" s="682"/>
      <c r="N148" s="682"/>
      <c r="O148" s="682"/>
      <c r="P148" s="682"/>
      <c r="Q148" s="682"/>
      <c r="R148" s="682"/>
      <c r="S148" s="682"/>
      <c r="T148" s="682"/>
      <c r="U148" s="682"/>
      <c r="V148" s="682"/>
      <c r="W148" s="682"/>
      <c r="X148" s="682"/>
      <c r="Y148" s="682"/>
      <c r="Z148" s="682"/>
      <c r="AA148" s="682"/>
      <c r="AB148" s="682"/>
      <c r="AC148" s="682"/>
      <c r="AD148" s="682"/>
      <c r="AE148" s="682"/>
      <c r="AF148" s="682"/>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83" t="s">
        <v>368</v>
      </c>
      <c r="B151" s="683"/>
      <c r="C151" s="683"/>
      <c r="D151" s="683"/>
      <c r="E151" s="683"/>
      <c r="F151" s="683"/>
      <c r="G151" s="683"/>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113"/>
      <c r="AI151" s="208"/>
    </row>
    <row r="152" spans="1:36" ht="15" customHeight="1">
      <c r="A152" s="683"/>
      <c r="B152" s="683"/>
      <c r="C152" s="683"/>
      <c r="D152" s="683"/>
      <c r="E152" s="683"/>
      <c r="F152" s="683"/>
      <c r="G152" s="683"/>
      <c r="H152" s="683"/>
      <c r="I152" s="683"/>
      <c r="J152" s="683"/>
      <c r="K152" s="683"/>
      <c r="L152" s="683"/>
      <c r="M152" s="683"/>
      <c r="N152" s="683"/>
      <c r="O152" s="683"/>
      <c r="P152" s="683"/>
      <c r="Q152" s="683"/>
      <c r="R152" s="683"/>
      <c r="S152" s="683"/>
      <c r="T152" s="683"/>
      <c r="U152" s="683"/>
      <c r="V152" s="683"/>
      <c r="W152" s="683"/>
      <c r="X152" s="683"/>
      <c r="Y152" s="683"/>
      <c r="Z152" s="683"/>
      <c r="AA152" s="683"/>
      <c r="AB152" s="683"/>
      <c r="AC152" s="683"/>
      <c r="AD152" s="683"/>
      <c r="AE152" s="683"/>
      <c r="AF152" s="683"/>
      <c r="AG152" s="683"/>
      <c r="AH152" s="113"/>
      <c r="AI152" s="208"/>
    </row>
    <row r="153" spans="1:36" ht="15" customHeight="1">
      <c r="A153" s="3"/>
      <c r="B153" s="3"/>
      <c r="C153" s="3" t="s">
        <v>15</v>
      </c>
      <c r="D153" s="3"/>
      <c r="E153" s="684"/>
      <c r="F153" s="684"/>
      <c r="G153" s="3" t="s">
        <v>16</v>
      </c>
      <c r="H153" s="684"/>
      <c r="I153" s="684"/>
      <c r="J153" s="3" t="s">
        <v>264</v>
      </c>
      <c r="K153" s="684"/>
      <c r="L153" s="684"/>
      <c r="M153" s="3" t="s">
        <v>18</v>
      </c>
      <c r="N153" s="3"/>
      <c r="O153" s="3"/>
      <c r="P153" s="3" t="s">
        <v>369</v>
      </c>
      <c r="Q153" s="3"/>
      <c r="R153" s="3"/>
      <c r="S153" s="3"/>
      <c r="T153" s="685"/>
      <c r="U153" s="685"/>
      <c r="V153" s="685"/>
      <c r="W153" s="685"/>
      <c r="X153" s="685"/>
      <c r="Y153" s="685"/>
      <c r="Z153" s="685"/>
      <c r="AA153" s="685"/>
      <c r="AB153" s="685"/>
      <c r="AC153" s="685"/>
      <c r="AD153" s="685"/>
      <c r="AE153" s="685"/>
      <c r="AF153" s="685"/>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41" t="s">
        <v>372</v>
      </c>
      <c r="B2" s="641"/>
      <c r="C2" s="641"/>
      <c r="D2" s="641"/>
      <c r="E2" s="641"/>
      <c r="F2" s="641"/>
      <c r="G2" s="641"/>
      <c r="H2" s="641"/>
      <c r="I2" s="641"/>
      <c r="J2" s="641"/>
      <c r="K2" s="641"/>
      <c r="L2" s="641"/>
      <c r="M2" s="641"/>
      <c r="N2" s="641"/>
      <c r="O2" s="641"/>
      <c r="P2" s="641"/>
      <c r="Q2" s="641"/>
      <c r="R2" s="641"/>
      <c r="S2" s="642"/>
      <c r="T2" s="642"/>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64" t="s">
        <v>257</v>
      </c>
      <c r="R4" s="664"/>
      <c r="S4" s="664"/>
      <c r="T4" s="664"/>
      <c r="U4" s="664"/>
      <c r="V4" s="697" t="str">
        <f>IF('様式95_外来・在宅ベースアップ評価料（Ⅰ）'!H5=0,"",'様式95_外来・在宅ベースアップ評価料（Ⅰ）'!H5)</f>
        <v/>
      </c>
      <c r="W4" s="697"/>
      <c r="X4" s="697"/>
      <c r="Y4" s="697"/>
      <c r="Z4" s="697"/>
      <c r="AA4" s="697"/>
      <c r="AB4" s="697"/>
      <c r="AC4" s="697"/>
      <c r="AD4" s="697"/>
      <c r="AE4" s="697"/>
      <c r="AF4" s="697"/>
      <c r="AG4" s="698"/>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99" t="str">
        <f>'様式96_外来・在宅ベースアップ評価料（Ⅱ）'!H6</f>
        <v/>
      </c>
      <c r="W5" s="699"/>
      <c r="X5" s="699"/>
      <c r="Y5" s="699"/>
      <c r="Z5" s="699"/>
      <c r="AA5" s="699"/>
      <c r="AB5" s="699"/>
      <c r="AC5" s="699"/>
      <c r="AD5" s="699"/>
      <c r="AE5" s="699"/>
      <c r="AF5" s="699"/>
      <c r="AG5" s="700"/>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1"/>
      <c r="C9" s="701"/>
      <c r="D9" s="702" t="s">
        <v>261</v>
      </c>
      <c r="E9" s="702"/>
      <c r="F9" s="702"/>
      <c r="G9" s="702"/>
      <c r="H9" s="702"/>
      <c r="I9" s="702"/>
      <c r="J9" s="702"/>
      <c r="K9" s="702"/>
      <c r="L9" s="702"/>
      <c r="M9" s="702"/>
      <c r="N9" s="702"/>
      <c r="O9" s="702"/>
      <c r="P9" s="702"/>
      <c r="Q9" s="702"/>
      <c r="R9" s="702"/>
      <c r="S9" s="702"/>
      <c r="T9" s="702"/>
      <c r="U9" s="702"/>
      <c r="V9" s="702"/>
      <c r="W9" s="702"/>
      <c r="X9" s="702"/>
      <c r="Y9" s="702"/>
      <c r="Z9" s="702"/>
      <c r="AA9" s="49"/>
      <c r="AB9" s="49"/>
      <c r="AC9" s="49"/>
      <c r="AD9" s="49"/>
      <c r="AE9" s="49"/>
      <c r="AF9" s="49"/>
      <c r="AG9" s="49"/>
    </row>
    <row r="10" spans="1:45" ht="16.149999999999999" customHeight="1">
      <c r="A10" s="2"/>
      <c r="B10" s="704"/>
      <c r="C10" s="704"/>
      <c r="D10" s="705" t="s">
        <v>262</v>
      </c>
      <c r="E10" s="705"/>
      <c r="F10" s="705"/>
      <c r="G10" s="705"/>
      <c r="H10" s="705"/>
      <c r="I10" s="705"/>
      <c r="J10" s="705"/>
      <c r="K10" s="705"/>
      <c r="L10" s="705"/>
      <c r="M10" s="705"/>
      <c r="N10" s="705"/>
      <c r="O10" s="705"/>
      <c r="P10" s="705"/>
      <c r="Q10" s="705"/>
      <c r="R10" s="705"/>
      <c r="S10" s="705"/>
      <c r="T10" s="705"/>
      <c r="U10" s="705"/>
      <c r="V10" s="705"/>
      <c r="W10" s="705"/>
      <c r="X10" s="705"/>
      <c r="Y10" s="705"/>
      <c r="Z10" s="705"/>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81" t="s">
        <v>15</v>
      </c>
      <c r="C16" s="703"/>
      <c r="D16" s="703"/>
      <c r="E16" s="655"/>
      <c r="F16" s="655"/>
      <c r="G16" s="20" t="s">
        <v>16</v>
      </c>
      <c r="H16" s="655"/>
      <c r="I16" s="655"/>
      <c r="J16" s="20" t="s">
        <v>264</v>
      </c>
      <c r="K16" s="20"/>
      <c r="L16" s="20" t="s">
        <v>265</v>
      </c>
      <c r="M16" s="20" t="s">
        <v>15</v>
      </c>
      <c r="N16" s="20"/>
      <c r="O16" s="655"/>
      <c r="P16" s="655"/>
      <c r="Q16" s="20" t="s">
        <v>16</v>
      </c>
      <c r="R16" s="655"/>
      <c r="S16" s="655"/>
      <c r="T16" s="21" t="s">
        <v>264</v>
      </c>
      <c r="V16" s="676">
        <f>IF(E16=O16,R16-H16+1,IF(O16-E16=1,12-H16+1+R16,IF(O16-E16=2,12-H16+1+R16+12,"エラー")))</f>
        <v>1</v>
      </c>
      <c r="W16" s="676"/>
      <c r="X16" s="676"/>
      <c r="Y16" s="677"/>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81" t="s">
        <v>15</v>
      </c>
      <c r="C21" s="703"/>
      <c r="D21" s="703"/>
      <c r="E21" s="655"/>
      <c r="F21" s="655"/>
      <c r="G21" s="20" t="s">
        <v>16</v>
      </c>
      <c r="H21" s="655"/>
      <c r="I21" s="655"/>
      <c r="J21" s="20" t="s">
        <v>264</v>
      </c>
      <c r="K21" s="20"/>
      <c r="L21" s="20" t="s">
        <v>265</v>
      </c>
      <c r="M21" s="20" t="s">
        <v>15</v>
      </c>
      <c r="N21" s="20"/>
      <c r="O21" s="655"/>
      <c r="P21" s="655"/>
      <c r="Q21" s="20" t="s">
        <v>16</v>
      </c>
      <c r="R21" s="655"/>
      <c r="S21" s="655"/>
      <c r="T21" s="21" t="s">
        <v>264</v>
      </c>
      <c r="V21" s="676">
        <f>IF(E21=O21,R21-H21+1,IF(O21-E21=1,12-H21+1+R21,IF(O21-E21=2,12-H21+1+R21+12,"エラー")))</f>
        <v>1</v>
      </c>
      <c r="W21" s="676"/>
      <c r="X21" s="676"/>
      <c r="Y21" s="677"/>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09" t="s">
        <v>375</v>
      </c>
      <c r="Y27" s="710"/>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78">
        <f>SUM(AB34,AB36)</f>
        <v>0</v>
      </c>
      <c r="AC33" s="678"/>
      <c r="AD33" s="678"/>
      <c r="AE33" s="678"/>
      <c r="AF33" s="678"/>
      <c r="AG33" s="37" t="s">
        <v>270</v>
      </c>
    </row>
    <row r="34" spans="1:47" ht="16.149999999999999" customHeight="1">
      <c r="A34" s="54"/>
      <c r="B34" s="706" t="s">
        <v>271</v>
      </c>
      <c r="C34" s="679"/>
      <c r="D34" s="679"/>
      <c r="E34" s="679"/>
      <c r="F34" s="679"/>
      <c r="G34" s="679"/>
      <c r="H34" s="679"/>
      <c r="I34" s="679"/>
      <c r="J34" s="679"/>
      <c r="K34" s="679"/>
      <c r="L34" s="679"/>
      <c r="M34" s="679"/>
      <c r="N34" s="679"/>
      <c r="O34" s="679"/>
      <c r="P34" s="679"/>
      <c r="Q34" s="679"/>
      <c r="R34" s="679"/>
      <c r="S34" s="679"/>
      <c r="T34" s="679"/>
      <c r="U34" s="679"/>
      <c r="V34" s="679"/>
      <c r="W34" s="679"/>
      <c r="X34" s="14"/>
      <c r="Y34" s="14" t="s">
        <v>272</v>
      </c>
      <c r="Z34" s="14"/>
      <c r="AA34" s="14"/>
      <c r="AB34" s="680">
        <f>AB35*V21*10</f>
        <v>0</v>
      </c>
      <c r="AC34" s="680"/>
      <c r="AD34" s="680"/>
      <c r="AE34" s="680"/>
      <c r="AF34" s="680"/>
      <c r="AG34" s="15" t="s">
        <v>270</v>
      </c>
    </row>
    <row r="35" spans="1:47" ht="16.149999999999999" customHeight="1">
      <c r="A35" s="53"/>
      <c r="B35" s="145"/>
      <c r="C35" s="707" t="s">
        <v>377</v>
      </c>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8">
        <f>IF(AH27=TRUE,'様式96_外来・在宅ベースアップ評価料（Ⅱ）'!M81,'（参考）賃金引き上げ計画書作成のための計算シート'!M53)</f>
        <v>0</v>
      </c>
      <c r="AC35" s="708"/>
      <c r="AD35" s="708"/>
      <c r="AE35" s="708"/>
      <c r="AF35" s="708"/>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711" t="str">
        <f>IFERROR(AA37*AB38*10+AF37*AB39*10,"-")</f>
        <v>-</v>
      </c>
      <c r="AC36" s="711"/>
      <c r="AD36" s="711"/>
      <c r="AE36" s="711"/>
      <c r="AF36" s="711"/>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712"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12"/>
      <c r="T37" s="712"/>
      <c r="U37" s="712"/>
      <c r="V37" s="712"/>
      <c r="W37" s="59" t="s">
        <v>132</v>
      </c>
      <c r="X37" s="713" t="s">
        <v>380</v>
      </c>
      <c r="Y37" s="714"/>
      <c r="Z37" s="714"/>
      <c r="AA37" s="139" t="str">
        <f>VLOOKUP(R37,'リスト（外来）'!C:D,2,FALSE)</f>
        <v>-</v>
      </c>
      <c r="AB37" s="152" t="s">
        <v>276</v>
      </c>
      <c r="AC37" s="714" t="s">
        <v>381</v>
      </c>
      <c r="AD37" s="714"/>
      <c r="AE37" s="714"/>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60" t="str">
        <f>IF(R37&lt;&gt;"届出なし",('様式96_外来・在宅ベースアップ評価料（Ⅱ）'!M60+'様式96_外来・在宅ベースアップ評価料（Ⅱ）'!M68)*V21,"-")</f>
        <v>-</v>
      </c>
      <c r="AC39" s="660"/>
      <c r="AD39" s="660"/>
      <c r="AE39" s="660"/>
      <c r="AF39" s="660"/>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61"/>
      <c r="AC40" s="661"/>
      <c r="AD40" s="661"/>
      <c r="AE40" s="661"/>
      <c r="AF40" s="661"/>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46"/>
      <c r="AC41" s="646"/>
      <c r="AD41" s="646"/>
      <c r="AE41" s="646"/>
      <c r="AF41" s="646"/>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45">
        <f>IFERROR(AB33-AB40+AB41,"")</f>
        <v>0</v>
      </c>
      <c r="AC42" s="645"/>
      <c r="AD42" s="645"/>
      <c r="AE42" s="645"/>
      <c r="AF42" s="645"/>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53"/>
      <c r="AC47" s="653"/>
      <c r="AD47" s="653"/>
      <c r="AE47" s="653"/>
      <c r="AF47" s="653"/>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54">
        <f>AB42</f>
        <v>0</v>
      </c>
      <c r="AC48" s="654"/>
      <c r="AD48" s="654"/>
      <c r="AE48" s="654"/>
      <c r="AF48" s="654"/>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49"/>
      <c r="AC49" s="649"/>
      <c r="AD49" s="649"/>
      <c r="AE49" s="649"/>
      <c r="AF49" s="649"/>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49"/>
      <c r="AC50" s="649"/>
      <c r="AD50" s="649"/>
      <c r="AE50" s="649"/>
      <c r="AF50" s="649"/>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0">
        <f>AB47-SUM(AB48:AF50)</f>
        <v>0</v>
      </c>
      <c r="AC51" s="650"/>
      <c r="AD51" s="650"/>
      <c r="AE51" s="650"/>
      <c r="AF51" s="650"/>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70"/>
      <c r="AC69" s="670"/>
      <c r="AD69" s="670"/>
      <c r="AE69" s="670"/>
      <c r="AF69" s="670"/>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61"/>
      <c r="AC70" s="661"/>
      <c r="AD70" s="661"/>
      <c r="AE70" s="661"/>
      <c r="AF70" s="661"/>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69"/>
      <c r="AC71" s="669"/>
      <c r="AD71" s="669"/>
      <c r="AE71" s="669"/>
      <c r="AF71" s="669"/>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71">
        <f>AB71-AB70</f>
        <v>0</v>
      </c>
      <c r="AC72" s="671"/>
      <c r="AD72" s="671"/>
      <c r="AE72" s="671"/>
      <c r="AF72" s="671"/>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61"/>
      <c r="AC73" s="661"/>
      <c r="AD73" s="661"/>
      <c r="AE73" s="661"/>
      <c r="AF73" s="661"/>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88"/>
      <c r="AC74" s="688"/>
      <c r="AD74" s="688"/>
      <c r="AE74" s="688"/>
      <c r="AF74" s="688"/>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67">
        <f>IFERROR(AB74/AB70*100,0)</f>
        <v>0</v>
      </c>
      <c r="AC75" s="667"/>
      <c r="AD75" s="667"/>
      <c r="AE75" s="667"/>
      <c r="AF75" s="667"/>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70"/>
      <c r="AC78" s="670"/>
      <c r="AD78" s="670"/>
      <c r="AE78" s="670"/>
      <c r="AF78" s="670"/>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61"/>
      <c r="AC79" s="661"/>
      <c r="AD79" s="661"/>
      <c r="AE79" s="661"/>
      <c r="AF79" s="661"/>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69"/>
      <c r="AC80" s="669"/>
      <c r="AD80" s="669"/>
      <c r="AE80" s="669"/>
      <c r="AF80" s="669"/>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71">
        <f>AB80-AB79</f>
        <v>0</v>
      </c>
      <c r="AC81" s="671"/>
      <c r="AD81" s="671"/>
      <c r="AE81" s="671"/>
      <c r="AF81" s="671"/>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61"/>
      <c r="AC82" s="661"/>
      <c r="AD82" s="661"/>
      <c r="AE82" s="661"/>
      <c r="AF82" s="661"/>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88"/>
      <c r="AC83" s="688"/>
      <c r="AD83" s="688"/>
      <c r="AE83" s="688"/>
      <c r="AF83" s="688"/>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67">
        <f>IFERROR(AB83/AB79*100,0)</f>
        <v>0</v>
      </c>
      <c r="AC84" s="667"/>
      <c r="AD84" s="667"/>
      <c r="AE84" s="667"/>
      <c r="AF84" s="667"/>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91"/>
      <c r="AB86" s="691"/>
      <c r="AC86" s="691"/>
      <c r="AD86" s="691"/>
      <c r="AE86" s="691"/>
      <c r="AF86" s="691"/>
      <c r="AG86" s="691"/>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70"/>
      <c r="AC87" s="670"/>
      <c r="AD87" s="670"/>
      <c r="AE87" s="670"/>
      <c r="AF87" s="670"/>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61"/>
      <c r="AC88" s="661"/>
      <c r="AD88" s="661"/>
      <c r="AE88" s="661"/>
      <c r="AF88" s="661"/>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69"/>
      <c r="AC89" s="669"/>
      <c r="AD89" s="669"/>
      <c r="AE89" s="669"/>
      <c r="AF89" s="669"/>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71">
        <f>AB89-AB88</f>
        <v>0</v>
      </c>
      <c r="AC90" s="671"/>
      <c r="AD90" s="671"/>
      <c r="AE90" s="671"/>
      <c r="AF90" s="671"/>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61"/>
      <c r="AC91" s="661"/>
      <c r="AD91" s="661"/>
      <c r="AE91" s="661"/>
      <c r="AF91" s="661"/>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88"/>
      <c r="AC92" s="688"/>
      <c r="AD92" s="688"/>
      <c r="AE92" s="688"/>
      <c r="AF92" s="688"/>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67">
        <f>IFERROR(AB92/AB88*100,0)</f>
        <v>0</v>
      </c>
      <c r="AC93" s="667"/>
      <c r="AD93" s="667"/>
      <c r="AE93" s="667"/>
      <c r="AF93" s="667"/>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91"/>
      <c r="AB95" s="691"/>
      <c r="AC95" s="691"/>
      <c r="AD95" s="691"/>
      <c r="AE95" s="691"/>
      <c r="AF95" s="691"/>
      <c r="AG95" s="691"/>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70"/>
      <c r="AC96" s="670"/>
      <c r="AD96" s="670"/>
      <c r="AE96" s="670"/>
      <c r="AF96" s="670"/>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61"/>
      <c r="AC97" s="661"/>
      <c r="AD97" s="661"/>
      <c r="AE97" s="661"/>
      <c r="AF97" s="661"/>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69"/>
      <c r="AC98" s="669"/>
      <c r="AD98" s="669"/>
      <c r="AE98" s="669"/>
      <c r="AF98" s="669"/>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71">
        <f>AB98-AB97</f>
        <v>0</v>
      </c>
      <c r="AC99" s="671"/>
      <c r="AD99" s="671"/>
      <c r="AE99" s="671"/>
      <c r="AF99" s="671"/>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61"/>
      <c r="AC100" s="661"/>
      <c r="AD100" s="661"/>
      <c r="AE100" s="661"/>
      <c r="AF100" s="661"/>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88"/>
      <c r="AC101" s="688"/>
      <c r="AD101" s="688"/>
      <c r="AE101" s="688"/>
      <c r="AF101" s="688"/>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67">
        <f>IFERROR(AB101/AB97*100,0)</f>
        <v>0</v>
      </c>
      <c r="AC102" s="667"/>
      <c r="AD102" s="667"/>
      <c r="AE102" s="667"/>
      <c r="AF102" s="667"/>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91"/>
      <c r="AB104" s="691"/>
      <c r="AC104" s="691"/>
      <c r="AD104" s="691"/>
      <c r="AE104" s="691"/>
      <c r="AF104" s="691"/>
      <c r="AG104" s="691"/>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70"/>
      <c r="AC105" s="670"/>
      <c r="AD105" s="670"/>
      <c r="AE105" s="670"/>
      <c r="AF105" s="670"/>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61"/>
      <c r="AC106" s="661"/>
      <c r="AD106" s="661"/>
      <c r="AE106" s="661"/>
      <c r="AF106" s="661"/>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69"/>
      <c r="AC107" s="669"/>
      <c r="AD107" s="669"/>
      <c r="AE107" s="669"/>
      <c r="AF107" s="669"/>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71">
        <f>AB107-AB106</f>
        <v>0</v>
      </c>
      <c r="AC108" s="671"/>
      <c r="AD108" s="671"/>
      <c r="AE108" s="671"/>
      <c r="AF108" s="671"/>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61"/>
      <c r="AC109" s="661"/>
      <c r="AD109" s="661"/>
      <c r="AE109" s="661"/>
      <c r="AF109" s="661"/>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88"/>
      <c r="AC110" s="688"/>
      <c r="AD110" s="688"/>
      <c r="AE110" s="688"/>
      <c r="AF110" s="688"/>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67">
        <f>IFERROR(AB110/AB106*100,0)</f>
        <v>0</v>
      </c>
      <c r="AC111" s="667"/>
      <c r="AD111" s="667"/>
      <c r="AE111" s="667"/>
      <c r="AF111" s="667"/>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89"/>
      <c r="AB114" s="689"/>
      <c r="AC114" s="689"/>
      <c r="AD114" s="689"/>
      <c r="AE114" s="689"/>
      <c r="AF114" s="689"/>
      <c r="AG114" s="689"/>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90"/>
      <c r="AC115" s="690"/>
      <c r="AD115" s="690"/>
      <c r="AE115" s="690"/>
      <c r="AF115" s="690"/>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62"/>
      <c r="AC116" s="662"/>
      <c r="AD116" s="662"/>
      <c r="AE116" s="662"/>
      <c r="AF116" s="662"/>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62"/>
      <c r="AC117" s="662"/>
      <c r="AD117" s="662"/>
      <c r="AE117" s="662"/>
      <c r="AF117" s="662"/>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63"/>
      <c r="AC118" s="663"/>
      <c r="AD118" s="663"/>
      <c r="AE118" s="663"/>
      <c r="AF118" s="663"/>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62"/>
      <c r="AC119" s="662"/>
      <c r="AD119" s="662"/>
      <c r="AE119" s="662"/>
      <c r="AF119" s="662"/>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68">
        <f>AB118-AB116</f>
        <v>0</v>
      </c>
      <c r="AC120" s="668"/>
      <c r="AD120" s="668"/>
      <c r="AE120" s="668"/>
      <c r="AF120" s="66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68">
        <f>AB119-AB117</f>
        <v>0</v>
      </c>
      <c r="AC121" s="668"/>
      <c r="AD121" s="668"/>
      <c r="AE121" s="668"/>
      <c r="AF121" s="66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62"/>
      <c r="AC122" s="662"/>
      <c r="AD122" s="662"/>
      <c r="AE122" s="662"/>
      <c r="AF122" s="662"/>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87"/>
      <c r="AC123" s="687"/>
      <c r="AD123" s="687"/>
      <c r="AE123" s="687"/>
      <c r="AF123" s="687"/>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67">
        <f>IFERROR(AB123/AB117*100,0)</f>
        <v>0</v>
      </c>
      <c r="AC124" s="667"/>
      <c r="AD124" s="667"/>
      <c r="AE124" s="667"/>
      <c r="AF124" s="667"/>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89"/>
      <c r="AB126" s="689"/>
      <c r="AC126" s="689"/>
      <c r="AD126" s="689"/>
      <c r="AE126" s="689"/>
      <c r="AF126" s="689"/>
      <c r="AG126" s="689"/>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90"/>
      <c r="AC127" s="690"/>
      <c r="AD127" s="690"/>
      <c r="AE127" s="690"/>
      <c r="AF127" s="690"/>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62"/>
      <c r="AC128" s="662"/>
      <c r="AD128" s="662"/>
      <c r="AE128" s="662"/>
      <c r="AF128" s="662"/>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62"/>
      <c r="AC129" s="662"/>
      <c r="AD129" s="662"/>
      <c r="AE129" s="662"/>
      <c r="AF129" s="662"/>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63"/>
      <c r="AC130" s="663"/>
      <c r="AD130" s="663"/>
      <c r="AE130" s="663"/>
      <c r="AF130" s="663"/>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62"/>
      <c r="AC131" s="662"/>
      <c r="AD131" s="662"/>
      <c r="AE131" s="662"/>
      <c r="AF131" s="662"/>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68">
        <f>AB130-AB128</f>
        <v>0</v>
      </c>
      <c r="AC132" s="668"/>
      <c r="AD132" s="668"/>
      <c r="AE132" s="668"/>
      <c r="AF132" s="66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68">
        <f>AB131-AB129</f>
        <v>0</v>
      </c>
      <c r="AC133" s="668"/>
      <c r="AD133" s="668"/>
      <c r="AE133" s="668"/>
      <c r="AF133" s="66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62"/>
      <c r="AC134" s="662"/>
      <c r="AD134" s="662"/>
      <c r="AE134" s="662"/>
      <c r="AF134" s="662"/>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87"/>
      <c r="AC135" s="687"/>
      <c r="AD135" s="687"/>
      <c r="AE135" s="687"/>
      <c r="AF135" s="687"/>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67">
        <f>IFERROR(AB135/AB129*100,0)</f>
        <v>0</v>
      </c>
      <c r="AC136" s="667"/>
      <c r="AD136" s="667"/>
      <c r="AE136" s="667"/>
      <c r="AF136" s="667"/>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715"/>
      <c r="K141" s="715"/>
      <c r="L141" s="715"/>
      <c r="M141" s="715"/>
      <c r="N141" s="715"/>
      <c r="O141" s="715"/>
      <c r="P141" s="715"/>
      <c r="Q141" s="715"/>
      <c r="R141" s="715"/>
      <c r="S141" s="715"/>
      <c r="T141" s="715"/>
      <c r="U141" s="715"/>
      <c r="V141" s="715"/>
      <c r="W141" s="715"/>
      <c r="X141" s="715"/>
      <c r="Y141" s="715"/>
      <c r="Z141" s="715"/>
      <c r="AA141" s="715"/>
      <c r="AB141" s="715"/>
      <c r="AC141" s="715"/>
      <c r="AD141" s="715"/>
      <c r="AE141" s="715"/>
      <c r="AF141" s="715"/>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716"/>
      <c r="D144" s="716"/>
      <c r="E144" s="716"/>
      <c r="F144" s="716"/>
      <c r="G144" s="716"/>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6"/>
      <c r="AD144" s="716"/>
      <c r="AE144" s="716"/>
      <c r="AF144" s="716"/>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83" t="s">
        <v>368</v>
      </c>
      <c r="B147" s="683"/>
      <c r="C147" s="683"/>
      <c r="D147" s="683"/>
      <c r="E147" s="683"/>
      <c r="F147" s="683"/>
      <c r="G147" s="683"/>
      <c r="H147" s="683"/>
      <c r="I147" s="683"/>
      <c r="J147" s="683"/>
      <c r="K147" s="683"/>
      <c r="L147" s="683"/>
      <c r="M147" s="683"/>
      <c r="N147" s="683"/>
      <c r="O147" s="683"/>
      <c r="P147" s="683"/>
      <c r="Q147" s="683"/>
      <c r="R147" s="683"/>
      <c r="S147" s="683"/>
      <c r="T147" s="683"/>
      <c r="U147" s="683"/>
      <c r="V147" s="683"/>
      <c r="W147" s="683"/>
      <c r="X147" s="683"/>
      <c r="Y147" s="683"/>
      <c r="Z147" s="683"/>
      <c r="AA147" s="683"/>
      <c r="AB147" s="683"/>
      <c r="AC147" s="683"/>
      <c r="AD147" s="683"/>
      <c r="AE147" s="683"/>
      <c r="AF147" s="683"/>
      <c r="AG147" s="683"/>
      <c r="AH147" s="208"/>
      <c r="AI147" s="208"/>
    </row>
    <row r="148" spans="1:35" ht="15" customHeight="1">
      <c r="A148" s="683"/>
      <c r="B148" s="683"/>
      <c r="C148" s="683"/>
      <c r="D148" s="683"/>
      <c r="E148" s="683"/>
      <c r="F148" s="683"/>
      <c r="G148" s="683"/>
      <c r="H148" s="683"/>
      <c r="I148" s="683"/>
      <c r="J148" s="683"/>
      <c r="K148" s="683"/>
      <c r="L148" s="683"/>
      <c r="M148" s="683"/>
      <c r="N148" s="683"/>
      <c r="O148" s="683"/>
      <c r="P148" s="683"/>
      <c r="Q148" s="683"/>
      <c r="R148" s="683"/>
      <c r="S148" s="683"/>
      <c r="T148" s="683"/>
      <c r="U148" s="683"/>
      <c r="V148" s="683"/>
      <c r="W148" s="683"/>
      <c r="X148" s="683"/>
      <c r="Y148" s="683"/>
      <c r="Z148" s="683"/>
      <c r="AA148" s="683"/>
      <c r="AB148" s="683"/>
      <c r="AC148" s="683"/>
      <c r="AD148" s="683"/>
      <c r="AE148" s="683"/>
      <c r="AF148" s="683"/>
      <c r="AG148" s="683"/>
      <c r="AH148" s="208"/>
      <c r="AI148" s="208"/>
    </row>
    <row r="149" spans="1:35" ht="15" customHeight="1">
      <c r="A149" s="3"/>
      <c r="B149" s="3"/>
      <c r="C149" s="3" t="s">
        <v>15</v>
      </c>
      <c r="D149" s="3"/>
      <c r="E149" s="684"/>
      <c r="F149" s="684"/>
      <c r="G149" s="3" t="s">
        <v>16</v>
      </c>
      <c r="H149" s="684"/>
      <c r="I149" s="684"/>
      <c r="J149" s="3" t="s">
        <v>264</v>
      </c>
      <c r="K149" s="684"/>
      <c r="L149" s="684"/>
      <c r="M149" s="3" t="s">
        <v>18</v>
      </c>
      <c r="N149" s="3"/>
      <c r="O149" s="3"/>
      <c r="P149" s="3" t="s">
        <v>369</v>
      </c>
      <c r="Q149" s="3"/>
      <c r="R149" s="3"/>
      <c r="S149" s="3"/>
      <c r="T149" s="685"/>
      <c r="U149" s="685"/>
      <c r="V149" s="685"/>
      <c r="W149" s="685"/>
      <c r="X149" s="685"/>
      <c r="Y149" s="685"/>
      <c r="Z149" s="685"/>
      <c r="AA149" s="685"/>
      <c r="AB149" s="685"/>
      <c r="AC149" s="685"/>
      <c r="AD149" s="685"/>
      <c r="AE149" s="685"/>
      <c r="AF149" s="685"/>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87:AF87"/>
    <mergeCell ref="AB88:AF88"/>
    <mergeCell ref="AB89:AF89"/>
    <mergeCell ref="AB90:AF90"/>
    <mergeCell ref="AB91:AF91"/>
    <mergeCell ref="AB92:AF92"/>
    <mergeCell ref="AB82:AF82"/>
    <mergeCell ref="AB83:AF83"/>
    <mergeCell ref="AB84:AF84"/>
    <mergeCell ref="AA86:AG86"/>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41" t="s">
        <v>409</v>
      </c>
      <c r="B2" s="641"/>
      <c r="C2" s="641"/>
      <c r="D2" s="641"/>
      <c r="E2" s="641"/>
      <c r="F2" s="641"/>
      <c r="G2" s="641"/>
      <c r="H2" s="641"/>
      <c r="I2" s="641"/>
      <c r="J2" s="641"/>
      <c r="K2" s="641"/>
      <c r="L2" s="641"/>
      <c r="M2" s="641"/>
      <c r="N2" s="641"/>
      <c r="O2" s="641"/>
      <c r="P2" s="641"/>
      <c r="Q2" s="641"/>
      <c r="R2" s="641"/>
      <c r="S2" s="642"/>
      <c r="T2" s="642"/>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64" t="s">
        <v>257</v>
      </c>
      <c r="R4" s="664"/>
      <c r="S4" s="664"/>
      <c r="T4" s="664"/>
      <c r="U4" s="664"/>
      <c r="V4" s="697" t="str">
        <f>IF('様式95_外来・在宅ベースアップ評価料（Ⅰ）'!H5=0,"",'様式95_外来・在宅ベースアップ評価料（Ⅰ）'!H5)</f>
        <v/>
      </c>
      <c r="W4" s="697"/>
      <c r="X4" s="697"/>
      <c r="Y4" s="697"/>
      <c r="Z4" s="697"/>
      <c r="AA4" s="697"/>
      <c r="AB4" s="697"/>
      <c r="AC4" s="697"/>
      <c r="AD4" s="697"/>
      <c r="AE4" s="697"/>
      <c r="AF4" s="697"/>
      <c r="AG4" s="698"/>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99" t="str">
        <f>'様式96_外来・在宅ベースアップ評価料（Ⅱ）'!H6</f>
        <v/>
      </c>
      <c r="W5" s="699"/>
      <c r="X5" s="699"/>
      <c r="Y5" s="699"/>
      <c r="Z5" s="699"/>
      <c r="AA5" s="699"/>
      <c r="AB5" s="699"/>
      <c r="AC5" s="699"/>
      <c r="AD5" s="699"/>
      <c r="AE5" s="699"/>
      <c r="AF5" s="699"/>
      <c r="AG5" s="700"/>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1"/>
      <c r="C9" s="701"/>
      <c r="D9" s="702" t="s">
        <v>261</v>
      </c>
      <c r="E9" s="702"/>
      <c r="F9" s="702"/>
      <c r="G9" s="702"/>
      <c r="H9" s="702"/>
      <c r="I9" s="702"/>
      <c r="J9" s="702"/>
      <c r="K9" s="702"/>
      <c r="L9" s="702"/>
      <c r="M9" s="702"/>
      <c r="N9" s="702"/>
      <c r="O9" s="702"/>
      <c r="P9" s="702"/>
      <c r="Q9" s="702"/>
      <c r="R9" s="702"/>
      <c r="S9" s="702"/>
      <c r="T9" s="702"/>
      <c r="U9" s="702"/>
      <c r="V9" s="702"/>
      <c r="W9" s="702"/>
      <c r="X9" s="702"/>
      <c r="Y9" s="702"/>
      <c r="Z9" s="702"/>
      <c r="AA9" s="49"/>
      <c r="AB9" s="49"/>
      <c r="AC9" s="49"/>
      <c r="AD9" s="49"/>
      <c r="AE9" s="49"/>
      <c r="AF9" s="49"/>
      <c r="AG9" s="49"/>
      <c r="AH9" s="215"/>
    </row>
    <row r="10" spans="1:36" ht="16.149999999999999" customHeight="1">
      <c r="A10" s="2"/>
      <c r="B10" s="704"/>
      <c r="C10" s="704"/>
      <c r="D10" s="705" t="s">
        <v>262</v>
      </c>
      <c r="E10" s="705"/>
      <c r="F10" s="705"/>
      <c r="G10" s="705"/>
      <c r="H10" s="705"/>
      <c r="I10" s="705"/>
      <c r="J10" s="705"/>
      <c r="K10" s="705"/>
      <c r="L10" s="705"/>
      <c r="M10" s="705"/>
      <c r="N10" s="705"/>
      <c r="O10" s="705"/>
      <c r="P10" s="705"/>
      <c r="Q10" s="705"/>
      <c r="R10" s="705"/>
      <c r="S10" s="705"/>
      <c r="T10" s="705"/>
      <c r="U10" s="705"/>
      <c r="V10" s="705"/>
      <c r="W10" s="705"/>
      <c r="X10" s="705"/>
      <c r="Y10" s="705"/>
      <c r="Z10" s="705"/>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81" t="s">
        <v>15</v>
      </c>
      <c r="C16" s="703"/>
      <c r="D16" s="703"/>
      <c r="E16" s="655"/>
      <c r="F16" s="655"/>
      <c r="G16" s="20"/>
      <c r="H16" s="655"/>
      <c r="I16" s="655"/>
      <c r="J16" s="20" t="s">
        <v>264</v>
      </c>
      <c r="K16" s="20"/>
      <c r="L16" s="20" t="s">
        <v>265</v>
      </c>
      <c r="M16" s="20" t="s">
        <v>15</v>
      </c>
      <c r="N16" s="20"/>
      <c r="O16" s="655"/>
      <c r="P16" s="655"/>
      <c r="Q16" s="20" t="s">
        <v>16</v>
      </c>
      <c r="R16" s="655"/>
      <c r="S16" s="655"/>
      <c r="T16" s="21" t="s">
        <v>264</v>
      </c>
      <c r="V16" s="676">
        <f>IF(E16=O16,R16-H16+1,IF(O16-E16=1,12-H16+1+R16,IF(O16-E16=2,12-H16+1+R16+12,"エラー")))</f>
        <v>1</v>
      </c>
      <c r="W16" s="676"/>
      <c r="X16" s="676"/>
      <c r="Y16" s="677"/>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81" t="s">
        <v>15</v>
      </c>
      <c r="C21" s="703"/>
      <c r="D21" s="703"/>
      <c r="E21" s="655"/>
      <c r="F21" s="655"/>
      <c r="G21" s="20" t="s">
        <v>16</v>
      </c>
      <c r="H21" s="655"/>
      <c r="I21" s="655"/>
      <c r="J21" s="20" t="s">
        <v>264</v>
      </c>
      <c r="K21" s="20"/>
      <c r="L21" s="20" t="s">
        <v>265</v>
      </c>
      <c r="M21" s="20" t="s">
        <v>15</v>
      </c>
      <c r="N21" s="20"/>
      <c r="O21" s="655"/>
      <c r="P21" s="655"/>
      <c r="Q21" s="20" t="s">
        <v>16</v>
      </c>
      <c r="R21" s="655"/>
      <c r="S21" s="655"/>
      <c r="T21" s="21" t="s">
        <v>264</v>
      </c>
      <c r="V21" s="676">
        <f>IF(E21=O21,R21-H21+1,IF(O21-E21=1,12-H21+1+R21,IF(O21-E21=2,12-H21+1+R21+12,"エラー")))</f>
        <v>1</v>
      </c>
      <c r="W21" s="676"/>
      <c r="X21" s="676"/>
      <c r="Y21" s="677"/>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09" t="s">
        <v>375</v>
      </c>
      <c r="Y27" s="710"/>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78">
        <f>SUM(AB34,AB36)</f>
        <v>0</v>
      </c>
      <c r="AC33" s="678"/>
      <c r="AD33" s="678"/>
      <c r="AE33" s="678"/>
      <c r="AF33" s="678"/>
      <c r="AG33" s="37" t="s">
        <v>270</v>
      </c>
    </row>
    <row r="34" spans="1:41" ht="16.149999999999999" customHeight="1">
      <c r="A34" s="54"/>
      <c r="B34" s="706" t="s">
        <v>412</v>
      </c>
      <c r="C34" s="679"/>
      <c r="D34" s="679"/>
      <c r="E34" s="679"/>
      <c r="F34" s="679"/>
      <c r="G34" s="679"/>
      <c r="H34" s="679"/>
      <c r="I34" s="679"/>
      <c r="J34" s="679"/>
      <c r="K34" s="679"/>
      <c r="L34" s="679"/>
      <c r="M34" s="679"/>
      <c r="N34" s="679"/>
      <c r="O34" s="679"/>
      <c r="P34" s="679"/>
      <c r="Q34" s="679"/>
      <c r="R34" s="679"/>
      <c r="S34" s="679"/>
      <c r="T34" s="679"/>
      <c r="U34" s="679"/>
      <c r="V34" s="679"/>
      <c r="W34" s="679"/>
      <c r="X34" s="14"/>
      <c r="Y34" s="14" t="s">
        <v>272</v>
      </c>
      <c r="Z34" s="14"/>
      <c r="AA34" s="14"/>
      <c r="AB34" s="680">
        <f>AB35*V21*10</f>
        <v>0</v>
      </c>
      <c r="AC34" s="680"/>
      <c r="AD34" s="680"/>
      <c r="AE34" s="680"/>
      <c r="AF34" s="680"/>
      <c r="AG34" s="15" t="s">
        <v>270</v>
      </c>
    </row>
    <row r="35" spans="1:41" ht="16.149999999999999" customHeight="1">
      <c r="A35" s="53"/>
      <c r="B35" s="145"/>
      <c r="C35" s="707" t="s">
        <v>413</v>
      </c>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8">
        <f>IF(AI27=TRUE,'様式96_外来・在宅ベースアップ評価料（Ⅱ）'!M81,'（参考）賃金引き上げ計画書作成のための計算シート'!M53)</f>
        <v>0</v>
      </c>
      <c r="AC35" s="708"/>
      <c r="AD35" s="708"/>
      <c r="AE35" s="708"/>
      <c r="AF35" s="708"/>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711" t="str">
        <f>IFERROR(AA37*AB38*10+AF37*AB39*10,"-")</f>
        <v>-</v>
      </c>
      <c r="AC36" s="711"/>
      <c r="AD36" s="711"/>
      <c r="AE36" s="711"/>
      <c r="AF36" s="711"/>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712"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712"/>
      <c r="T37" s="712"/>
      <c r="U37" s="712"/>
      <c r="V37" s="712"/>
      <c r="W37" s="59" t="s">
        <v>132</v>
      </c>
      <c r="X37" s="713" t="s">
        <v>380</v>
      </c>
      <c r="Y37" s="714"/>
      <c r="Z37" s="714"/>
      <c r="AA37" s="139" t="str">
        <f>VLOOKUP(R37,'リスト（外来）'!C:D,2,FALSE)</f>
        <v>-</v>
      </c>
      <c r="AB37" s="152" t="s">
        <v>276</v>
      </c>
      <c r="AC37" s="714" t="s">
        <v>381</v>
      </c>
      <c r="AD37" s="714"/>
      <c r="AE37" s="714"/>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60" t="str">
        <f>IF(R37&lt;&gt;"届出なし",('様式96_外来・在宅ベースアップ評価料（Ⅱ）'!M60+'様式96_外来・在宅ベースアップ評価料（Ⅱ）'!M68)*V21,"-")</f>
        <v>-</v>
      </c>
      <c r="AC39" s="660"/>
      <c r="AD39" s="660"/>
      <c r="AE39" s="660"/>
      <c r="AF39" s="660"/>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61"/>
      <c r="AC40" s="661"/>
      <c r="AD40" s="661"/>
      <c r="AE40" s="661"/>
      <c r="AF40" s="661"/>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46"/>
      <c r="AC41" s="646"/>
      <c r="AD41" s="646"/>
      <c r="AE41" s="646"/>
      <c r="AF41" s="646"/>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45">
        <f>IFERROR(AB33-AB40+AB41,"")</f>
        <v>0</v>
      </c>
      <c r="AC42" s="645"/>
      <c r="AD42" s="645"/>
      <c r="AE42" s="645"/>
      <c r="AF42" s="645"/>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53"/>
      <c r="AC47" s="653"/>
      <c r="AD47" s="653"/>
      <c r="AE47" s="653"/>
      <c r="AF47" s="653"/>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54">
        <f>AB42</f>
        <v>0</v>
      </c>
      <c r="AC48" s="654"/>
      <c r="AD48" s="654"/>
      <c r="AE48" s="654"/>
      <c r="AF48" s="654"/>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49"/>
      <c r="AC49" s="649"/>
      <c r="AD49" s="649"/>
      <c r="AE49" s="649"/>
      <c r="AF49" s="649"/>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49"/>
      <c r="AC50" s="649"/>
      <c r="AD50" s="649"/>
      <c r="AE50" s="649"/>
      <c r="AF50" s="649"/>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0">
        <f>AB47-SUM(AB48:AF50)</f>
        <v>0</v>
      </c>
      <c r="AC51" s="650"/>
      <c r="AD51" s="650"/>
      <c r="AE51" s="650"/>
      <c r="AF51" s="650"/>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70"/>
      <c r="AC69" s="670"/>
      <c r="AD69" s="670"/>
      <c r="AE69" s="670"/>
      <c r="AF69" s="670"/>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61"/>
      <c r="AC70" s="661"/>
      <c r="AD70" s="661"/>
      <c r="AE70" s="661"/>
      <c r="AF70" s="661"/>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69"/>
      <c r="AC71" s="669"/>
      <c r="AD71" s="669"/>
      <c r="AE71" s="669"/>
      <c r="AF71" s="669"/>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71">
        <f>AB71-AB70</f>
        <v>0</v>
      </c>
      <c r="AC72" s="671"/>
      <c r="AD72" s="671"/>
      <c r="AE72" s="671"/>
      <c r="AF72" s="671"/>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61"/>
      <c r="AC73" s="661"/>
      <c r="AD73" s="661"/>
      <c r="AE73" s="661"/>
      <c r="AF73" s="661"/>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88"/>
      <c r="AC74" s="688"/>
      <c r="AD74" s="688"/>
      <c r="AE74" s="688"/>
      <c r="AF74" s="688"/>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67">
        <f>IFERROR(AB74/AB70*100,0)</f>
        <v>0</v>
      </c>
      <c r="AC75" s="667"/>
      <c r="AD75" s="667"/>
      <c r="AE75" s="667"/>
      <c r="AF75" s="667"/>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70"/>
      <c r="AC78" s="670"/>
      <c r="AD78" s="670"/>
      <c r="AE78" s="670"/>
      <c r="AF78" s="670"/>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61"/>
      <c r="AC79" s="661"/>
      <c r="AD79" s="661"/>
      <c r="AE79" s="661"/>
      <c r="AF79" s="661"/>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69"/>
      <c r="AC80" s="669"/>
      <c r="AD80" s="669"/>
      <c r="AE80" s="669"/>
      <c r="AF80" s="669"/>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71">
        <f>AB80-AB79</f>
        <v>0</v>
      </c>
      <c r="AC81" s="671"/>
      <c r="AD81" s="671"/>
      <c r="AE81" s="671"/>
      <c r="AF81" s="671"/>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61"/>
      <c r="AC82" s="661"/>
      <c r="AD82" s="661"/>
      <c r="AE82" s="661"/>
      <c r="AF82" s="661"/>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88"/>
      <c r="AC83" s="688"/>
      <c r="AD83" s="688"/>
      <c r="AE83" s="688"/>
      <c r="AF83" s="688"/>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67">
        <f>IFERROR(AB83/AB79*100,0)</f>
        <v>0</v>
      </c>
      <c r="AC84" s="667"/>
      <c r="AD84" s="667"/>
      <c r="AE84" s="667"/>
      <c r="AF84" s="667"/>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91"/>
      <c r="AB86" s="691"/>
      <c r="AC86" s="691"/>
      <c r="AD86" s="691"/>
      <c r="AE86" s="691"/>
      <c r="AF86" s="691"/>
      <c r="AG86" s="691"/>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70"/>
      <c r="AC87" s="670"/>
      <c r="AD87" s="670"/>
      <c r="AE87" s="670"/>
      <c r="AF87" s="670"/>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61"/>
      <c r="AC88" s="661"/>
      <c r="AD88" s="661"/>
      <c r="AE88" s="661"/>
      <c r="AF88" s="661"/>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69"/>
      <c r="AC89" s="669"/>
      <c r="AD89" s="669"/>
      <c r="AE89" s="669"/>
      <c r="AF89" s="669"/>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71">
        <f>AB89-AB88</f>
        <v>0</v>
      </c>
      <c r="AC90" s="671"/>
      <c r="AD90" s="671"/>
      <c r="AE90" s="671"/>
      <c r="AF90" s="671"/>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61"/>
      <c r="AC91" s="661"/>
      <c r="AD91" s="661"/>
      <c r="AE91" s="661"/>
      <c r="AF91" s="661"/>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88"/>
      <c r="AC92" s="688"/>
      <c r="AD92" s="688"/>
      <c r="AE92" s="688"/>
      <c r="AF92" s="688"/>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67">
        <f>IFERROR(AB92/AB88*100,0)</f>
        <v>0</v>
      </c>
      <c r="AC93" s="667"/>
      <c r="AD93" s="667"/>
      <c r="AE93" s="667"/>
      <c r="AF93" s="667"/>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91"/>
      <c r="AB95" s="691"/>
      <c r="AC95" s="691"/>
      <c r="AD95" s="691"/>
      <c r="AE95" s="691"/>
      <c r="AF95" s="691"/>
      <c r="AG95" s="691"/>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70"/>
      <c r="AC96" s="670"/>
      <c r="AD96" s="670"/>
      <c r="AE96" s="670"/>
      <c r="AF96" s="670"/>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61"/>
      <c r="AC97" s="661"/>
      <c r="AD97" s="661"/>
      <c r="AE97" s="661"/>
      <c r="AF97" s="661"/>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69"/>
      <c r="AC98" s="669"/>
      <c r="AD98" s="669"/>
      <c r="AE98" s="669"/>
      <c r="AF98" s="669"/>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71">
        <f>AB98-AB97</f>
        <v>0</v>
      </c>
      <c r="AC99" s="671"/>
      <c r="AD99" s="671"/>
      <c r="AE99" s="671"/>
      <c r="AF99" s="671"/>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61"/>
      <c r="AC100" s="661"/>
      <c r="AD100" s="661"/>
      <c r="AE100" s="661"/>
      <c r="AF100" s="661"/>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88"/>
      <c r="AC101" s="688"/>
      <c r="AD101" s="688"/>
      <c r="AE101" s="688"/>
      <c r="AF101" s="688"/>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67">
        <f>IFERROR(AB101/AB97*100,0)</f>
        <v>0</v>
      </c>
      <c r="AC102" s="667"/>
      <c r="AD102" s="667"/>
      <c r="AE102" s="667"/>
      <c r="AF102" s="667"/>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91"/>
      <c r="AB104" s="691"/>
      <c r="AC104" s="691"/>
      <c r="AD104" s="691"/>
      <c r="AE104" s="691"/>
      <c r="AF104" s="691"/>
      <c r="AG104" s="691"/>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70"/>
      <c r="AC105" s="670"/>
      <c r="AD105" s="670"/>
      <c r="AE105" s="670"/>
      <c r="AF105" s="670"/>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61"/>
      <c r="AC106" s="661"/>
      <c r="AD106" s="661"/>
      <c r="AE106" s="661"/>
      <c r="AF106" s="661"/>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69"/>
      <c r="AC107" s="669"/>
      <c r="AD107" s="669"/>
      <c r="AE107" s="669"/>
      <c r="AF107" s="669"/>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71">
        <f>AB107-AB106</f>
        <v>0</v>
      </c>
      <c r="AC108" s="671"/>
      <c r="AD108" s="671"/>
      <c r="AE108" s="671"/>
      <c r="AF108" s="671"/>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61"/>
      <c r="AC109" s="661"/>
      <c r="AD109" s="661"/>
      <c r="AE109" s="661"/>
      <c r="AF109" s="661"/>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88"/>
      <c r="AC110" s="688"/>
      <c r="AD110" s="688"/>
      <c r="AE110" s="688"/>
      <c r="AF110" s="688"/>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67">
        <f>IFERROR(AB110/AB106*100,0)</f>
        <v>0</v>
      </c>
      <c r="AC111" s="667"/>
      <c r="AD111" s="667"/>
      <c r="AE111" s="667"/>
      <c r="AF111" s="667"/>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89"/>
      <c r="AB114" s="689"/>
      <c r="AC114" s="689"/>
      <c r="AD114" s="689"/>
      <c r="AE114" s="689"/>
      <c r="AF114" s="689"/>
      <c r="AG114" s="689"/>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90"/>
      <c r="AC115" s="690"/>
      <c r="AD115" s="690"/>
      <c r="AE115" s="690"/>
      <c r="AF115" s="690"/>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62"/>
      <c r="AC116" s="662"/>
      <c r="AD116" s="662"/>
      <c r="AE116" s="662"/>
      <c r="AF116" s="662"/>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62"/>
      <c r="AC117" s="662"/>
      <c r="AD117" s="662"/>
      <c r="AE117" s="662"/>
      <c r="AF117" s="662"/>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63"/>
      <c r="AC118" s="663"/>
      <c r="AD118" s="663"/>
      <c r="AE118" s="663"/>
      <c r="AF118" s="663"/>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62"/>
      <c r="AC119" s="662"/>
      <c r="AD119" s="662"/>
      <c r="AE119" s="662"/>
      <c r="AF119" s="662"/>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68">
        <f>AB118-AB116</f>
        <v>0</v>
      </c>
      <c r="AC120" s="668"/>
      <c r="AD120" s="668"/>
      <c r="AE120" s="668"/>
      <c r="AF120" s="66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68">
        <f>AB119-AB117</f>
        <v>0</v>
      </c>
      <c r="AC121" s="668"/>
      <c r="AD121" s="668"/>
      <c r="AE121" s="668"/>
      <c r="AF121" s="66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62"/>
      <c r="AC122" s="662"/>
      <c r="AD122" s="662"/>
      <c r="AE122" s="662"/>
      <c r="AF122" s="662"/>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87"/>
      <c r="AC123" s="687"/>
      <c r="AD123" s="687"/>
      <c r="AE123" s="687"/>
      <c r="AF123" s="687"/>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67">
        <f>IFERROR(AB123/AB117*100,0)</f>
        <v>0</v>
      </c>
      <c r="AC124" s="667"/>
      <c r="AD124" s="667"/>
      <c r="AE124" s="667"/>
      <c r="AF124" s="667"/>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89"/>
      <c r="AB126" s="689"/>
      <c r="AC126" s="689"/>
      <c r="AD126" s="689"/>
      <c r="AE126" s="689"/>
      <c r="AF126" s="689"/>
      <c r="AG126" s="689"/>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90"/>
      <c r="AC127" s="690"/>
      <c r="AD127" s="690"/>
      <c r="AE127" s="690"/>
      <c r="AF127" s="690"/>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62"/>
      <c r="AC128" s="662"/>
      <c r="AD128" s="662"/>
      <c r="AE128" s="662"/>
      <c r="AF128" s="662"/>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62"/>
      <c r="AC129" s="662"/>
      <c r="AD129" s="662"/>
      <c r="AE129" s="662"/>
      <c r="AF129" s="662"/>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63"/>
      <c r="AC130" s="663"/>
      <c r="AD130" s="663"/>
      <c r="AE130" s="663"/>
      <c r="AF130" s="663"/>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62"/>
      <c r="AC131" s="662"/>
      <c r="AD131" s="662"/>
      <c r="AE131" s="662"/>
      <c r="AF131" s="662"/>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68">
        <f>AB130-AB128</f>
        <v>0</v>
      </c>
      <c r="AC132" s="668"/>
      <c r="AD132" s="668"/>
      <c r="AE132" s="668"/>
      <c r="AF132" s="66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68">
        <f>AB131-AB129</f>
        <v>0</v>
      </c>
      <c r="AC133" s="668"/>
      <c r="AD133" s="668"/>
      <c r="AE133" s="668"/>
      <c r="AF133" s="66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62"/>
      <c r="AC134" s="662"/>
      <c r="AD134" s="662"/>
      <c r="AE134" s="662"/>
      <c r="AF134" s="662"/>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87"/>
      <c r="AC135" s="687"/>
      <c r="AD135" s="687"/>
      <c r="AE135" s="687"/>
      <c r="AF135" s="687"/>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67">
        <f>IFERROR(AB135/AB129*100,0)</f>
        <v>0</v>
      </c>
      <c r="AC136" s="667"/>
      <c r="AD136" s="667"/>
      <c r="AE136" s="667"/>
      <c r="AF136" s="667"/>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716"/>
      <c r="D144" s="716"/>
      <c r="E144" s="716"/>
      <c r="F144" s="716"/>
      <c r="G144" s="716"/>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6"/>
      <c r="AD144" s="716"/>
      <c r="AE144" s="716"/>
      <c r="AF144" s="716"/>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83" t="s">
        <v>368</v>
      </c>
      <c r="B147" s="683"/>
      <c r="C147" s="683"/>
      <c r="D147" s="683"/>
      <c r="E147" s="683"/>
      <c r="F147" s="683"/>
      <c r="G147" s="683"/>
      <c r="H147" s="683"/>
      <c r="I147" s="683"/>
      <c r="J147" s="683"/>
      <c r="K147" s="683"/>
      <c r="L147" s="683"/>
      <c r="M147" s="683"/>
      <c r="N147" s="683"/>
      <c r="O147" s="683"/>
      <c r="P147" s="683"/>
      <c r="Q147" s="683"/>
      <c r="R147" s="683"/>
      <c r="S147" s="683"/>
      <c r="T147" s="683"/>
      <c r="U147" s="683"/>
      <c r="V147" s="683"/>
      <c r="W147" s="683"/>
      <c r="X147" s="683"/>
      <c r="Y147" s="683"/>
      <c r="Z147" s="683"/>
      <c r="AA147" s="683"/>
      <c r="AB147" s="683"/>
      <c r="AC147" s="683"/>
      <c r="AD147" s="683"/>
      <c r="AE147" s="683"/>
      <c r="AF147" s="683"/>
      <c r="AG147" s="683"/>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84"/>
      <c r="F149" s="684"/>
      <c r="G149" s="49" t="s">
        <v>16</v>
      </c>
      <c r="H149" s="684"/>
      <c r="I149" s="684"/>
      <c r="J149" s="49" t="s">
        <v>264</v>
      </c>
      <c r="K149" s="684"/>
      <c r="L149" s="684"/>
      <c r="M149" s="49" t="s">
        <v>18</v>
      </c>
      <c r="N149" s="49"/>
      <c r="O149" s="49"/>
      <c r="P149" s="49" t="s">
        <v>369</v>
      </c>
      <c r="Q149" s="49"/>
      <c r="R149" s="49"/>
      <c r="S149" s="49"/>
      <c r="T149" s="685"/>
      <c r="U149" s="685"/>
      <c r="V149" s="685"/>
      <c r="W149" s="685"/>
      <c r="X149" s="685"/>
      <c r="Y149" s="685"/>
      <c r="Z149" s="685"/>
      <c r="AA149" s="685"/>
      <c r="AB149" s="685"/>
      <c r="AC149" s="685"/>
      <c r="AD149" s="685"/>
      <c r="AE149" s="685"/>
      <c r="AF149" s="685"/>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J7" sqref="J7:S7"/>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6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41" t="s">
        <v>433</v>
      </c>
      <c r="B2" s="641"/>
      <c r="C2" s="641"/>
      <c r="D2" s="641"/>
      <c r="E2" s="641"/>
      <c r="F2" s="641"/>
      <c r="G2" s="641"/>
      <c r="H2" s="641"/>
      <c r="I2" s="641"/>
      <c r="J2" s="641"/>
      <c r="K2" s="641"/>
      <c r="L2" s="641"/>
      <c r="M2" s="641"/>
      <c r="N2" s="641"/>
      <c r="O2" s="641"/>
      <c r="P2" s="641"/>
      <c r="Q2" s="641"/>
      <c r="R2" s="641"/>
      <c r="S2" s="641"/>
      <c r="T2" s="641"/>
      <c r="U2" s="642">
        <v>6</v>
      </c>
      <c r="V2" s="642"/>
      <c r="W2" s="693" t="s">
        <v>434</v>
      </c>
      <c r="X2" s="693"/>
      <c r="Y2" s="693"/>
      <c r="Z2" s="693"/>
      <c r="AA2" s="693"/>
      <c r="AB2" s="693"/>
      <c r="AC2" s="693"/>
      <c r="AD2" s="693"/>
      <c r="AE2" s="693"/>
      <c r="AF2" s="693"/>
      <c r="AG2" s="693"/>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65"/>
      <c r="K5" s="766"/>
      <c r="L5" s="766"/>
      <c r="M5" s="766"/>
      <c r="N5" s="766"/>
      <c r="O5" s="766"/>
      <c r="P5" s="766"/>
      <c r="Q5" s="766"/>
      <c r="R5" s="766"/>
      <c r="S5" s="767"/>
      <c r="X5" s="28"/>
      <c r="Y5" s="28"/>
      <c r="Z5" s="28"/>
      <c r="AA5" s="28"/>
      <c r="AB5" s="28"/>
      <c r="AC5" s="28"/>
      <c r="AD5" s="28"/>
      <c r="AE5" s="28"/>
      <c r="AF5" s="28"/>
      <c r="AG5" s="28"/>
    </row>
    <row r="6" spans="1:44" ht="16.149999999999999" customHeight="1" thickBot="1">
      <c r="B6" s="265" t="s">
        <v>258</v>
      </c>
      <c r="C6" s="265"/>
      <c r="D6" s="265"/>
      <c r="E6" s="265"/>
      <c r="F6" s="265"/>
      <c r="G6" s="265"/>
      <c r="H6" s="265"/>
      <c r="I6" s="408"/>
      <c r="J6" s="747"/>
      <c r="K6" s="748"/>
      <c r="L6" s="748"/>
      <c r="M6" s="748"/>
      <c r="N6" s="748"/>
      <c r="O6" s="748"/>
      <c r="P6" s="748"/>
      <c r="Q6" s="748"/>
      <c r="R6" s="748"/>
      <c r="S6" s="749"/>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47" t="s">
        <v>1927</v>
      </c>
      <c r="K7" s="748"/>
      <c r="L7" s="748"/>
      <c r="M7" s="748"/>
      <c r="N7" s="748"/>
      <c r="O7" s="748"/>
      <c r="P7" s="748"/>
      <c r="Q7" s="748"/>
      <c r="R7" s="748"/>
      <c r="S7" s="749"/>
      <c r="X7" s="28"/>
      <c r="Y7" s="28"/>
      <c r="Z7" s="28"/>
      <c r="AA7" s="28"/>
      <c r="AB7" s="28"/>
      <c r="AC7" s="28"/>
      <c r="AD7" s="28"/>
      <c r="AE7" s="28"/>
      <c r="AF7" s="28"/>
      <c r="AG7" s="28"/>
      <c r="AH7" s="525">
        <f>IFERROR(VLOOKUP(J7,リスト用!C:D,2,FALSE),"")</f>
        <v>0</v>
      </c>
      <c r="AR7" s="524">
        <f>HYPERLINK("mailto:"&amp;AH7,AH7)</f>
        <v>0</v>
      </c>
    </row>
    <row r="8" spans="1:44" ht="16.149999999999999" customHeight="1">
      <c r="B8" s="3"/>
      <c r="C8" s="3"/>
      <c r="E8" s="3"/>
      <c r="F8" s="3" t="s">
        <v>1638</v>
      </c>
      <c r="G8" s="3"/>
      <c r="H8" s="3"/>
      <c r="I8" s="3"/>
      <c r="J8" s="747"/>
      <c r="K8" s="748"/>
      <c r="L8" s="748"/>
      <c r="M8" s="748"/>
      <c r="N8" s="748"/>
      <c r="O8" s="748"/>
      <c r="P8" s="748"/>
      <c r="Q8" s="748"/>
      <c r="R8" s="748"/>
      <c r="S8" s="749"/>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47"/>
      <c r="K9" s="748"/>
      <c r="L9" s="748"/>
      <c r="M9" s="748"/>
      <c r="N9" s="748"/>
      <c r="O9" s="748"/>
      <c r="P9" s="748"/>
      <c r="Q9" s="748"/>
      <c r="R9" s="748"/>
      <c r="S9" s="749"/>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47"/>
      <c r="K10" s="748"/>
      <c r="L10" s="748"/>
      <c r="M10" s="748"/>
      <c r="N10" s="748"/>
      <c r="O10" s="748"/>
      <c r="P10" s="748"/>
      <c r="Q10" s="748"/>
      <c r="R10" s="748"/>
      <c r="S10" s="749"/>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59" t="s">
        <v>1546</v>
      </c>
      <c r="C14" s="760"/>
      <c r="D14" s="761" t="s">
        <v>261</v>
      </c>
      <c r="E14" s="762"/>
      <c r="F14" s="762"/>
      <c r="G14" s="762"/>
      <c r="H14" s="762"/>
      <c r="I14" s="762"/>
      <c r="J14" s="762"/>
      <c r="K14" s="762"/>
      <c r="L14" s="762"/>
      <c r="M14" s="762"/>
      <c r="N14" s="762"/>
      <c r="O14" s="762"/>
      <c r="P14" s="762"/>
      <c r="Q14" s="762"/>
      <c r="R14" s="762"/>
      <c r="S14" s="762"/>
      <c r="T14" s="762"/>
      <c r="U14" s="762"/>
      <c r="V14" s="762"/>
      <c r="W14" s="762"/>
      <c r="X14" s="762"/>
      <c r="Y14" s="762"/>
      <c r="Z14" s="762"/>
      <c r="AA14" s="3"/>
      <c r="AB14" s="3"/>
      <c r="AC14" s="3"/>
      <c r="AD14" s="3"/>
      <c r="AE14" s="3"/>
      <c r="AF14" s="3"/>
      <c r="AG14" s="3"/>
    </row>
    <row r="15" spans="1:44" ht="16.149999999999999" hidden="1" customHeight="1" outlineLevel="1" thickBot="1">
      <c r="A15" s="307"/>
      <c r="B15" s="759" t="s">
        <v>1546</v>
      </c>
      <c r="C15" s="760"/>
      <c r="D15" s="763" t="s">
        <v>262</v>
      </c>
      <c r="E15" s="764"/>
      <c r="F15" s="764"/>
      <c r="G15" s="764"/>
      <c r="H15" s="764"/>
      <c r="I15" s="764"/>
      <c r="J15" s="764"/>
      <c r="K15" s="764"/>
      <c r="L15" s="764"/>
      <c r="M15" s="764"/>
      <c r="N15" s="764"/>
      <c r="O15" s="764"/>
      <c r="P15" s="764"/>
      <c r="Q15" s="764"/>
      <c r="R15" s="764"/>
      <c r="S15" s="764"/>
      <c r="T15" s="764"/>
      <c r="U15" s="764"/>
      <c r="V15" s="764"/>
      <c r="W15" s="764"/>
      <c r="X15" s="764"/>
      <c r="Y15" s="764"/>
      <c r="Z15" s="764"/>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81" t="s">
        <v>15</v>
      </c>
      <c r="C18" s="703"/>
      <c r="D18" s="703"/>
      <c r="E18" s="655"/>
      <c r="F18" s="655"/>
      <c r="G18" s="20" t="s">
        <v>16</v>
      </c>
      <c r="H18" s="655"/>
      <c r="I18" s="655"/>
      <c r="J18" s="20" t="s">
        <v>264</v>
      </c>
      <c r="K18" s="20"/>
      <c r="L18" s="20" t="s">
        <v>265</v>
      </c>
      <c r="M18" s="20" t="s">
        <v>15</v>
      </c>
      <c r="N18" s="20"/>
      <c r="O18" s="655">
        <v>7</v>
      </c>
      <c r="P18" s="655"/>
      <c r="Q18" s="20" t="s">
        <v>16</v>
      </c>
      <c r="R18" s="655">
        <v>3</v>
      </c>
      <c r="S18" s="655"/>
      <c r="T18" s="21" t="s">
        <v>264</v>
      </c>
      <c r="V18" s="757" t="str">
        <f>IFERROR(IF(E18=O18,R18-H18+1,IF(O18-E18=1,12-H18+1+R18,IF(O18-E18=2,12-H18+1+R18+12,""))),1)</f>
        <v/>
      </c>
      <c r="W18" s="757"/>
      <c r="X18" s="757"/>
      <c r="Y18" s="758"/>
      <c r="Z18" s="3" t="s">
        <v>266</v>
      </c>
      <c r="AA18" s="3"/>
      <c r="AG18" s="3"/>
      <c r="AR18" s="518" t="str">
        <f>IF(OR(V18&gt;12,V18&lt;0),"←終了月が開始月と同年度内となるように選択してください","")</f>
        <v>←終了月が開始月と同年度内となるように選択してください</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81" t="s">
        <v>15</v>
      </c>
      <c r="C21" s="703"/>
      <c r="D21" s="703"/>
      <c r="E21" s="655"/>
      <c r="F21" s="655"/>
      <c r="G21" s="20" t="s">
        <v>16</v>
      </c>
      <c r="H21" s="655"/>
      <c r="I21" s="655"/>
      <c r="J21" s="20" t="s">
        <v>264</v>
      </c>
      <c r="K21" s="20"/>
      <c r="L21" s="20" t="s">
        <v>265</v>
      </c>
      <c r="M21" s="20" t="s">
        <v>15</v>
      </c>
      <c r="N21" s="20"/>
      <c r="O21" s="655">
        <v>7</v>
      </c>
      <c r="P21" s="655"/>
      <c r="Q21" s="20" t="s">
        <v>16</v>
      </c>
      <c r="R21" s="655">
        <v>3</v>
      </c>
      <c r="S21" s="655"/>
      <c r="T21" s="21" t="s">
        <v>264</v>
      </c>
      <c r="V21" s="757" t="str">
        <f>IFERROR(IF(E21=O21,R21-H21+1,IF(O21-E21=1,12-H21+1+R21,IF(O21-E21=2,12-H21+1+R21+12,""))),1)</f>
        <v/>
      </c>
      <c r="W21" s="757"/>
      <c r="X21" s="757"/>
      <c r="Y21" s="758"/>
      <c r="Z21" s="3" t="s">
        <v>266</v>
      </c>
      <c r="AA21" s="3"/>
      <c r="AG21" s="3"/>
      <c r="AR21" s="518" t="str">
        <f>IF(OR(V21&gt;12,V21&lt;0),"←終了月が開始月と同年度内となるように選択してください","")</f>
        <v>←終了月が開始月と同年度内となるように選択してください</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50"/>
      <c r="S24" s="751"/>
      <c r="T24" s="751"/>
      <c r="U24" s="751"/>
      <c r="V24" s="751"/>
      <c r="W24" s="751"/>
      <c r="X24" s="751"/>
      <c r="Y24" s="529"/>
      <c r="Z24" s="529"/>
      <c r="AA24" s="529"/>
      <c r="AB24" s="529"/>
      <c r="AC24" s="752"/>
      <c r="AD24" s="752"/>
      <c r="AE24" s="752"/>
      <c r="AF24" s="752"/>
      <c r="AG24" s="530"/>
    </row>
    <row r="25" spans="1:44" ht="16.149999999999999" hidden="1" customHeight="1" outlineLevel="1">
      <c r="A25" s="531"/>
      <c r="B25" s="739" t="s">
        <v>436</v>
      </c>
      <c r="C25" s="739"/>
      <c r="D25" s="739"/>
      <c r="E25" s="739"/>
      <c r="F25" s="739"/>
      <c r="G25" s="739"/>
      <c r="H25" s="739"/>
      <c r="I25" s="739"/>
      <c r="J25" s="739"/>
      <c r="K25" s="739"/>
      <c r="L25" s="739"/>
      <c r="M25" s="739"/>
      <c r="N25" s="739"/>
      <c r="O25" s="739"/>
      <c r="P25" s="739"/>
      <c r="Q25" s="739"/>
      <c r="R25" s="739"/>
      <c r="S25" s="740" t="s">
        <v>437</v>
      </c>
      <c r="T25" s="741"/>
      <c r="U25" s="741"/>
      <c r="V25" s="741"/>
      <c r="W25" s="741"/>
      <c r="X25" s="741"/>
      <c r="Y25" s="741"/>
      <c r="Z25" s="741"/>
      <c r="AA25" s="753"/>
      <c r="AB25" s="740" t="s">
        <v>113</v>
      </c>
      <c r="AC25" s="741"/>
      <c r="AD25" s="741"/>
      <c r="AE25" s="741"/>
      <c r="AF25" s="741"/>
      <c r="AG25" s="742"/>
    </row>
    <row r="26" spans="1:44" ht="16.149999999999999" hidden="1" customHeight="1" outlineLevel="1">
      <c r="A26" s="531"/>
      <c r="B26" s="532" t="s">
        <v>438</v>
      </c>
      <c r="C26" s="533" t="s">
        <v>15</v>
      </c>
      <c r="D26" s="736" t="str">
        <f>IF('別添_計画書（病院及び有床診療所）'!E21=0,"",'別添_計画書（病院及び有床診療所）'!E21)</f>
        <v/>
      </c>
      <c r="E26" s="736"/>
      <c r="F26" s="534" t="s">
        <v>16</v>
      </c>
      <c r="G26" s="736" t="str">
        <f>IF('別添_計画書（病院及び有床診療所）'!H21=0,"",'別添_計画書（病院及び有床診療所）'!H21)</f>
        <v/>
      </c>
      <c r="H26" s="736"/>
      <c r="I26" s="534" t="s">
        <v>264</v>
      </c>
      <c r="J26" s="534" t="s">
        <v>439</v>
      </c>
      <c r="K26" s="534" t="s">
        <v>440</v>
      </c>
      <c r="L26" s="534"/>
      <c r="M26" s="744"/>
      <c r="N26" s="744"/>
      <c r="O26" s="535" t="s">
        <v>16</v>
      </c>
      <c r="P26" s="744"/>
      <c r="Q26" s="744"/>
      <c r="R26" s="536" t="s">
        <v>264</v>
      </c>
      <c r="S26" s="533"/>
      <c r="T26" s="754" t="str">
        <f>'別添_計画書（病院及び有床診療所）'!P31</f>
        <v>算定不可</v>
      </c>
      <c r="U26" s="754"/>
      <c r="V26" s="754"/>
      <c r="W26" s="754"/>
      <c r="X26" s="754"/>
      <c r="Y26" s="754"/>
      <c r="Z26" s="754"/>
      <c r="AA26" s="534"/>
      <c r="AB26" s="324"/>
      <c r="AC26" s="746" t="str">
        <f>IFERROR(IF(T26="","-",VLOOKUP(T26,'リスト（入院）'!C:D,2,FALSE)),"-")</f>
        <v>-</v>
      </c>
      <c r="AD26" s="746"/>
      <c r="AE26" s="746"/>
      <c r="AF26" s="746"/>
      <c r="AG26" s="537" t="s">
        <v>276</v>
      </c>
    </row>
    <row r="27" spans="1:44" ht="16.149999999999999" hidden="1" customHeight="1" outlineLevel="1">
      <c r="A27" s="531"/>
      <c r="B27" s="532" t="s">
        <v>441</v>
      </c>
      <c r="C27" s="533" t="s">
        <v>15</v>
      </c>
      <c r="D27" s="744"/>
      <c r="E27" s="744"/>
      <c r="F27" s="534" t="s">
        <v>16</v>
      </c>
      <c r="G27" s="744"/>
      <c r="H27" s="744"/>
      <c r="I27" s="534" t="s">
        <v>264</v>
      </c>
      <c r="J27" s="534" t="s">
        <v>439</v>
      </c>
      <c r="K27" s="534" t="s">
        <v>440</v>
      </c>
      <c r="L27" s="534"/>
      <c r="M27" s="744"/>
      <c r="N27" s="744"/>
      <c r="O27" s="535" t="s">
        <v>16</v>
      </c>
      <c r="P27" s="744"/>
      <c r="Q27" s="744"/>
      <c r="R27" s="536" t="s">
        <v>264</v>
      </c>
      <c r="S27" s="533"/>
      <c r="T27" s="745"/>
      <c r="U27" s="745"/>
      <c r="V27" s="745"/>
      <c r="W27" s="745"/>
      <c r="X27" s="745"/>
      <c r="Y27" s="745"/>
      <c r="Z27" s="745"/>
      <c r="AA27" s="534"/>
      <c r="AB27" s="324"/>
      <c r="AC27" s="746" t="str">
        <f>IFERROR(IF(T27="","-",VLOOKUP(T27,'リスト（入院）'!C:D,2,FALSE)),"-")</f>
        <v>-</v>
      </c>
      <c r="AD27" s="746"/>
      <c r="AE27" s="746"/>
      <c r="AF27" s="746"/>
      <c r="AG27" s="537" t="s">
        <v>276</v>
      </c>
    </row>
    <row r="28" spans="1:44" ht="16.149999999999999" hidden="1" customHeight="1" outlineLevel="1">
      <c r="A28" s="531"/>
      <c r="B28" s="532" t="s">
        <v>442</v>
      </c>
      <c r="C28" s="533" t="s">
        <v>15</v>
      </c>
      <c r="D28" s="744"/>
      <c r="E28" s="744"/>
      <c r="F28" s="534" t="s">
        <v>16</v>
      </c>
      <c r="G28" s="744"/>
      <c r="H28" s="744"/>
      <c r="I28" s="534" t="s">
        <v>264</v>
      </c>
      <c r="J28" s="534" t="s">
        <v>439</v>
      </c>
      <c r="K28" s="534" t="s">
        <v>440</v>
      </c>
      <c r="L28" s="534"/>
      <c r="M28" s="744"/>
      <c r="N28" s="744"/>
      <c r="O28" s="535" t="s">
        <v>16</v>
      </c>
      <c r="P28" s="744"/>
      <c r="Q28" s="744"/>
      <c r="R28" s="536" t="s">
        <v>264</v>
      </c>
      <c r="S28" s="533"/>
      <c r="T28" s="745"/>
      <c r="U28" s="745"/>
      <c r="V28" s="745"/>
      <c r="W28" s="745"/>
      <c r="X28" s="745"/>
      <c r="Y28" s="745"/>
      <c r="Z28" s="745"/>
      <c r="AA28" s="534"/>
      <c r="AB28" s="324"/>
      <c r="AC28" s="746" t="str">
        <f>IFERROR(IF(T28="","-",VLOOKUP(T28,'リスト（入院）'!C:D,2,FALSE)),"-")</f>
        <v>-</v>
      </c>
      <c r="AD28" s="746"/>
      <c r="AE28" s="746"/>
      <c r="AF28" s="746"/>
      <c r="AG28" s="537" t="s">
        <v>276</v>
      </c>
    </row>
    <row r="29" spans="1:44" ht="16.149999999999999" hidden="1" customHeight="1" outlineLevel="1">
      <c r="A29" s="531"/>
      <c r="B29" s="538" t="s">
        <v>443</v>
      </c>
      <c r="C29" s="533" t="s">
        <v>15</v>
      </c>
      <c r="D29" s="744"/>
      <c r="E29" s="744"/>
      <c r="F29" s="534" t="s">
        <v>16</v>
      </c>
      <c r="G29" s="744"/>
      <c r="H29" s="744"/>
      <c r="I29" s="534" t="s">
        <v>264</v>
      </c>
      <c r="J29" s="534" t="s">
        <v>439</v>
      </c>
      <c r="K29" s="534" t="s">
        <v>440</v>
      </c>
      <c r="L29" s="534"/>
      <c r="M29" s="744"/>
      <c r="N29" s="744"/>
      <c r="O29" s="535" t="s">
        <v>16</v>
      </c>
      <c r="P29" s="744"/>
      <c r="Q29" s="744"/>
      <c r="R29" s="536" t="s">
        <v>264</v>
      </c>
      <c r="S29" s="533"/>
      <c r="T29" s="745"/>
      <c r="U29" s="745"/>
      <c r="V29" s="745"/>
      <c r="W29" s="745"/>
      <c r="X29" s="745"/>
      <c r="Y29" s="745"/>
      <c r="Z29" s="745"/>
      <c r="AA29" s="534"/>
      <c r="AB29" s="324"/>
      <c r="AC29" s="746" t="str">
        <f>IFERROR(IF(T29="","-",VLOOKUP(T29,'リスト（入院）'!C:D,2,FALSE)),"-")</f>
        <v>-</v>
      </c>
      <c r="AD29" s="746"/>
      <c r="AE29" s="746"/>
      <c r="AF29" s="746"/>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3"/>
      <c r="AD30" s="743"/>
      <c r="AE30" s="743"/>
      <c r="AF30" s="743"/>
      <c r="AG30" s="537"/>
    </row>
    <row r="31" spans="1:44" ht="16.149999999999999" hidden="1" customHeight="1" outlineLevel="1">
      <c r="A31" s="531"/>
      <c r="B31" s="739" t="s">
        <v>436</v>
      </c>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40" t="s">
        <v>445</v>
      </c>
      <c r="AC31" s="741"/>
      <c r="AD31" s="741"/>
      <c r="AE31" s="741"/>
      <c r="AF31" s="741"/>
      <c r="AG31" s="742"/>
    </row>
    <row r="32" spans="1:44" ht="16.149999999999999" hidden="1" customHeight="1" outlineLevel="1">
      <c r="A32" s="531"/>
      <c r="B32" s="532" t="s">
        <v>438</v>
      </c>
      <c r="C32" s="533" t="s">
        <v>15</v>
      </c>
      <c r="D32" s="736" t="str">
        <f>IF(D26="","",D26)</f>
        <v/>
      </c>
      <c r="E32" s="736"/>
      <c r="F32" s="534" t="s">
        <v>16</v>
      </c>
      <c r="G32" s="736" t="str">
        <f>IF(G26="","",G26)</f>
        <v/>
      </c>
      <c r="H32" s="736"/>
      <c r="I32" s="534" t="s">
        <v>264</v>
      </c>
      <c r="J32" s="534" t="s">
        <v>439</v>
      </c>
      <c r="K32" s="534" t="s">
        <v>440</v>
      </c>
      <c r="L32" s="534"/>
      <c r="M32" s="736" t="str">
        <f>IF(M26="","",M26)</f>
        <v/>
      </c>
      <c r="N32" s="736"/>
      <c r="O32" s="535" t="s">
        <v>16</v>
      </c>
      <c r="P32" s="736" t="str">
        <f>IF(P26="","",P26)</f>
        <v/>
      </c>
      <c r="Q32" s="736"/>
      <c r="R32" s="535" t="s">
        <v>264</v>
      </c>
      <c r="S32" s="382"/>
      <c r="T32" s="382"/>
      <c r="U32" s="382"/>
      <c r="V32" s="382"/>
      <c r="W32" s="382"/>
      <c r="X32" s="382"/>
      <c r="Y32" s="382"/>
      <c r="Z32" s="382"/>
      <c r="AA32" s="540"/>
      <c r="AB32" s="324"/>
      <c r="AC32" s="720"/>
      <c r="AD32" s="720"/>
      <c r="AE32" s="720"/>
      <c r="AF32" s="720"/>
      <c r="AG32" s="537" t="s">
        <v>278</v>
      </c>
    </row>
    <row r="33" spans="1:43" ht="16.149999999999999" hidden="1" customHeight="1" outlineLevel="1">
      <c r="A33" s="531"/>
      <c r="B33" s="532" t="s">
        <v>441</v>
      </c>
      <c r="C33" s="533" t="s">
        <v>15</v>
      </c>
      <c r="D33" s="736" t="str">
        <f>IF(D27="","",D27)</f>
        <v/>
      </c>
      <c r="E33" s="736"/>
      <c r="F33" s="534" t="s">
        <v>16</v>
      </c>
      <c r="G33" s="736" t="str">
        <f>IF(G27="","",G27)</f>
        <v/>
      </c>
      <c r="H33" s="736"/>
      <c r="I33" s="534" t="s">
        <v>264</v>
      </c>
      <c r="J33" s="534" t="s">
        <v>439</v>
      </c>
      <c r="K33" s="534" t="s">
        <v>440</v>
      </c>
      <c r="L33" s="534"/>
      <c r="M33" s="736" t="str">
        <f>IF(M27="","",M27)</f>
        <v/>
      </c>
      <c r="N33" s="736"/>
      <c r="O33" s="535" t="s">
        <v>16</v>
      </c>
      <c r="P33" s="736" t="str">
        <f>IF(P27="","",P27)</f>
        <v/>
      </c>
      <c r="Q33" s="736"/>
      <c r="R33" s="535" t="s">
        <v>264</v>
      </c>
      <c r="S33" s="382"/>
      <c r="T33" s="382"/>
      <c r="U33" s="382"/>
      <c r="V33" s="382"/>
      <c r="W33" s="382"/>
      <c r="X33" s="382"/>
      <c r="Y33" s="382"/>
      <c r="Z33" s="382"/>
      <c r="AA33" s="540"/>
      <c r="AB33" s="324"/>
      <c r="AC33" s="720"/>
      <c r="AD33" s="720"/>
      <c r="AE33" s="720"/>
      <c r="AF33" s="720"/>
      <c r="AG33" s="537" t="s">
        <v>278</v>
      </c>
    </row>
    <row r="34" spans="1:43" ht="16.149999999999999" hidden="1" customHeight="1" outlineLevel="1">
      <c r="A34" s="531"/>
      <c r="B34" s="532" t="s">
        <v>442</v>
      </c>
      <c r="C34" s="533" t="s">
        <v>15</v>
      </c>
      <c r="D34" s="736" t="str">
        <f>IF(D28="","",D28)</f>
        <v/>
      </c>
      <c r="E34" s="736"/>
      <c r="F34" s="534" t="s">
        <v>16</v>
      </c>
      <c r="G34" s="736" t="str">
        <f>IF(G28="","",G28)</f>
        <v/>
      </c>
      <c r="H34" s="736"/>
      <c r="I34" s="534" t="s">
        <v>264</v>
      </c>
      <c r="J34" s="534" t="s">
        <v>439</v>
      </c>
      <c r="K34" s="534" t="s">
        <v>440</v>
      </c>
      <c r="L34" s="534"/>
      <c r="M34" s="736" t="str">
        <f>IF(M28="","",M28)</f>
        <v/>
      </c>
      <c r="N34" s="736"/>
      <c r="O34" s="535" t="s">
        <v>16</v>
      </c>
      <c r="P34" s="736" t="str">
        <f>IF(P28="","",P28)</f>
        <v/>
      </c>
      <c r="Q34" s="736"/>
      <c r="R34" s="535" t="s">
        <v>264</v>
      </c>
      <c r="S34" s="382"/>
      <c r="T34" s="382"/>
      <c r="U34" s="382"/>
      <c r="V34" s="382"/>
      <c r="W34" s="382"/>
      <c r="X34" s="382"/>
      <c r="Y34" s="382"/>
      <c r="Z34" s="382"/>
      <c r="AA34" s="540"/>
      <c r="AB34" s="324"/>
      <c r="AC34" s="720"/>
      <c r="AD34" s="720"/>
      <c r="AE34" s="720"/>
      <c r="AF34" s="720"/>
      <c r="AG34" s="537" t="s">
        <v>278</v>
      </c>
    </row>
    <row r="35" spans="1:43" ht="16.149999999999999" hidden="1" customHeight="1" outlineLevel="1">
      <c r="A35" s="541"/>
      <c r="B35" s="538" t="s">
        <v>443</v>
      </c>
      <c r="C35" s="533" t="s">
        <v>15</v>
      </c>
      <c r="D35" s="736" t="str">
        <f>IF(D29="","",D29)</f>
        <v/>
      </c>
      <c r="E35" s="736"/>
      <c r="F35" s="534" t="s">
        <v>16</v>
      </c>
      <c r="G35" s="736" t="str">
        <f>IF(G29="","",G29)</f>
        <v/>
      </c>
      <c r="H35" s="736"/>
      <c r="I35" s="534" t="s">
        <v>264</v>
      </c>
      <c r="J35" s="534" t="s">
        <v>439</v>
      </c>
      <c r="K35" s="534" t="s">
        <v>440</v>
      </c>
      <c r="L35" s="534"/>
      <c r="M35" s="736" t="str">
        <f>IF(M29="","",M29)</f>
        <v/>
      </c>
      <c r="N35" s="736"/>
      <c r="O35" s="535" t="s">
        <v>16</v>
      </c>
      <c r="P35" s="736" t="str">
        <f>IF(P29="","",P29)</f>
        <v/>
      </c>
      <c r="Q35" s="736"/>
      <c r="R35" s="535" t="s">
        <v>264</v>
      </c>
      <c r="S35" s="382"/>
      <c r="T35" s="535"/>
      <c r="U35" s="535"/>
      <c r="V35" s="535"/>
      <c r="W35" s="535"/>
      <c r="X35" s="535"/>
      <c r="Y35" s="535"/>
      <c r="Z35" s="535"/>
      <c r="AA35" s="535"/>
      <c r="AB35" s="324"/>
      <c r="AC35" s="720"/>
      <c r="AD35" s="720"/>
      <c r="AE35" s="720"/>
      <c r="AF35" s="720"/>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37" t="str">
        <f>IF(AC32="","",SUM(AC32:AF35))</f>
        <v/>
      </c>
      <c r="AD36" s="737"/>
      <c r="AE36" s="737"/>
      <c r="AF36" s="737"/>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38"/>
      <c r="AD37" s="738"/>
      <c r="AE37" s="738"/>
      <c r="AF37" s="738"/>
      <c r="AG37" s="544"/>
    </row>
    <row r="38" spans="1:43" ht="16.149999999999999" hidden="1" customHeight="1" outlineLevel="1">
      <c r="A38" s="531"/>
      <c r="B38" s="739" t="s">
        <v>436</v>
      </c>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40"/>
      <c r="AB38" s="740" t="s">
        <v>448</v>
      </c>
      <c r="AC38" s="741"/>
      <c r="AD38" s="741"/>
      <c r="AE38" s="741"/>
      <c r="AF38" s="741"/>
      <c r="AG38" s="742"/>
    </row>
    <row r="39" spans="1:43" ht="16.149999999999999" hidden="1" customHeight="1" outlineLevel="1">
      <c r="A39" s="531"/>
      <c r="B39" s="532" t="s">
        <v>438</v>
      </c>
      <c r="C39" s="533" t="s">
        <v>15</v>
      </c>
      <c r="D39" s="736" t="str">
        <f>IF(D26="","",D26)</f>
        <v/>
      </c>
      <c r="E39" s="736"/>
      <c r="F39" s="534" t="s">
        <v>16</v>
      </c>
      <c r="G39" s="736" t="str">
        <f>IF(G26="","",G26)</f>
        <v/>
      </c>
      <c r="H39" s="736"/>
      <c r="I39" s="534" t="s">
        <v>264</v>
      </c>
      <c r="J39" s="534" t="s">
        <v>439</v>
      </c>
      <c r="K39" s="534" t="s">
        <v>440</v>
      </c>
      <c r="L39" s="534"/>
      <c r="M39" s="736" t="str">
        <f>IF(M26="","",M26)</f>
        <v/>
      </c>
      <c r="N39" s="736"/>
      <c r="O39" s="535" t="s">
        <v>16</v>
      </c>
      <c r="P39" s="736" t="str">
        <f>IF(P26="","",P26)</f>
        <v/>
      </c>
      <c r="Q39" s="736"/>
      <c r="R39" s="535" t="s">
        <v>264</v>
      </c>
      <c r="S39" s="382"/>
      <c r="T39" s="382"/>
      <c r="U39" s="382"/>
      <c r="V39" s="382"/>
      <c r="W39" s="382"/>
      <c r="X39" s="382"/>
      <c r="Y39" s="382"/>
      <c r="Z39" s="382"/>
      <c r="AA39" s="382"/>
      <c r="AB39" s="324"/>
      <c r="AC39" s="737" t="str">
        <f>IFERROR(AC26*AC32*10,"")</f>
        <v/>
      </c>
      <c r="AD39" s="737"/>
      <c r="AE39" s="737"/>
      <c r="AF39" s="737"/>
      <c r="AG39" s="537" t="s">
        <v>270</v>
      </c>
    </row>
    <row r="40" spans="1:43" ht="16.149999999999999" hidden="1" customHeight="1" outlineLevel="1">
      <c r="A40" s="531"/>
      <c r="B40" s="532" t="s">
        <v>441</v>
      </c>
      <c r="C40" s="533" t="s">
        <v>15</v>
      </c>
      <c r="D40" s="736" t="str">
        <f>IF(D27="","",D27)</f>
        <v/>
      </c>
      <c r="E40" s="736"/>
      <c r="F40" s="534" t="s">
        <v>16</v>
      </c>
      <c r="G40" s="736" t="str">
        <f>IF(G27="","",G27)</f>
        <v/>
      </c>
      <c r="H40" s="736"/>
      <c r="I40" s="534" t="s">
        <v>264</v>
      </c>
      <c r="J40" s="534" t="s">
        <v>439</v>
      </c>
      <c r="K40" s="534" t="s">
        <v>440</v>
      </c>
      <c r="L40" s="534"/>
      <c r="M40" s="736" t="str">
        <f>IF(M27="","",M27)</f>
        <v/>
      </c>
      <c r="N40" s="736"/>
      <c r="O40" s="535" t="s">
        <v>16</v>
      </c>
      <c r="P40" s="736" t="str">
        <f>IF(P27="","",P27)</f>
        <v/>
      </c>
      <c r="Q40" s="736"/>
      <c r="R40" s="535" t="s">
        <v>264</v>
      </c>
      <c r="S40" s="382"/>
      <c r="T40" s="382"/>
      <c r="U40" s="382"/>
      <c r="V40" s="382"/>
      <c r="W40" s="382"/>
      <c r="X40" s="382"/>
      <c r="Y40" s="382"/>
      <c r="Z40" s="382"/>
      <c r="AA40" s="382"/>
      <c r="AB40" s="324"/>
      <c r="AC40" s="737" t="str">
        <f>IFERROR(AC27*AC33*10,"")</f>
        <v/>
      </c>
      <c r="AD40" s="737"/>
      <c r="AE40" s="737"/>
      <c r="AF40" s="737"/>
      <c r="AG40" s="537" t="s">
        <v>270</v>
      </c>
    </row>
    <row r="41" spans="1:43" ht="16.149999999999999" hidden="1" customHeight="1" outlineLevel="1">
      <c r="A41" s="531"/>
      <c r="B41" s="532" t="s">
        <v>442</v>
      </c>
      <c r="C41" s="533" t="s">
        <v>15</v>
      </c>
      <c r="D41" s="736" t="str">
        <f>IF(D28="","",D28)</f>
        <v/>
      </c>
      <c r="E41" s="736"/>
      <c r="F41" s="534" t="s">
        <v>16</v>
      </c>
      <c r="G41" s="736" t="str">
        <f>IF(G28="","",G28)</f>
        <v/>
      </c>
      <c r="H41" s="736"/>
      <c r="I41" s="534" t="s">
        <v>264</v>
      </c>
      <c r="J41" s="534" t="s">
        <v>439</v>
      </c>
      <c r="K41" s="534" t="s">
        <v>440</v>
      </c>
      <c r="L41" s="534"/>
      <c r="M41" s="736" t="str">
        <f>IF(M28="","",M28)</f>
        <v/>
      </c>
      <c r="N41" s="736"/>
      <c r="O41" s="535" t="s">
        <v>16</v>
      </c>
      <c r="P41" s="736" t="str">
        <f>IF(P28="","",P28)</f>
        <v/>
      </c>
      <c r="Q41" s="736"/>
      <c r="R41" s="535" t="s">
        <v>264</v>
      </c>
      <c r="S41" s="382"/>
      <c r="T41" s="382"/>
      <c r="U41" s="382"/>
      <c r="V41" s="382"/>
      <c r="W41" s="382"/>
      <c r="X41" s="382"/>
      <c r="Y41" s="382"/>
      <c r="Z41" s="382"/>
      <c r="AA41" s="382"/>
      <c r="AB41" s="324"/>
      <c r="AC41" s="737" t="str">
        <f>IFERROR(AC28*AC34*10,"")</f>
        <v/>
      </c>
      <c r="AD41" s="737"/>
      <c r="AE41" s="737"/>
      <c r="AF41" s="737"/>
      <c r="AG41" s="537" t="s">
        <v>270</v>
      </c>
    </row>
    <row r="42" spans="1:43" ht="16.149999999999999" hidden="1" customHeight="1" outlineLevel="1">
      <c r="A42" s="531"/>
      <c r="B42" s="545" t="s">
        <v>443</v>
      </c>
      <c r="C42" s="324" t="s">
        <v>15</v>
      </c>
      <c r="D42" s="736" t="str">
        <f>IF(D29="","",D29)</f>
        <v/>
      </c>
      <c r="E42" s="736"/>
      <c r="F42" s="534" t="s">
        <v>16</v>
      </c>
      <c r="G42" s="736" t="str">
        <f>IF(G29="","",G29)</f>
        <v/>
      </c>
      <c r="H42" s="736"/>
      <c r="I42" s="534" t="s">
        <v>264</v>
      </c>
      <c r="J42" s="534" t="s">
        <v>439</v>
      </c>
      <c r="K42" s="534" t="s">
        <v>440</v>
      </c>
      <c r="L42" s="534"/>
      <c r="M42" s="736" t="str">
        <f>IF(M29="","",M29)</f>
        <v/>
      </c>
      <c r="N42" s="736"/>
      <c r="O42" s="535" t="s">
        <v>16</v>
      </c>
      <c r="P42" s="736" t="str">
        <f>IF(P29="","",P29)</f>
        <v/>
      </c>
      <c r="Q42" s="736"/>
      <c r="R42" s="535" t="s">
        <v>264</v>
      </c>
      <c r="S42" s="382"/>
      <c r="T42" s="535"/>
      <c r="U42" s="535"/>
      <c r="V42" s="535"/>
      <c r="W42" s="535"/>
      <c r="X42" s="535"/>
      <c r="Y42" s="535"/>
      <c r="Z42" s="535"/>
      <c r="AA42" s="535"/>
      <c r="AB42" s="324"/>
      <c r="AC42" s="737" t="str">
        <f>IFERROR(AC29*AC35*10,"")</f>
        <v/>
      </c>
      <c r="AD42" s="737"/>
      <c r="AE42" s="737"/>
      <c r="AF42" s="737"/>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28">
        <v>1</v>
      </c>
      <c r="AD43" s="728"/>
      <c r="AE43" s="728"/>
      <c r="AF43" s="728"/>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28">
        <v>2</v>
      </c>
      <c r="AD44" s="728"/>
      <c r="AE44" s="728"/>
      <c r="AF44" s="728"/>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29" t="str">
        <f>IF(AC39="","",SUM(AC39:AF42)-AC43+AC44)</f>
        <v/>
      </c>
      <c r="AD45" s="729"/>
      <c r="AE45" s="729"/>
      <c r="AF45" s="729"/>
      <c r="AG45" s="558"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61"/>
      <c r="AC48" s="661"/>
      <c r="AD48" s="661"/>
      <c r="AE48" s="661"/>
      <c r="AF48" s="661"/>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86">
        <f>AB51-AB55+AB56</f>
        <v>0</v>
      </c>
      <c r="AC59" s="686"/>
      <c r="AD59" s="686"/>
      <c r="AE59" s="686"/>
      <c r="AF59" s="686"/>
      <c r="AG59" s="17" t="s">
        <v>270</v>
      </c>
    </row>
    <row r="60" spans="1:34" ht="16.149999999999999" customHeight="1" thickBot="1">
      <c r="A60" s="755" t="s">
        <v>1940</v>
      </c>
      <c r="B60" s="756"/>
      <c r="C60" s="756"/>
      <c r="D60" s="756"/>
      <c r="E60" s="756"/>
      <c r="F60" s="756"/>
      <c r="G60" s="756"/>
      <c r="H60" s="756"/>
      <c r="I60" s="756"/>
      <c r="J60" s="756"/>
      <c r="K60" s="756"/>
      <c r="L60" s="756"/>
      <c r="M60" s="756"/>
      <c r="N60" s="756"/>
      <c r="O60" s="756"/>
      <c r="P60" s="756"/>
      <c r="Q60" s="756"/>
      <c r="R60" s="756"/>
      <c r="S60" s="756"/>
      <c r="T60" s="756"/>
      <c r="U60" s="756"/>
      <c r="V60" s="756"/>
      <c r="W60" s="756"/>
      <c r="X60" s="756"/>
      <c r="Y60" s="756"/>
      <c r="Z60" s="756"/>
      <c r="AA60" s="756"/>
      <c r="AB60" s="733"/>
      <c r="AC60" s="733"/>
      <c r="AD60" s="733"/>
      <c r="AE60" s="733"/>
      <c r="AF60" s="733"/>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30"/>
      <c r="AC65" s="730"/>
      <c r="AD65" s="730"/>
      <c r="AE65" s="730"/>
      <c r="AF65" s="730"/>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20"/>
      <c r="AC66" s="720"/>
      <c r="AD66" s="720"/>
      <c r="AE66" s="720"/>
      <c r="AF66" s="720"/>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31">
        <f>AB59</f>
        <v>0</v>
      </c>
      <c r="AC67" s="731"/>
      <c r="AD67" s="731"/>
      <c r="AE67" s="731"/>
      <c r="AF67" s="731"/>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23"/>
      <c r="AC68" s="723"/>
      <c r="AD68" s="723"/>
      <c r="AE68" s="723"/>
      <c r="AF68" s="723"/>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24"/>
      <c r="AC69" s="724"/>
      <c r="AD69" s="724"/>
      <c r="AE69" s="724"/>
      <c r="AF69" s="724"/>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24"/>
      <c r="AC70" s="724"/>
      <c r="AD70" s="724"/>
      <c r="AE70" s="724"/>
      <c r="AF70" s="724"/>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25">
        <f>AB65-SUM(AB69:AF70)</f>
        <v>0</v>
      </c>
      <c r="AC71" s="725"/>
      <c r="AD71" s="725"/>
      <c r="AE71" s="725"/>
      <c r="AF71" s="725"/>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26"/>
      <c r="AC72" s="726"/>
      <c r="AD72" s="726"/>
      <c r="AE72" s="726"/>
      <c r="AF72" s="726"/>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7" t="str">
        <f>IF(AH72=TRUE,"問題なし","問題あり")</f>
        <v>問題あり</v>
      </c>
      <c r="AC73" s="727"/>
      <c r="AD73" s="727"/>
      <c r="AE73" s="727"/>
      <c r="AF73" s="727"/>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70"/>
      <c r="AC92" s="670"/>
      <c r="AD92" s="670"/>
      <c r="AE92" s="670"/>
      <c r="AF92" s="670"/>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651">
        <f>AB94-AB95</f>
        <v>0</v>
      </c>
      <c r="AC93" s="651"/>
      <c r="AD93" s="651"/>
      <c r="AE93" s="651"/>
      <c r="AF93" s="651"/>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69"/>
      <c r="AC94" s="669"/>
      <c r="AD94" s="669"/>
      <c r="AE94" s="669"/>
      <c r="AF94" s="669"/>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49"/>
      <c r="AC95" s="649"/>
      <c r="AD95" s="649"/>
      <c r="AE95" s="649"/>
      <c r="AF95" s="649"/>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61"/>
      <c r="AC96" s="661"/>
      <c r="AD96" s="661"/>
      <c r="AE96" s="661"/>
      <c r="AF96" s="661"/>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86">
        <f>AB95-AB96</f>
        <v>0</v>
      </c>
      <c r="AC97" s="686"/>
      <c r="AD97" s="686"/>
      <c r="AE97" s="686"/>
      <c r="AF97" s="686"/>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19">
        <f>IFERROR(AB97/(AB94-AB95)*100,0)</f>
        <v>0</v>
      </c>
      <c r="AC98" s="719"/>
      <c r="AD98" s="719"/>
      <c r="AE98" s="719"/>
      <c r="AF98" s="719"/>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70"/>
      <c r="AC101" s="670"/>
      <c r="AD101" s="670"/>
      <c r="AE101" s="670"/>
      <c r="AF101" s="670"/>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651">
        <f>AB103-AB104</f>
        <v>0</v>
      </c>
      <c r="AC102" s="651"/>
      <c r="AD102" s="651"/>
      <c r="AE102" s="651"/>
      <c r="AF102" s="651"/>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69"/>
      <c r="AC103" s="669"/>
      <c r="AD103" s="669"/>
      <c r="AE103" s="669"/>
      <c r="AF103" s="669"/>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49"/>
      <c r="AC104" s="649"/>
      <c r="AD104" s="649"/>
      <c r="AE104" s="649"/>
      <c r="AF104" s="649"/>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61"/>
      <c r="AC105" s="661"/>
      <c r="AD105" s="661"/>
      <c r="AE105" s="661"/>
      <c r="AF105" s="661"/>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6">
        <f>AB104-AB105</f>
        <v>0</v>
      </c>
      <c r="AC106" s="686"/>
      <c r="AD106" s="686"/>
      <c r="AE106" s="686"/>
      <c r="AF106" s="686"/>
      <c r="AG106" s="129" t="s">
        <v>297</v>
      </c>
    </row>
    <row r="107" spans="1:33" ht="16.350000000000001"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19">
        <f>IFERROR(AB106/(AB103-AB104)*100,0)</f>
        <v>0</v>
      </c>
      <c r="AC107" s="719"/>
      <c r="AD107" s="719"/>
      <c r="AE107" s="719"/>
      <c r="AF107" s="719"/>
      <c r="AG107" s="130" t="s">
        <v>299</v>
      </c>
    </row>
    <row r="108" spans="1:33" ht="16.350000000000001"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91"/>
      <c r="AB109" s="691"/>
      <c r="AC109" s="691"/>
      <c r="AD109" s="691"/>
      <c r="AE109" s="691"/>
      <c r="AF109" s="691"/>
      <c r="AG109" s="691"/>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70"/>
      <c r="AC110" s="670"/>
      <c r="AD110" s="670"/>
      <c r="AE110" s="670"/>
      <c r="AF110" s="670"/>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651">
        <f>AB112-AB113</f>
        <v>0</v>
      </c>
      <c r="AC111" s="651"/>
      <c r="AD111" s="651"/>
      <c r="AE111" s="651"/>
      <c r="AF111" s="651"/>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69"/>
      <c r="AC112" s="669"/>
      <c r="AD112" s="669"/>
      <c r="AE112" s="669"/>
      <c r="AF112" s="669"/>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49"/>
      <c r="AC113" s="649"/>
      <c r="AD113" s="649"/>
      <c r="AE113" s="649"/>
      <c r="AF113" s="649"/>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61"/>
      <c r="AC114" s="661"/>
      <c r="AD114" s="661"/>
      <c r="AE114" s="661"/>
      <c r="AF114" s="661"/>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6">
        <f>AB113-AB114</f>
        <v>0</v>
      </c>
      <c r="AC115" s="686"/>
      <c r="AD115" s="686"/>
      <c r="AE115" s="686"/>
      <c r="AF115" s="686"/>
      <c r="AG115" s="129" t="s">
        <v>297</v>
      </c>
    </row>
    <row r="116" spans="1:35" ht="16.350000000000001"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19">
        <f>IFERROR(AB115/(AB112-AB113)*100,0)</f>
        <v>0</v>
      </c>
      <c r="AC116" s="719"/>
      <c r="AD116" s="719"/>
      <c r="AE116" s="719"/>
      <c r="AF116" s="719"/>
      <c r="AG116" s="130" t="s">
        <v>299</v>
      </c>
    </row>
    <row r="117" spans="1:35" ht="16.350000000000001"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91"/>
      <c r="AB118" s="691"/>
      <c r="AC118" s="691"/>
      <c r="AD118" s="691"/>
      <c r="AE118" s="691"/>
      <c r="AF118" s="691"/>
      <c r="AG118" s="691"/>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70"/>
      <c r="AC119" s="670"/>
      <c r="AD119" s="670"/>
      <c r="AE119" s="670"/>
      <c r="AF119" s="670"/>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651">
        <f>AB121-AB122</f>
        <v>0</v>
      </c>
      <c r="AC120" s="651"/>
      <c r="AD120" s="651"/>
      <c r="AE120" s="651"/>
      <c r="AF120" s="651"/>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69"/>
      <c r="AC121" s="669"/>
      <c r="AD121" s="669"/>
      <c r="AE121" s="669"/>
      <c r="AF121" s="669"/>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49"/>
      <c r="AC122" s="649"/>
      <c r="AD122" s="649"/>
      <c r="AE122" s="649"/>
      <c r="AF122" s="649"/>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61"/>
      <c r="AC123" s="661"/>
      <c r="AD123" s="661"/>
      <c r="AE123" s="661"/>
      <c r="AF123" s="661"/>
      <c r="AG123" s="128" t="s">
        <v>270</v>
      </c>
    </row>
    <row r="124" spans="1:35" ht="16.350000000000001"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86">
        <f>AB122-AB123</f>
        <v>0</v>
      </c>
      <c r="AC124" s="686"/>
      <c r="AD124" s="686"/>
      <c r="AE124" s="686"/>
      <c r="AF124" s="686"/>
      <c r="AG124" s="129" t="s">
        <v>297</v>
      </c>
    </row>
    <row r="125" spans="1:35" ht="16.350000000000001"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19">
        <f>IFERROR(AB124/(AB121-AB122)*100,0)</f>
        <v>0</v>
      </c>
      <c r="AC125" s="719"/>
      <c r="AD125" s="719"/>
      <c r="AE125" s="719"/>
      <c r="AF125" s="719"/>
      <c r="AG125" s="130" t="s">
        <v>299</v>
      </c>
    </row>
    <row r="126" spans="1:35" ht="16.350000000000001" customHeight="1">
      <c r="AG126" s="28"/>
    </row>
    <row r="127" spans="1:35" ht="16.350000000000001" customHeight="1" thickBot="1">
      <c r="A127" s="692" t="s">
        <v>324</v>
      </c>
      <c r="B127" s="692"/>
      <c r="C127" s="692"/>
      <c r="D127" s="692"/>
      <c r="E127" s="692"/>
      <c r="F127" s="692"/>
      <c r="G127" s="692"/>
      <c r="H127" s="692"/>
      <c r="I127" s="692"/>
      <c r="J127" s="692"/>
      <c r="K127" s="692"/>
      <c r="L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c r="AH127" s="204"/>
      <c r="AI127" s="204"/>
    </row>
    <row r="128" spans="1:35" ht="16.350000000000001"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70"/>
      <c r="AC128" s="670"/>
      <c r="AD128" s="670"/>
      <c r="AE128" s="670"/>
      <c r="AF128" s="670"/>
      <c r="AG128" s="79" t="s">
        <v>291</v>
      </c>
      <c r="AH128" s="194"/>
      <c r="AI128" s="194"/>
    </row>
    <row r="129" spans="1:33" ht="16.350000000000001"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651">
        <f>AB130-AB131</f>
        <v>0</v>
      </c>
      <c r="AC129" s="651"/>
      <c r="AD129" s="651"/>
      <c r="AE129" s="651"/>
      <c r="AF129" s="651"/>
      <c r="AG129" s="571" t="s">
        <v>270</v>
      </c>
    </row>
    <row r="130" spans="1:33" ht="16.350000000000001"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69"/>
      <c r="AC130" s="669"/>
      <c r="AD130" s="669"/>
      <c r="AE130" s="669"/>
      <c r="AF130" s="669"/>
      <c r="AG130" s="181" t="s">
        <v>270</v>
      </c>
    </row>
    <row r="131" spans="1:33" ht="16.350000000000001"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49"/>
      <c r="AC131" s="649"/>
      <c r="AD131" s="649"/>
      <c r="AE131" s="649"/>
      <c r="AF131" s="649"/>
      <c r="AG131" s="181" t="s">
        <v>270</v>
      </c>
    </row>
    <row r="132" spans="1:33" ht="16.350000000000001"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61"/>
      <c r="AC132" s="661"/>
      <c r="AD132" s="661"/>
      <c r="AE132" s="661"/>
      <c r="AF132" s="661"/>
      <c r="AG132" s="128" t="s">
        <v>270</v>
      </c>
    </row>
    <row r="133" spans="1:33" ht="16.350000000000001"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86">
        <f>AB131-AB132</f>
        <v>0</v>
      </c>
      <c r="AC133" s="686"/>
      <c r="AD133" s="686"/>
      <c r="AE133" s="686"/>
      <c r="AF133" s="686"/>
      <c r="AG133" s="129" t="s">
        <v>297</v>
      </c>
    </row>
    <row r="134" spans="1:33" ht="16.350000000000001"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19">
        <f>IFERROR(AB133/(AB130-AB131)*100,0)</f>
        <v>0</v>
      </c>
      <c r="AC134" s="719"/>
      <c r="AD134" s="719"/>
      <c r="AE134" s="719"/>
      <c r="AF134" s="719"/>
      <c r="AG134" s="130" t="s">
        <v>299</v>
      </c>
    </row>
    <row r="135" spans="1:33" ht="16.350000000000001"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91"/>
      <c r="AB136" s="691"/>
      <c r="AC136" s="691"/>
      <c r="AD136" s="691"/>
      <c r="AE136" s="691"/>
      <c r="AF136" s="691"/>
      <c r="AG136" s="691"/>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70"/>
      <c r="AC137" s="670"/>
      <c r="AD137" s="670"/>
      <c r="AE137" s="670"/>
      <c r="AF137" s="670"/>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651">
        <f>AB139-AB140</f>
        <v>0</v>
      </c>
      <c r="AC138" s="651"/>
      <c r="AD138" s="651"/>
      <c r="AE138" s="651"/>
      <c r="AF138" s="651"/>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69"/>
      <c r="AC139" s="669"/>
      <c r="AD139" s="669"/>
      <c r="AE139" s="669"/>
      <c r="AF139" s="669"/>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49"/>
      <c r="AC140" s="649"/>
      <c r="AD140" s="649"/>
      <c r="AE140" s="649"/>
      <c r="AF140" s="649"/>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61"/>
      <c r="AC141" s="661"/>
      <c r="AD141" s="661"/>
      <c r="AE141" s="661"/>
      <c r="AF141" s="661"/>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86">
        <f>AB140-AB141</f>
        <v>0</v>
      </c>
      <c r="AC142" s="686"/>
      <c r="AD142" s="686"/>
      <c r="AE142" s="686"/>
      <c r="AF142" s="686"/>
      <c r="AG142" s="129" t="s">
        <v>297</v>
      </c>
    </row>
    <row r="143" spans="1:33" ht="16.350000000000001"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19">
        <f>IFERROR(AB142/(AB139-AB140)*100,0)</f>
        <v>0</v>
      </c>
      <c r="AC143" s="719"/>
      <c r="AD143" s="719"/>
      <c r="AE143" s="719"/>
      <c r="AF143" s="719"/>
      <c r="AG143" s="130" t="s">
        <v>299</v>
      </c>
    </row>
    <row r="144" spans="1:33" ht="16.350000000000001" customHeight="1"/>
    <row r="145" spans="1:35" ht="16.350000000000001"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89"/>
      <c r="AB146" s="689"/>
      <c r="AC146" s="689"/>
      <c r="AD146" s="689"/>
      <c r="AE146" s="689"/>
      <c r="AF146" s="689"/>
      <c r="AG146" s="689"/>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70"/>
      <c r="AC147" s="670"/>
      <c r="AD147" s="670"/>
      <c r="AE147" s="670"/>
      <c r="AF147" s="670"/>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20"/>
      <c r="AC148" s="720"/>
      <c r="AD148" s="720"/>
      <c r="AE148" s="720"/>
      <c r="AF148" s="720"/>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51">
        <f>AB151-AB153</f>
        <v>0</v>
      </c>
      <c r="AC149" s="651"/>
      <c r="AD149" s="651"/>
      <c r="AE149" s="651"/>
      <c r="AF149" s="651"/>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21"/>
      <c r="AC150" s="721"/>
      <c r="AD150" s="721"/>
      <c r="AE150" s="721"/>
      <c r="AF150" s="721"/>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62"/>
      <c r="AC151" s="662"/>
      <c r="AD151" s="662"/>
      <c r="AE151" s="662"/>
      <c r="AF151" s="662"/>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22"/>
      <c r="AC152" s="722"/>
      <c r="AD152" s="722"/>
      <c r="AE152" s="722"/>
      <c r="AF152" s="722"/>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18"/>
      <c r="AC153" s="718"/>
      <c r="AD153" s="718"/>
      <c r="AE153" s="718"/>
      <c r="AF153" s="718"/>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62"/>
      <c r="AC154" s="662"/>
      <c r="AD154" s="662"/>
      <c r="AE154" s="662"/>
      <c r="AF154" s="662"/>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86">
        <f>AB153-AB154</f>
        <v>0</v>
      </c>
      <c r="AC155" s="686"/>
      <c r="AD155" s="686"/>
      <c r="AE155" s="686"/>
      <c r="AF155" s="686"/>
      <c r="AG155" s="135" t="s">
        <v>297</v>
      </c>
    </row>
    <row r="156" spans="1:35" ht="16.350000000000001"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19">
        <f>IFERROR(AB155/(AB151-AB155)*100,0)</f>
        <v>0</v>
      </c>
      <c r="AC156" s="719"/>
      <c r="AD156" s="719"/>
      <c r="AE156" s="719"/>
      <c r="AF156" s="719"/>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89"/>
      <c r="AB158" s="689"/>
      <c r="AC158" s="689"/>
      <c r="AD158" s="689"/>
      <c r="AE158" s="689"/>
      <c r="AF158" s="689"/>
      <c r="AG158" s="689"/>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70"/>
      <c r="AC159" s="670"/>
      <c r="AD159" s="670"/>
      <c r="AE159" s="670"/>
      <c r="AF159" s="670"/>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20"/>
      <c r="AC160" s="720"/>
      <c r="AD160" s="720"/>
      <c r="AE160" s="720"/>
      <c r="AF160" s="720"/>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51">
        <f>AB163-AB165</f>
        <v>0</v>
      </c>
      <c r="AC161" s="651"/>
      <c r="AD161" s="651"/>
      <c r="AE161" s="651"/>
      <c r="AF161" s="651"/>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21"/>
      <c r="AC162" s="721"/>
      <c r="AD162" s="721"/>
      <c r="AE162" s="721"/>
      <c r="AF162" s="721"/>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62"/>
      <c r="AC163" s="662"/>
      <c r="AD163" s="662"/>
      <c r="AE163" s="662"/>
      <c r="AF163" s="662"/>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22"/>
      <c r="AC164" s="722"/>
      <c r="AD164" s="722"/>
      <c r="AE164" s="722"/>
      <c r="AF164" s="722"/>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18"/>
      <c r="AC165" s="718"/>
      <c r="AD165" s="718"/>
      <c r="AE165" s="718"/>
      <c r="AF165" s="718"/>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62"/>
      <c r="AC166" s="662"/>
      <c r="AD166" s="662"/>
      <c r="AE166" s="662"/>
      <c r="AF166" s="662"/>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86">
        <f>AB165-AB166</f>
        <v>0</v>
      </c>
      <c r="AC167" s="686"/>
      <c r="AD167" s="686"/>
      <c r="AE167" s="686"/>
      <c r="AF167" s="686"/>
      <c r="AG167" s="133" t="s">
        <v>297</v>
      </c>
    </row>
    <row r="168" spans="1:34" ht="16.350000000000001"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19">
        <f>IFERROR(AB167/(AB163-AB167)*100,0)</f>
        <v>0</v>
      </c>
      <c r="AC168" s="719"/>
      <c r="AD168" s="719"/>
      <c r="AE168" s="719"/>
      <c r="AF168" s="719"/>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84"/>
      <c r="G173" s="684"/>
      <c r="H173" s="3" t="s">
        <v>16</v>
      </c>
      <c r="I173" s="684"/>
      <c r="J173" s="684"/>
      <c r="K173" s="3" t="s">
        <v>264</v>
      </c>
      <c r="L173" s="684"/>
      <c r="M173" s="684"/>
      <c r="N173" s="3" t="s">
        <v>18</v>
      </c>
      <c r="O173" s="3"/>
      <c r="P173" s="3"/>
      <c r="Q173" s="3" t="s">
        <v>486</v>
      </c>
      <c r="R173" s="3"/>
      <c r="S173" s="3"/>
      <c r="T173" s="3"/>
      <c r="U173" s="685"/>
      <c r="V173" s="685"/>
      <c r="W173" s="685"/>
      <c r="X173" s="685"/>
      <c r="Y173" s="685"/>
      <c r="Z173" s="685"/>
      <c r="AA173" s="685"/>
      <c r="AB173" s="685"/>
      <c r="AC173" s="685"/>
      <c r="AD173" s="685"/>
      <c r="AE173" s="685"/>
      <c r="AF173" s="685"/>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oSDFraxsRDQOk1CQxPyVTmJzT6OEQUlMfcE+OAgxD10il+UGonJsX513wGGKvp7bDJqeS6vyX8jZv+5NUAt0zQ==" saltValue="tR/ftjTjKN5IW8IVcQKJCQ==" spinCount="100000" sheet="1" objects="1" scenarios="1"/>
  <mergeCells count="195">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 ref="J9:S9"/>
    <mergeCell ref="R24:X24"/>
    <mergeCell ref="AC24:AF24"/>
    <mergeCell ref="B25:R25"/>
    <mergeCell ref="S25:AA25"/>
    <mergeCell ref="AB25:AG25"/>
    <mergeCell ref="D26:E26"/>
    <mergeCell ref="G26:H26"/>
    <mergeCell ref="M26:N26"/>
    <mergeCell ref="P26:Q26"/>
    <mergeCell ref="T26:Z26"/>
    <mergeCell ref="J10:S10"/>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33:E33"/>
    <mergeCell ref="G33:H33"/>
    <mergeCell ref="M33:N33"/>
    <mergeCell ref="P33:Q33"/>
    <mergeCell ref="AC33:AF33"/>
    <mergeCell ref="D34:E34"/>
    <mergeCell ref="G34:H34"/>
    <mergeCell ref="M34:N34"/>
    <mergeCell ref="P34:Q34"/>
    <mergeCell ref="AC34:AF34"/>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AB98:AF98"/>
    <mergeCell ref="AB101:AF101"/>
    <mergeCell ref="AB102:AF102"/>
    <mergeCell ref="AB103:AF103"/>
    <mergeCell ref="AB104:AF104"/>
    <mergeCell ref="AB92:AF92"/>
    <mergeCell ref="AB93:AF93"/>
    <mergeCell ref="AB94:AF94"/>
    <mergeCell ref="AB95:AF95"/>
    <mergeCell ref="AB96:AF96"/>
    <mergeCell ref="AB97:AF97"/>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 ds:uri="4ef8c843-fbb2-4444-8b11-8eb5722191a5"/>
    <ds:schemaRef ds:uri="85e6e18b-26c1-4122-9e79-e6c53ac26d53"/>
    <ds:schemaRef ds:uri="c722abcf-5081-49ae-8e94-2af0c04637a8"/>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37520EB5-9BCF-4979-9B62-50BE6FDD7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5136800</vt:r8>
  </property>
</Properties>
</file>