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6【山形】判定シート/"/>
    </mc:Choice>
  </mc:AlternateContent>
  <xr:revisionPtr revIDLastSave="82" documentId="13_ncr:1_{968480AB-CEF5-406B-9E0A-AFA0F0CFF211}" xr6:coauthVersionLast="47" xr6:coauthVersionMax="47" xr10:uidLastSave="{210CDE85-96C1-4D10-BA7D-D622EEE64A24}"/>
  <bookViews>
    <workbookView xWindow="-120" yWindow="-120" windowWidth="29040" windowHeight="15720" tabRatio="829" xr2:uid="{00000000-000D-0000-FFFF-FFFF00000000}"/>
  </bookViews>
  <sheets>
    <sheet name="tejyunsyo" sheetId="61" r:id="rId1"/>
    <sheet name="hyoushi" sheetId="46" r:id="rId2"/>
    <sheet name="todokede" sheetId="58" r:id="rId3"/>
    <sheet name="BT3" sheetId="64" r:id="rId4"/>
    <sheet name="BT3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BT3kisai!$A$1:$C$19</definedName>
    <definedName name="_xlnm.Print_Area" localSheetId="1">hyoushi!$A$1:$F$29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<sst xmlns="http://schemas.openxmlformats.org/spreadsheetml/2006/main" count="281" uniqueCount="232">
  <si>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</si>
  <si>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</si>
  <si>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</si>
  <si>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</si>
  <si>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</si>
  <si>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</si>
  <si>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</si>
  <si>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</si>
  <si>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</si>
  <si>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</si>
  <si>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</si>
  <si>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</si>
  <si>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</si>
  <si>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</si>
  <si>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</si>
  <si>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</si>
  <si>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</si>
  <si>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</si>
  <si>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</si>
  <si>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</si>
  <si>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</si>
  <si>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</si>
  <si>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</si>
  <si>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</si>
  <si>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</si>
  <si>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</si>
  <si>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</si>
  <si>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</si>
  <si>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</si>
  <si>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</si>
  <si>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</si>
  <si>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</si>
  <si>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</si>
  <si>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</si>
  <si>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</si>
  <si>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</si>
  <si>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</si>
  <si>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</si>
  <si>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</si>
  <si>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</si>
  <si>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</si>
  <si>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</si>
  <si>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</si>
  <si>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</si>
  <si>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</si>
  <si>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</si>
  <si>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</si>
  <si>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</si>
  <si>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</si>
  <si>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</si>
  <si>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</si>
  <si>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</si>
  <si>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</si>
  <si>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</si>
  <si>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</si>
  <si>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</si>
  <si>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</si>
  <si>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</si>
  <si>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</si>
  <si>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</si>
  <si>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</si>
  <si>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</si>
  <si>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</si>
  <si>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</si>
  <si>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</si>
  <si>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</si>
  <si>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</si>
  <si>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</si>
  <si>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</si>
  <si>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</si>
  <si>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</si>
  <si>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</si>
  <si>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</si>
  <si>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</si>
  <si>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</si>
  <si>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</si>
  <si>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</si>
  <si>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</si>
  <si>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</si>
  <si>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</si>
  <si>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</si>
  <si>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</si>
  <si>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</si>
  <si>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</si>
  <si>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</si>
  <si>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</si>
  <si>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</si>
  <si>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</si>
  <si>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</si>
  <si>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</si>
  <si>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</si>
  <si>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</si>
  <si>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</si>
  <si>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</si>
  <si>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</si>
  <si>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</si>
  <si>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</si>
  <si>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</si>
  <si>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</si>
  <si>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</si>
  <si>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</si>
  <si>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</si>
  <si>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</si>
  <si>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</si>
  <si>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</si>
  <si>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</si>
  <si>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</si>
  <si>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</si>
  <si>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</si>
  <si>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</si>
  <si>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</si>
  <si>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</si>
  <si>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</si>
  <si>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</si>
  <si>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</si>
  <si>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</si>
  <si>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</si>
  <si>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</si>
  <si>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</si>
  <si>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</si>
  <si>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</si>
  <si>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</si>
  <si>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</si>
  <si>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</si>
  <si>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</si>
  <si>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</si>
  <si>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</si>
  <si>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</si>
  <si>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</si>
  <si>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</si>
  <si>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</si>
  <si>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</si>
  <si>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</si>
  <si>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</si>
  <si>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</si>
  <si>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</si>
  <si>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</si>
  <si>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</si>
  <si>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</si>
  <si>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</si>
  <si>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</si>
  <si>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</si>
  <si>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</si>
  <si>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</si>
  <si>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</si>
  <si>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</si>
  <si>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</si>
  <si>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</si>
  <si>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</si>
  <si>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</si>
  <si>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</si>
  <si>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</si>
  <si>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</si>
  <si>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</si>
  <si>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</si>
  <si>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</si>
  <si>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</si>
  <si>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</si>
  <si>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</si>
  <si>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</si>
  <si>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</si>
  <si>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</si>
  <si>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</si>
  <si>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</si>
  <si>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</si>
  <si>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</si>
  <si>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</si>
  <si>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</si>
  <si>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</si>
  <si>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</si>
  <si>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</si>
  <si>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</si>
  <si>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</si>
  <si>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</si>
  <si>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</si>
  <si>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</si>
  <si>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</si>
  <si>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</si>
  <si>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</si>
  <si>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</si>
  <si>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</si>
  <si>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</si>
  <si>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</si>
  <si>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</si>
  <si>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</si>
  <si>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</si>
  <si>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</si>
  <si>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</si>
  <si>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</si>
  <si>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</si>
  <si>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</si>
  <si>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</si>
  <si>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</si>
  <si>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</si>
  <si>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</si>
  <si>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</si>
  <si>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</si>
  <si>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</si>
  <si>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</si>
  <si>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</si>
  <si>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</si>
  <si>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</si>
  <si>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</si>
  <si>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</si>
  <si>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</si>
  <si>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</si>
  <si>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</si>
  <si>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</si>
  <si>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</si>
  <si>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</si>
  <si>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</si>
  <si>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</si>
  <si>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</si>
  <si>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</si>
  <si>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</si>
  <si>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</si>
  <si>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</si>
  <si>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</si>
  <si>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</si>
  <si>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</si>
  <si>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</si>
  <si>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</si>
  <si>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</si>
  <si>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</si>
  <si>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</si>
  <si>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</si>
  <si>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</si>
  <si>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</si>
  <si>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4"/>
  </si>
  <si>
    <t>山形県</t>
    <rPh sb="0" eb="2">
      <t>ヤマガタ</t>
    </rPh>
    <rPh sb="2" eb="3">
      <t>ケン</t>
    </rPh>
    <phoneticPr fontId="1"/>
  </si>
  <si>
    <r>
      <t>　　※必要な提出様式を</t>
    </r>
    <r>
      <rPr>
        <b/>
        <sz val="10"/>
        <color rgb="FFFF0000"/>
        <rFont val="ＭＳ Ｐゴシック"/>
        <family val="3"/>
        <charset val="128"/>
      </rPr>
      <t>片面で</t>
    </r>
    <r>
      <rPr>
        <sz val="10"/>
        <color theme="1"/>
        <rFont val="ＭＳ Ｐゴシック"/>
        <family val="3"/>
        <charset val="128"/>
      </rPr>
      <t>印刷の上、東北厚生局山形事務所までご提出ください。</t>
    </r>
    <rPh sb="3" eb="5">
      <t>ヒツヨウ</t>
    </rPh>
    <rPh sb="6" eb="8">
      <t>テイシュツ</t>
    </rPh>
    <rPh sb="8" eb="10">
      <t>ヨウシキ</t>
    </rPh>
    <rPh sb="11" eb="13">
      <t>カタメン</t>
    </rPh>
    <rPh sb="24" eb="26">
      <t>ヤマガタ</t>
    </rPh>
    <rPh sb="26" eb="28">
      <t>ジム</t>
    </rPh>
    <rPh sb="28" eb="29">
      <t>ショ</t>
    </rPh>
    <phoneticPr fontId="1"/>
  </si>
  <si>
    <r>
      <t>印刷した提出物を東北厚生局山形事務所へ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3" eb="15">
      <t>ヤマガタ</t>
    </rPh>
    <rPh sb="15" eb="17">
      <t>ジム</t>
    </rPh>
    <rPh sb="17" eb="18">
      <t>ショ</t>
    </rPh>
    <rPh sb="19" eb="21">
      <t>ユウソウ</t>
    </rPh>
    <rPh sb="22" eb="24">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</si>
</sst>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0" fontId="19" fillId="2" borderId="0" xfId="0" applyFont="1" applyFill="1">
      <alignmen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8" fillId="0" borderId="8" xfId="3"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16" xfId="3" applyFont="1" applyBorder="1" applyAlignment="1">
      <alignment horizontal="left" vertical="center" wrapText="1"/>
    </xf>
    <xf numFmtId="0" fontId="11" fillId="0" borderId="51" xfId="3" applyFont="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xf>
    <xf numFmtId="0" fontId="10" fillId="0" borderId="8" xfId="3" applyFont="1" applyBorder="1" applyAlignment="1">
      <alignment horizontal="center" vertical="center" wrapText="1"/>
    </xf>
    <xf numFmtId="0" fontId="10" fillId="0" borderId="47" xfId="3" applyFont="1" applyBorder="1" applyAlignment="1">
      <alignment horizontal="center" vertical="center"/>
    </xf>
    <xf numFmtId="0" fontId="11" fillId="0" borderId="7" xfId="3" applyFont="1" applyBorder="1" applyAlignment="1">
      <alignment horizontal="left"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11" fillId="3" borderId="4" xfId="3" applyFont="1" applyFill="1" applyBorder="1" applyAlignment="1">
      <alignment horizontal="left" vertical="center" wrapText="1"/>
    </xf>
    <xf numFmtId="0" fontId="11" fillId="3" borderId="11" xfId="3" applyFont="1" applyFill="1" applyBorder="1" applyAlignment="1">
      <alignment horizontal="left" vertical="center" wrapText="1"/>
    </xf>
    <xf numFmtId="0" fontId="11" fillId="3" borderId="16" xfId="3" applyFont="1" applyFill="1" applyBorder="1" applyAlignment="1">
      <alignment horizontal="left" vertical="center" wrapText="1"/>
    </xf>
    <xf numFmtId="0" fontId="11" fillId="3" borderId="15" xfId="3" applyFont="1" applyFill="1" applyBorder="1" applyAlignment="1">
      <alignment horizontal="left" vertical="center" wrapText="1"/>
    </xf>
    <xf numFmtId="0" fontId="10" fillId="0" borderId="6" xfId="3" applyFont="1" applyBorder="1" applyAlignment="1">
      <alignment horizontal="center" vertical="center"/>
    </xf>
    <xf numFmtId="0" fontId="10" fillId="0" borderId="8" xfId="3" applyFont="1" applyBorder="1" applyAlignment="1">
      <alignment horizontal="center" vertical="center"/>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1" fillId="0" borderId="6" xfId="3" applyFont="1" applyBorder="1" applyAlignment="1">
      <alignment horizontal="center" vertical="center"/>
    </xf>
    <xf numFmtId="0" fontId="11" fillId="0" borderId="8" xfId="3" applyFont="1" applyBorder="1" applyAlignment="1">
      <alignment horizontal="center" vertical="center"/>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16" xfId="3" applyFont="1" applyFill="1" applyBorder="1" applyAlignment="1">
      <alignment horizontal="left" vertical="center" wrapText="1" inden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51" xfId="3" applyFont="1" applyBorder="1" applyAlignment="1">
      <alignment horizontal="left" vertical="center"/>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47" xfId="3" applyFont="1" applyBorder="1" applyAlignment="1">
      <alignment horizontal="center" vertical="center"/>
    </xf>
    <xf numFmtId="0" fontId="11" fillId="3" borderId="5" xfId="3" applyFont="1" applyFill="1" applyBorder="1" applyAlignment="1">
      <alignment horizontal="left" vertical="center" wrapText="1"/>
    </xf>
    <xf numFmtId="0" fontId="11" fillId="3" borderId="65" xfId="3" applyFont="1" applyFill="1" applyBorder="1" applyAlignment="1">
      <alignment horizontal="left" vertical="center" wrapText="1"/>
    </xf>
    <xf numFmtId="0" fontId="11" fillId="3" borderId="14" xfId="3" applyFont="1" applyFill="1" applyBorder="1" applyAlignment="1">
      <alignment horizontal="left" vertical="center"/>
    </xf>
    <xf numFmtId="0" fontId="11" fillId="3" borderId="16"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5" xfId="3" applyFont="1" applyFill="1" applyBorder="1" applyAlignment="1">
      <alignment horizontal="left" vertical="center"/>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0" fillId="0" borderId="7" xfId="3" applyFont="1" applyBorder="1" applyAlignment="1">
      <alignment horizontal="center" vertical="center"/>
    </xf>
    <xf numFmtId="0" fontId="12" fillId="0" borderId="0" xfId="3" applyFont="1" applyAlignment="1">
      <alignment horizontal="left" vertical="top" wrapText="1"/>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3" borderId="48"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y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3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6B63F3EE-543F-4727-A3BA-9246E7AB0A86}"/>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11</xdr:col>
      <xdr:colOff>0</xdr:colOff>
      <xdr:row>9</xdr:row>
      <xdr:rowOff>0</xdr:rowOff>
    </xdr:from>
    <xdr:to>
      <xdr:col>23</xdr:col>
      <xdr:colOff>76200</xdr:colOff>
      <xdr:row>13</xdr:row>
      <xdr:rowOff>242376</xdr:rowOff>
    </xdr:to>
    <xdr:sp macro="" textlink="">
      <xdr:nvSpPr>
        <xdr:cNvPr id="58" name="四角形: 角度付き 57">
          <a:hlinkClick xmlns:r="http://schemas.openxmlformats.org/officeDocument/2006/relationships" r:id="rId2"/>
          <a:extLst>
            <a:ext uri="{FF2B5EF4-FFF2-40B4-BE49-F238E27FC236}">
              <a16:creationId xmlns:a16="http://schemas.microsoft.com/office/drawing/2014/main" id="{410C19C0-6B9D-484B-AD6E-F752D50F1EF6}"/>
            </a:ext>
          </a:extLst>
        </xdr:cNvPr>
        <xdr:cNvSpPr/>
      </xdr:nvSpPr>
      <xdr:spPr>
        <a:xfrm>
          <a:off x="10534650" y="1885950"/>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ht="14.25">
      <c r="A1" s="42"/>
      <c r="B1" s="42"/>
      <c r="C1" s="42"/>
      <c r="D1" s="42"/>
      <c r="E1" s="42"/>
      <c r="F1" s="42"/>
      <c r="G1" s="42"/>
      <c r="H1" s="170" t="s">
        <v>229</v>
      </c>
      <c r="I1" s="170" t="s">
        <v>201</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230</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1</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2</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3</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4</v>
      </c>
      <c r="G28" s="48"/>
      <c r="H28" s="42"/>
      <c r="I28" s="42"/>
    </row>
    <row r="29" spans="1:11">
      <c r="A29" s="42"/>
      <c r="B29" s="42"/>
      <c r="C29" s="42"/>
      <c r="D29" s="42"/>
      <c r="E29" s="42"/>
      <c r="F29" s="42"/>
      <c r="G29" s="42"/>
      <c r="H29" s="42"/>
      <c r="I29" s="42"/>
    </row>
    <row r="30" spans="1:11">
      <c r="A30" s="42"/>
      <c r="B30" s="42"/>
      <c r="C30" s="42" t="s">
        <v>5</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6</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231</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7</v>
      </c>
      <c r="C2" s="17"/>
      <c r="D2" s="18" t="s">
        <v>8</v>
      </c>
      <c r="E2" s="17"/>
    </row>
    <row r="3" spans="2:7" ht="14.25" customHeight="1">
      <c r="B3" s="19"/>
      <c r="C3" s="19"/>
      <c r="D3" s="19"/>
      <c r="E3" s="19"/>
    </row>
    <row r="4" spans="2:7" ht="50.1" customHeight="1">
      <c r="B4" s="182" t="s">
        <v>9</v>
      </c>
      <c r="C4" s="182"/>
      <c r="D4" s="182"/>
      <c r="E4" s="182"/>
      <c r="F4" s="20"/>
      <c r="G4" s="21"/>
    </row>
    <row r="5" spans="2:7" ht="44.25" customHeight="1">
      <c r="B5" s="22"/>
      <c r="C5" s="22"/>
      <c r="D5" s="22"/>
    </row>
    <row r="6" spans="2:7" ht="24.75" customHeight="1">
      <c r="B6" s="22"/>
      <c r="C6" s="22"/>
      <c r="D6" s="183" t="s">
        <v>10</v>
      </c>
      <c r="E6" s="183"/>
    </row>
    <row r="7" spans="2:7" ht="24.75" customHeight="1">
      <c r="B7" s="22"/>
      <c r="C7" s="22"/>
      <c r="D7" s="184" t="s">
        <v>11</v>
      </c>
      <c r="E7" s="184"/>
    </row>
    <row r="8" spans="2:7" ht="48" customHeight="1">
      <c r="B8" s="22"/>
      <c r="C8" s="22"/>
      <c r="D8" s="22"/>
    </row>
    <row r="9" spans="2:7" ht="31.5" customHeight="1">
      <c r="B9" s="185" t="s">
        <v>12</v>
      </c>
      <c r="C9" s="185"/>
      <c r="D9" s="185"/>
      <c r="E9" s="186"/>
      <c r="F9" s="23"/>
      <c r="G9" s="23"/>
    </row>
    <row r="10" spans="2:7" ht="24.75" customHeight="1">
      <c r="B10" s="22"/>
      <c r="C10" s="22"/>
      <c r="D10" s="22"/>
    </row>
    <row r="11" spans="2:7" ht="24" customHeight="1">
      <c r="B11" s="187" t="s">
        <v>13</v>
      </c>
      <c r="C11" s="188"/>
      <c r="D11" s="187"/>
      <c r="E11" s="188"/>
      <c r="F11" s="24"/>
      <c r="G11" s="25"/>
    </row>
    <row r="12" spans="2:7" ht="15" customHeight="1">
      <c r="B12" s="22"/>
      <c r="C12" s="22"/>
      <c r="D12" s="22"/>
    </row>
    <row r="13" spans="2:7" ht="24.75" customHeight="1">
      <c r="B13" s="180" t="s">
        <v>14</v>
      </c>
      <c r="C13" s="181"/>
      <c r="D13" s="180"/>
      <c r="E13" s="181"/>
      <c r="F13" s="26"/>
      <c r="G13" s="27"/>
    </row>
    <row r="14" spans="2:7" ht="15" customHeight="1">
      <c r="B14" s="22"/>
      <c r="C14" s="22"/>
      <c r="D14" s="22"/>
    </row>
    <row r="15" spans="2:7" ht="18.75" customHeight="1">
      <c r="B15" s="176" t="s">
        <v>202</v>
      </c>
      <c r="C15" s="177"/>
      <c r="D15" s="176"/>
      <c r="E15" s="177"/>
      <c r="F15" s="28"/>
      <c r="G15" s="29"/>
    </row>
    <row r="16" spans="2:7" ht="15.75" customHeight="1">
      <c r="B16" s="22"/>
      <c r="C16" s="22"/>
      <c r="D16" s="22"/>
    </row>
    <row r="17" spans="2:7" ht="20.25" customHeight="1">
      <c r="B17" s="22"/>
      <c r="C17" s="178" t="s">
        <v>15</v>
      </c>
      <c r="D17" s="30" t="s">
        <v>16</v>
      </c>
    </row>
    <row r="18" spans="2:7" ht="40.5" customHeight="1">
      <c r="B18" s="22"/>
      <c r="C18" s="179"/>
      <c r="D18" s="31"/>
    </row>
    <row r="19" spans="2:7" ht="51" customHeight="1">
      <c r="B19" s="22"/>
      <c r="C19" s="32" t="s">
        <v>17</v>
      </c>
      <c r="D19" s="33"/>
    </row>
    <row r="20" spans="2:7" ht="34.5" customHeight="1">
      <c r="B20" s="22"/>
      <c r="C20" s="32" t="s">
        <v>18</v>
      </c>
      <c r="D20" s="34"/>
    </row>
    <row r="21" spans="2:7" ht="35.25" customHeight="1">
      <c r="B21" s="22"/>
      <c r="C21" s="35" t="s">
        <v>203</v>
      </c>
      <c r="D21" s="36"/>
    </row>
    <row r="22" spans="2:7" ht="22.5" customHeight="1">
      <c r="B22" s="22"/>
      <c r="C22" s="37"/>
      <c r="D22" s="38"/>
    </row>
    <row r="23" spans="2:7" ht="22.5" customHeight="1">
      <c r="B23" s="22"/>
      <c r="C23" s="39" t="s">
        <v>19</v>
      </c>
      <c r="D23" s="38"/>
    </row>
    <row r="24" spans="2:7" ht="26.25" customHeight="1">
      <c r="B24" s="22"/>
      <c r="C24" s="37" t="s">
        <v>20</v>
      </c>
      <c r="D24" s="38"/>
    </row>
    <row r="25" spans="2:7" ht="26.25" customHeight="1">
      <c r="B25" s="22"/>
      <c r="C25" s="37" t="s">
        <v>21</v>
      </c>
      <c r="D25" s="40" t="s">
        <v>22</v>
      </c>
    </row>
    <row r="26" spans="2:7" ht="26.25" customHeight="1">
      <c r="B26" s="22"/>
      <c r="C26" s="47" t="s">
        <v>23</v>
      </c>
      <c r="D26" s="40" t="s">
        <v>22</v>
      </c>
    </row>
    <row r="27" spans="2:7" ht="45" customHeight="1">
      <c r="B27" s="22"/>
      <c r="C27" s="22"/>
    </row>
    <row r="28" spans="2:7" ht="23.25" customHeight="1">
      <c r="B28" s="180" t="s">
        <v>24</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sqref="A1:C1"/>
    </sheetView>
  </sheetViews>
  <sheetFormatPr defaultRowHeight="13.5"/>
  <cols>
    <col min="1" max="2" width="2.375" style="2" customWidth="1"/>
    <col min="3" max="7" width="5.375" style="2" customWidth="1"/>
    <col min="8" max="8" width="6.875" style="2" customWidth="1"/>
    <col min="9" max="11" width="5.375" style="2" customWidth="1"/>
    <col min="12" max="18" width="4.75" style="2" customWidth="1"/>
    <col min="19" max="21" width="2.75" style="2" customWidth="1"/>
    <col min="22" max="258" width="9" style="2"/>
    <col min="259" max="259" width="3.75" style="2" customWidth="1"/>
    <col min="260" max="274" width="5.375" style="2" customWidth="1"/>
    <col min="275" max="514" width="9" style="2"/>
    <col min="515" max="515" width="3.75" style="2" customWidth="1"/>
    <col min="516" max="530" width="5.375" style="2" customWidth="1"/>
    <col min="531" max="770" width="9" style="2"/>
    <col min="771" max="771" width="3.75" style="2" customWidth="1"/>
    <col min="772" max="786" width="5.375" style="2" customWidth="1"/>
    <col min="787" max="1026" width="9" style="2"/>
    <col min="1027" max="1027" width="3.75" style="2" customWidth="1"/>
    <col min="1028" max="1042" width="5.375" style="2" customWidth="1"/>
    <col min="1043" max="1282" width="9" style="2"/>
    <col min="1283" max="1283" width="3.75" style="2" customWidth="1"/>
    <col min="1284" max="1298" width="5.375" style="2" customWidth="1"/>
    <col min="1299" max="1538" width="9" style="2"/>
    <col min="1539" max="1539" width="3.75" style="2" customWidth="1"/>
    <col min="1540" max="1554" width="5.375" style="2" customWidth="1"/>
    <col min="1555" max="1794" width="9" style="2"/>
    <col min="1795" max="1795" width="3.75" style="2" customWidth="1"/>
    <col min="1796" max="1810" width="5.375" style="2" customWidth="1"/>
    <col min="1811" max="2050" width="9" style="2"/>
    <col min="2051" max="2051" width="3.75" style="2" customWidth="1"/>
    <col min="2052" max="2066" width="5.375" style="2" customWidth="1"/>
    <col min="2067" max="2306" width="9" style="2"/>
    <col min="2307" max="2307" width="3.75" style="2" customWidth="1"/>
    <col min="2308" max="2322" width="5.375" style="2" customWidth="1"/>
    <col min="2323" max="2562" width="9" style="2"/>
    <col min="2563" max="2563" width="3.75" style="2" customWidth="1"/>
    <col min="2564" max="2578" width="5.375" style="2" customWidth="1"/>
    <col min="2579" max="2818" width="9" style="2"/>
    <col min="2819" max="2819" width="3.75" style="2" customWidth="1"/>
    <col min="2820" max="2834" width="5.375" style="2" customWidth="1"/>
    <col min="2835" max="3074" width="9" style="2"/>
    <col min="3075" max="3075" width="3.75" style="2" customWidth="1"/>
    <col min="3076" max="3090" width="5.375" style="2" customWidth="1"/>
    <col min="3091" max="3330" width="9" style="2"/>
    <col min="3331" max="3331" width="3.75" style="2" customWidth="1"/>
    <col min="3332" max="3346" width="5.375" style="2" customWidth="1"/>
    <col min="3347" max="3586" width="9" style="2"/>
    <col min="3587" max="3587" width="3.75" style="2" customWidth="1"/>
    <col min="3588" max="3602" width="5.375" style="2" customWidth="1"/>
    <col min="3603" max="3842" width="9" style="2"/>
    <col min="3843" max="3843" width="3.75" style="2" customWidth="1"/>
    <col min="3844" max="3858" width="5.375" style="2" customWidth="1"/>
    <col min="3859" max="4098" width="9" style="2"/>
    <col min="4099" max="4099" width="3.75" style="2" customWidth="1"/>
    <col min="4100" max="4114" width="5.375" style="2" customWidth="1"/>
    <col min="4115" max="4354" width="9" style="2"/>
    <col min="4355" max="4355" width="3.75" style="2" customWidth="1"/>
    <col min="4356" max="4370" width="5.375" style="2" customWidth="1"/>
    <col min="4371" max="4610" width="9" style="2"/>
    <col min="4611" max="4611" width="3.75" style="2" customWidth="1"/>
    <col min="4612" max="4626" width="5.375" style="2" customWidth="1"/>
    <col min="4627" max="4866" width="9" style="2"/>
    <col min="4867" max="4867" width="3.75" style="2" customWidth="1"/>
    <col min="4868" max="4882" width="5.375" style="2" customWidth="1"/>
    <col min="4883" max="5122" width="9" style="2"/>
    <col min="5123" max="5123" width="3.75" style="2" customWidth="1"/>
    <col min="5124" max="5138" width="5.375" style="2" customWidth="1"/>
    <col min="5139" max="5378" width="9" style="2"/>
    <col min="5379" max="5379" width="3.75" style="2" customWidth="1"/>
    <col min="5380" max="5394" width="5.375" style="2" customWidth="1"/>
    <col min="5395" max="5634" width="9" style="2"/>
    <col min="5635" max="5635" width="3.75" style="2" customWidth="1"/>
    <col min="5636" max="5650" width="5.375" style="2" customWidth="1"/>
    <col min="5651" max="5890" width="9" style="2"/>
    <col min="5891" max="5891" width="3.75" style="2" customWidth="1"/>
    <col min="5892" max="5906" width="5.375" style="2" customWidth="1"/>
    <col min="5907" max="6146" width="9" style="2"/>
    <col min="6147" max="6147" width="3.75" style="2" customWidth="1"/>
    <col min="6148" max="6162" width="5.375" style="2" customWidth="1"/>
    <col min="6163" max="6402" width="9" style="2"/>
    <col min="6403" max="6403" width="3.75" style="2" customWidth="1"/>
    <col min="6404" max="6418" width="5.375" style="2" customWidth="1"/>
    <col min="6419" max="6658" width="9" style="2"/>
    <col min="6659" max="6659" width="3.75" style="2" customWidth="1"/>
    <col min="6660" max="6674" width="5.375" style="2" customWidth="1"/>
    <col min="6675" max="6914" width="9" style="2"/>
    <col min="6915" max="6915" width="3.75" style="2" customWidth="1"/>
    <col min="6916" max="6930" width="5.375" style="2" customWidth="1"/>
    <col min="6931" max="7170" width="9" style="2"/>
    <col min="7171" max="7171" width="3.75" style="2" customWidth="1"/>
    <col min="7172" max="7186" width="5.375" style="2" customWidth="1"/>
    <col min="7187" max="7426" width="9" style="2"/>
    <col min="7427" max="7427" width="3.75" style="2" customWidth="1"/>
    <col min="7428" max="7442" width="5.375" style="2" customWidth="1"/>
    <col min="7443" max="7682" width="9" style="2"/>
    <col min="7683" max="7683" width="3.75" style="2" customWidth="1"/>
    <col min="7684" max="7698" width="5.375" style="2" customWidth="1"/>
    <col min="7699" max="7938" width="9" style="2"/>
    <col min="7939" max="7939" width="3.75" style="2" customWidth="1"/>
    <col min="7940" max="7954" width="5.375" style="2" customWidth="1"/>
    <col min="7955" max="8194" width="9" style="2"/>
    <col min="8195" max="8195" width="3.75" style="2" customWidth="1"/>
    <col min="8196" max="8210" width="5.375" style="2" customWidth="1"/>
    <col min="8211" max="8450" width="9" style="2"/>
    <col min="8451" max="8451" width="3.75" style="2" customWidth="1"/>
    <col min="8452" max="8466" width="5.375" style="2" customWidth="1"/>
    <col min="8467" max="8706" width="9" style="2"/>
    <col min="8707" max="8707" width="3.75" style="2" customWidth="1"/>
    <col min="8708" max="8722" width="5.375" style="2" customWidth="1"/>
    <col min="8723" max="8962" width="9" style="2"/>
    <col min="8963" max="8963" width="3.75" style="2" customWidth="1"/>
    <col min="8964" max="8978" width="5.375" style="2" customWidth="1"/>
    <col min="8979" max="9218" width="9" style="2"/>
    <col min="9219" max="9219" width="3.75" style="2" customWidth="1"/>
    <col min="9220" max="9234" width="5.375" style="2" customWidth="1"/>
    <col min="9235" max="9474" width="9" style="2"/>
    <col min="9475" max="9475" width="3.75" style="2" customWidth="1"/>
    <col min="9476" max="9490" width="5.375" style="2" customWidth="1"/>
    <col min="9491" max="9730" width="9" style="2"/>
    <col min="9731" max="9731" width="3.75" style="2" customWidth="1"/>
    <col min="9732" max="9746" width="5.375" style="2" customWidth="1"/>
    <col min="9747" max="9986" width="9" style="2"/>
    <col min="9987" max="9987" width="3.75" style="2" customWidth="1"/>
    <col min="9988" max="10002" width="5.375" style="2" customWidth="1"/>
    <col min="10003" max="10242" width="9" style="2"/>
    <col min="10243" max="10243" width="3.75" style="2" customWidth="1"/>
    <col min="10244" max="10258" width="5.375" style="2" customWidth="1"/>
    <col min="10259" max="10498" width="9" style="2"/>
    <col min="10499" max="10499" width="3.75" style="2" customWidth="1"/>
    <col min="10500" max="10514" width="5.375" style="2" customWidth="1"/>
    <col min="10515" max="10754" width="9" style="2"/>
    <col min="10755" max="10755" width="3.75" style="2" customWidth="1"/>
    <col min="10756" max="10770" width="5.375" style="2" customWidth="1"/>
    <col min="10771" max="11010" width="9" style="2"/>
    <col min="11011" max="11011" width="3.75" style="2" customWidth="1"/>
    <col min="11012" max="11026" width="5.375" style="2" customWidth="1"/>
    <col min="11027" max="11266" width="9" style="2"/>
    <col min="11267" max="11267" width="3.75" style="2" customWidth="1"/>
    <col min="11268" max="11282" width="5.375" style="2" customWidth="1"/>
    <col min="11283" max="11522" width="9" style="2"/>
    <col min="11523" max="11523" width="3.75" style="2" customWidth="1"/>
    <col min="11524" max="11538" width="5.375" style="2" customWidth="1"/>
    <col min="11539" max="11778" width="9" style="2"/>
    <col min="11779" max="11779" width="3.75" style="2" customWidth="1"/>
    <col min="11780" max="11794" width="5.375" style="2" customWidth="1"/>
    <col min="11795" max="12034" width="9" style="2"/>
    <col min="12035" max="12035" width="3.75" style="2" customWidth="1"/>
    <col min="12036" max="12050" width="5.375" style="2" customWidth="1"/>
    <col min="12051" max="12290" width="9" style="2"/>
    <col min="12291" max="12291" width="3.75" style="2" customWidth="1"/>
    <col min="12292" max="12306" width="5.375" style="2" customWidth="1"/>
    <col min="12307" max="12546" width="9" style="2"/>
    <col min="12547" max="12547" width="3.75" style="2" customWidth="1"/>
    <col min="12548" max="12562" width="5.375" style="2" customWidth="1"/>
    <col min="12563" max="12802" width="9" style="2"/>
    <col min="12803" max="12803" width="3.75" style="2" customWidth="1"/>
    <col min="12804" max="12818" width="5.375" style="2" customWidth="1"/>
    <col min="12819" max="13058" width="9" style="2"/>
    <col min="13059" max="13059" width="3.75" style="2" customWidth="1"/>
    <col min="13060" max="13074" width="5.375" style="2" customWidth="1"/>
    <col min="13075" max="13314" width="9" style="2"/>
    <col min="13315" max="13315" width="3.75" style="2" customWidth="1"/>
    <col min="13316" max="13330" width="5.375" style="2" customWidth="1"/>
    <col min="13331" max="13570" width="9" style="2"/>
    <col min="13571" max="13571" width="3.75" style="2" customWidth="1"/>
    <col min="13572" max="13586" width="5.375" style="2" customWidth="1"/>
    <col min="13587" max="13826" width="9" style="2"/>
    <col min="13827" max="13827" width="3.75" style="2" customWidth="1"/>
    <col min="13828" max="13842" width="5.375" style="2" customWidth="1"/>
    <col min="13843" max="14082" width="9" style="2"/>
    <col min="14083" max="14083" width="3.75" style="2" customWidth="1"/>
    <col min="14084" max="14098" width="5.375" style="2" customWidth="1"/>
    <col min="14099" max="14338" width="9" style="2"/>
    <col min="14339" max="14339" width="3.75" style="2" customWidth="1"/>
    <col min="14340" max="14354" width="5.375" style="2" customWidth="1"/>
    <col min="14355" max="14594" width="9" style="2"/>
    <col min="14595" max="14595" width="3.75" style="2" customWidth="1"/>
    <col min="14596" max="14610" width="5.375" style="2" customWidth="1"/>
    <col min="14611" max="14850" width="9" style="2"/>
    <col min="14851" max="14851" width="3.75" style="2" customWidth="1"/>
    <col min="14852" max="14866" width="5.375" style="2" customWidth="1"/>
    <col min="14867" max="15106" width="9" style="2"/>
    <col min="15107" max="15107" width="3.75" style="2" customWidth="1"/>
    <col min="15108" max="15122" width="5.375" style="2" customWidth="1"/>
    <col min="15123" max="15362" width="9" style="2"/>
    <col min="15363" max="15363" width="3.75" style="2" customWidth="1"/>
    <col min="15364" max="15378" width="5.375" style="2" customWidth="1"/>
    <col min="15379" max="15618" width="9" style="2"/>
    <col min="15619" max="15619" width="3.75" style="2" customWidth="1"/>
    <col min="15620" max="15634" width="5.375" style="2" customWidth="1"/>
    <col min="15635" max="15874" width="9" style="2"/>
    <col min="15875" max="15875" width="3.75" style="2" customWidth="1"/>
    <col min="15876" max="15890" width="5.375" style="2" customWidth="1"/>
    <col min="15891" max="16130" width="9" style="2"/>
    <col min="16131" max="16131" width="3.75" style="2" customWidth="1"/>
    <col min="16132" max="16146" width="5.375" style="2" customWidth="1"/>
    <col min="16147" max="16384" width="9" style="2"/>
  </cols>
  <sheetData>
    <row r="1" spans="1:54" ht="31.5" customHeight="1">
      <c r="A1" s="196" t="s">
        <v>25</v>
      </c>
      <c r="B1" s="197"/>
      <c r="C1" s="198"/>
      <c r="D1" s="3"/>
      <c r="E1" s="3"/>
      <c r="F1" s="3"/>
      <c r="G1" s="4"/>
      <c r="H1" s="4"/>
      <c r="I1" s="4"/>
      <c r="J1" s="4"/>
      <c r="K1" s="4"/>
      <c r="M1" s="192"/>
      <c r="N1" s="192"/>
      <c r="O1" s="192"/>
      <c r="P1" s="192"/>
      <c r="Q1" s="192"/>
      <c r="R1" s="192"/>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193" t="s">
        <v>26</v>
      </c>
      <c r="D4" s="193"/>
      <c r="E4" s="193"/>
      <c r="F4" s="193"/>
      <c r="G4" s="193"/>
      <c r="H4" s="193"/>
      <c r="I4" s="193"/>
      <c r="J4" s="193"/>
      <c r="K4" s="193"/>
      <c r="L4" s="193"/>
      <c r="M4" s="193"/>
      <c r="N4" s="193"/>
      <c r="O4" s="193"/>
      <c r="P4" s="193"/>
      <c r="Q4" s="193"/>
      <c r="R4" s="193"/>
    </row>
    <row r="5" spans="1:54" ht="15" customHeight="1">
      <c r="C5" s="41"/>
      <c r="D5" s="41"/>
      <c r="E5" s="41"/>
      <c r="F5" s="41"/>
      <c r="G5" s="41"/>
      <c r="H5" s="41"/>
      <c r="I5" s="41"/>
      <c r="J5" s="41"/>
      <c r="K5" s="41"/>
      <c r="L5" s="41"/>
      <c r="M5" s="41"/>
      <c r="N5" s="41"/>
      <c r="O5" s="41"/>
      <c r="P5" s="41"/>
      <c r="Q5" s="41"/>
      <c r="R5" s="41"/>
    </row>
    <row r="6" spans="1:54" ht="21" customHeight="1">
      <c r="B6" s="57"/>
      <c r="C6" s="219" t="s">
        <v>27</v>
      </c>
      <c r="D6" s="219"/>
      <c r="E6" s="219"/>
      <c r="F6" s="219"/>
      <c r="G6" s="219"/>
      <c r="H6" s="219"/>
      <c r="I6" s="219"/>
      <c r="J6" s="219"/>
      <c r="K6" s="219"/>
      <c r="L6" s="219"/>
      <c r="M6" s="219"/>
      <c r="N6" s="219"/>
      <c r="O6" s="219"/>
      <c r="P6" s="219"/>
      <c r="Q6" s="219"/>
      <c r="R6" s="219"/>
      <c r="S6" s="219"/>
      <c r="T6" s="219"/>
      <c r="U6" s="56"/>
    </row>
    <row r="7" spans="1:54" ht="21" customHeight="1">
      <c r="B7" s="57"/>
      <c r="C7" s="219"/>
      <c r="D7" s="219"/>
      <c r="E7" s="219"/>
      <c r="F7" s="219"/>
      <c r="G7" s="219"/>
      <c r="H7" s="219"/>
      <c r="I7" s="219"/>
      <c r="J7" s="219"/>
      <c r="K7" s="219"/>
      <c r="L7" s="219"/>
      <c r="M7" s="219"/>
      <c r="N7" s="219"/>
      <c r="O7" s="219"/>
      <c r="P7" s="219"/>
      <c r="Q7" s="219"/>
      <c r="R7" s="219"/>
      <c r="S7" s="219"/>
      <c r="T7" s="219"/>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220" t="s">
        <v>28</v>
      </c>
      <c r="D10" s="221"/>
      <c r="E10" s="221"/>
      <c r="F10" s="221"/>
      <c r="G10" s="221"/>
      <c r="H10" s="221"/>
      <c r="I10" s="221"/>
      <c r="J10" s="221"/>
      <c r="K10" s="221"/>
      <c r="L10" s="221"/>
      <c r="M10" s="222"/>
      <c r="P10" s="199" t="s">
        <v>29</v>
      </c>
      <c r="Q10" s="200"/>
      <c r="R10" s="200"/>
      <c r="S10" s="200"/>
      <c r="T10" s="201"/>
    </row>
    <row r="11" spans="1:54" ht="24.75" customHeight="1">
      <c r="C11" s="223"/>
      <c r="D11" s="224"/>
      <c r="E11" s="224"/>
      <c r="F11" s="224"/>
      <c r="G11" s="224"/>
      <c r="H11" s="224"/>
      <c r="I11" s="224"/>
      <c r="J11" s="224"/>
      <c r="K11" s="224"/>
      <c r="L11" s="224"/>
      <c r="M11" s="225"/>
      <c r="P11" s="202"/>
      <c r="Q11" s="203"/>
      <c r="R11" s="203"/>
      <c r="S11" s="203"/>
      <c r="T11" s="204"/>
    </row>
    <row r="12" spans="1:54" ht="23.25" customHeight="1">
      <c r="W12" s="55"/>
    </row>
    <row r="13" spans="1:54" ht="18.75" customHeight="1">
      <c r="C13" s="226" t="s">
        <v>30</v>
      </c>
      <c r="D13" s="227"/>
      <c r="E13" s="227"/>
      <c r="F13" s="227"/>
      <c r="G13" s="227"/>
      <c r="H13" s="227"/>
      <c r="I13" s="227"/>
      <c r="J13" s="227"/>
      <c r="K13" s="227"/>
      <c r="L13" s="227"/>
      <c r="M13" s="227"/>
      <c r="N13" s="227"/>
      <c r="O13" s="227"/>
      <c r="P13" s="227"/>
      <c r="Q13" s="227"/>
      <c r="R13" s="228"/>
      <c r="T13" s="54"/>
      <c r="U13" s="54"/>
    </row>
    <row r="14" spans="1:54" ht="17.25" customHeight="1">
      <c r="C14" s="229"/>
      <c r="D14" s="230"/>
      <c r="E14" s="230"/>
      <c r="F14" s="230"/>
      <c r="G14" s="230"/>
      <c r="H14" s="230"/>
      <c r="I14" s="230"/>
      <c r="J14" s="230"/>
      <c r="K14" s="230"/>
      <c r="L14" s="230"/>
      <c r="M14" s="230"/>
      <c r="N14" s="230"/>
      <c r="O14" s="230"/>
      <c r="P14" s="230"/>
      <c r="Q14" s="230"/>
      <c r="R14" s="231"/>
      <c r="T14" s="54"/>
      <c r="U14" s="54"/>
    </row>
    <row r="17" spans="3:18" ht="14.25" thickBot="1"/>
    <row r="18" spans="3:18" ht="15" thickBot="1">
      <c r="D18" s="194" t="s">
        <v>31</v>
      </c>
      <c r="E18" s="194"/>
      <c r="F18" s="195"/>
      <c r="G18" s="8" t="s">
        <v>32</v>
      </c>
      <c r="H18" s="9"/>
      <c r="I18" s="4" t="s">
        <v>33</v>
      </c>
    </row>
    <row r="19" spans="3:18" ht="5.25" customHeight="1">
      <c r="D19" s="4"/>
      <c r="E19" s="3"/>
      <c r="G19" s="4"/>
      <c r="I19" s="4"/>
    </row>
    <row r="20" spans="3:18" ht="16.5" customHeight="1">
      <c r="D20" s="4" t="s">
        <v>34</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32" t="s">
        <v>35</v>
      </c>
      <c r="D24" s="233"/>
      <c r="E24" s="233"/>
      <c r="F24" s="233"/>
      <c r="G24" s="233"/>
      <c r="H24" s="233"/>
      <c r="I24" s="233"/>
      <c r="J24" s="233"/>
      <c r="K24" s="233"/>
      <c r="L24" s="233"/>
      <c r="M24" s="233"/>
      <c r="N24" s="233"/>
      <c r="O24" s="233"/>
      <c r="P24" s="233"/>
      <c r="Q24" s="233"/>
      <c r="R24" s="234"/>
    </row>
    <row r="25" spans="3:18" ht="13.5" customHeight="1">
      <c r="C25" s="235"/>
      <c r="D25" s="236"/>
      <c r="E25" s="236"/>
      <c r="F25" s="236"/>
      <c r="G25" s="236"/>
      <c r="H25" s="236"/>
      <c r="I25" s="236"/>
      <c r="J25" s="236"/>
      <c r="K25" s="236"/>
      <c r="L25" s="236"/>
      <c r="M25" s="236"/>
      <c r="N25" s="236"/>
      <c r="O25" s="236"/>
      <c r="P25" s="236"/>
      <c r="Q25" s="236"/>
      <c r="R25" s="237"/>
    </row>
    <row r="26" spans="3:18" ht="21" customHeight="1">
      <c r="C26" s="238"/>
      <c r="D26" s="239"/>
      <c r="E26" s="239"/>
      <c r="F26" s="239"/>
      <c r="G26" s="239"/>
      <c r="H26" s="239"/>
      <c r="I26" s="239"/>
      <c r="J26" s="239"/>
      <c r="K26" s="239"/>
      <c r="L26" s="239"/>
      <c r="M26" s="239"/>
      <c r="N26" s="239"/>
      <c r="O26" s="239"/>
      <c r="P26" s="239"/>
      <c r="Q26" s="239"/>
      <c r="R26" s="240"/>
    </row>
    <row r="27" spans="3:18" ht="13.5" customHeight="1">
      <c r="C27" s="241" t="s">
        <v>36</v>
      </c>
      <c r="D27" s="242"/>
      <c r="E27" s="242"/>
      <c r="F27" s="242"/>
      <c r="G27" s="242"/>
      <c r="H27" s="242"/>
      <c r="I27" s="242"/>
      <c r="J27" s="242"/>
      <c r="K27" s="242"/>
      <c r="L27" s="242"/>
      <c r="M27" s="242"/>
      <c r="N27" s="242"/>
      <c r="O27" s="242"/>
      <c r="P27" s="242"/>
      <c r="Q27" s="242"/>
      <c r="R27" s="243"/>
    </row>
    <row r="28" spans="3:18" ht="13.5" customHeight="1">
      <c r="C28" s="244"/>
      <c r="D28" s="245"/>
      <c r="E28" s="245"/>
      <c r="F28" s="245"/>
      <c r="G28" s="245"/>
      <c r="H28" s="245"/>
      <c r="I28" s="245"/>
      <c r="J28" s="245"/>
      <c r="K28" s="245"/>
      <c r="L28" s="245"/>
      <c r="M28" s="245"/>
      <c r="N28" s="245"/>
      <c r="O28" s="245"/>
      <c r="P28" s="245"/>
      <c r="Q28" s="245"/>
      <c r="R28" s="246"/>
    </row>
    <row r="29" spans="3:18">
      <c r="C29" s="207"/>
      <c r="D29" s="208"/>
      <c r="E29" s="208"/>
      <c r="F29" s="208"/>
      <c r="G29" s="208"/>
      <c r="H29" s="208"/>
      <c r="I29" s="208"/>
      <c r="J29" s="208"/>
      <c r="K29" s="208"/>
      <c r="L29" s="208"/>
      <c r="M29" s="208"/>
      <c r="N29" s="208"/>
      <c r="O29" s="208"/>
      <c r="P29" s="208"/>
      <c r="Q29" s="208"/>
      <c r="R29" s="209"/>
    </row>
    <row r="30" spans="3:18">
      <c r="C30" s="210"/>
      <c r="D30" s="211"/>
      <c r="E30" s="211"/>
      <c r="F30" s="211"/>
      <c r="G30" s="211"/>
      <c r="H30" s="211"/>
      <c r="I30" s="211"/>
      <c r="J30" s="211"/>
      <c r="K30" s="211"/>
      <c r="L30" s="211"/>
      <c r="M30" s="211"/>
      <c r="N30" s="211"/>
      <c r="O30" s="211"/>
      <c r="P30" s="211"/>
      <c r="Q30" s="211"/>
      <c r="R30" s="212"/>
    </row>
    <row r="31" spans="3:18">
      <c r="C31" s="210"/>
      <c r="D31" s="211"/>
      <c r="E31" s="211"/>
      <c r="F31" s="211"/>
      <c r="G31" s="211"/>
      <c r="H31" s="211"/>
      <c r="I31" s="211"/>
      <c r="J31" s="211"/>
      <c r="K31" s="211"/>
      <c r="L31" s="211"/>
      <c r="M31" s="211"/>
      <c r="N31" s="211"/>
      <c r="O31" s="211"/>
      <c r="P31" s="211"/>
      <c r="Q31" s="211"/>
      <c r="R31" s="212"/>
    </row>
    <row r="32" spans="3:18">
      <c r="C32" s="210"/>
      <c r="D32" s="211"/>
      <c r="E32" s="211"/>
      <c r="F32" s="211"/>
      <c r="G32" s="211"/>
      <c r="H32" s="211"/>
      <c r="I32" s="211"/>
      <c r="J32" s="211"/>
      <c r="K32" s="211"/>
      <c r="L32" s="211"/>
      <c r="M32" s="211"/>
      <c r="N32" s="211"/>
      <c r="O32" s="211"/>
      <c r="P32" s="211"/>
      <c r="Q32" s="211"/>
      <c r="R32" s="212"/>
    </row>
    <row r="33" spans="3:19">
      <c r="C33" s="210"/>
      <c r="D33" s="211"/>
      <c r="E33" s="211"/>
      <c r="F33" s="211"/>
      <c r="G33" s="211"/>
      <c r="H33" s="211"/>
      <c r="I33" s="211"/>
      <c r="J33" s="211"/>
      <c r="K33" s="211"/>
      <c r="L33" s="211"/>
      <c r="M33" s="211"/>
      <c r="N33" s="211"/>
      <c r="O33" s="211"/>
      <c r="P33" s="211"/>
      <c r="Q33" s="211"/>
      <c r="R33" s="212"/>
    </row>
    <row r="34" spans="3:19">
      <c r="C34" s="210"/>
      <c r="D34" s="211"/>
      <c r="E34" s="211"/>
      <c r="F34" s="211"/>
      <c r="G34" s="211"/>
      <c r="H34" s="211"/>
      <c r="I34" s="211"/>
      <c r="J34" s="211"/>
      <c r="K34" s="211"/>
      <c r="L34" s="211"/>
      <c r="M34" s="211"/>
      <c r="N34" s="211"/>
      <c r="O34" s="211"/>
      <c r="P34" s="211"/>
      <c r="Q34" s="211"/>
      <c r="R34" s="212"/>
    </row>
    <row r="35" spans="3:19" ht="18.75" customHeight="1">
      <c r="C35" s="213" t="s">
        <v>37</v>
      </c>
      <c r="D35" s="214"/>
      <c r="E35" s="214"/>
      <c r="F35" s="214"/>
      <c r="G35" s="214"/>
      <c r="H35" s="214"/>
      <c r="I35" s="214"/>
      <c r="J35" s="214"/>
      <c r="K35" s="214"/>
      <c r="L35" s="214"/>
      <c r="M35" s="214"/>
      <c r="N35" s="214"/>
      <c r="O35" s="214"/>
      <c r="P35" s="214"/>
      <c r="Q35" s="214"/>
      <c r="R35" s="215"/>
    </row>
    <row r="36" spans="3:19" ht="18.75" customHeight="1" thickBot="1">
      <c r="C36" s="216"/>
      <c r="D36" s="217"/>
      <c r="E36" s="217"/>
      <c r="F36" s="217"/>
      <c r="G36" s="217"/>
      <c r="H36" s="217"/>
      <c r="I36" s="217"/>
      <c r="J36" s="217"/>
      <c r="K36" s="217"/>
      <c r="L36" s="217"/>
      <c r="M36" s="217"/>
      <c r="N36" s="217"/>
      <c r="O36" s="217"/>
      <c r="P36" s="217"/>
      <c r="Q36" s="217"/>
      <c r="R36" s="218"/>
    </row>
    <row r="38" spans="3:19" ht="18.75">
      <c r="C38" s="10"/>
      <c r="D38" s="10"/>
      <c r="E38" s="10"/>
      <c r="F38" s="10"/>
      <c r="G38" s="10"/>
      <c r="H38" s="10"/>
      <c r="I38" s="10"/>
      <c r="J38"/>
      <c r="K38"/>
      <c r="N38" s="4" t="s">
        <v>38</v>
      </c>
    </row>
    <row r="39" spans="3:19" ht="18" customHeight="1">
      <c r="C39" s="205" t="s">
        <v>39</v>
      </c>
      <c r="D39" s="206"/>
      <c r="E39" s="206"/>
      <c r="F39" s="206"/>
      <c r="G39" s="206"/>
      <c r="H39" s="206"/>
      <c r="I39" s="206"/>
      <c r="J39" s="206"/>
      <c r="K39" s="53"/>
    </row>
    <row r="40" spans="3:19" ht="18.75">
      <c r="C40" s="11"/>
      <c r="D40"/>
      <c r="E40"/>
      <c r="F40"/>
      <c r="G40"/>
      <c r="H40"/>
      <c r="I40"/>
      <c r="J40"/>
      <c r="K40"/>
    </row>
    <row r="41" spans="3:19" ht="18" customHeight="1">
      <c r="C41" s="205" t="s">
        <v>40</v>
      </c>
      <c r="D41" s="206"/>
      <c r="E41" s="206"/>
      <c r="F41" s="206"/>
      <c r="G41" s="206"/>
      <c r="H41" s="206"/>
      <c r="I41" s="206"/>
      <c r="J41" s="206"/>
      <c r="K41" s="53"/>
      <c r="L41" s="6"/>
      <c r="M41" s="12"/>
      <c r="N41" s="15"/>
      <c r="O41" s="12"/>
      <c r="P41" s="15"/>
      <c r="Q41" s="12"/>
      <c r="R41" s="12"/>
    </row>
    <row r="42" spans="3:19" ht="18" customHeight="1">
      <c r="C42" s="189" t="s">
        <v>41</v>
      </c>
      <c r="D42" s="189"/>
      <c r="E42" s="190"/>
      <c r="F42" s="190"/>
      <c r="G42" s="190"/>
      <c r="H42" s="190"/>
      <c r="I42" s="190"/>
      <c r="J42" s="190"/>
      <c r="K42" s="190"/>
      <c r="L42" s="190"/>
      <c r="M42" s="190"/>
      <c r="N42" s="190"/>
      <c r="O42" s="190"/>
      <c r="P42" s="190"/>
      <c r="Q42" s="190"/>
      <c r="R42" s="190"/>
    </row>
    <row r="43" spans="3:19" ht="18" customHeight="1">
      <c r="C43" s="189" t="s">
        <v>42</v>
      </c>
      <c r="D43" s="189"/>
      <c r="E43" s="190"/>
      <c r="F43" s="190"/>
      <c r="G43" s="190"/>
      <c r="H43" s="190"/>
      <c r="I43" s="190"/>
      <c r="J43" s="190"/>
      <c r="K43" s="190"/>
      <c r="L43" s="190"/>
      <c r="M43" s="190"/>
      <c r="N43" s="190"/>
      <c r="O43" s="190"/>
      <c r="P43" s="190"/>
      <c r="Q43" s="190"/>
      <c r="R43" s="190"/>
    </row>
    <row r="44" spans="3:19" ht="18" customHeight="1">
      <c r="C44" s="189" t="s">
        <v>43</v>
      </c>
      <c r="D44" s="189"/>
      <c r="E44" s="190"/>
      <c r="F44" s="190"/>
      <c r="G44" s="190"/>
      <c r="H44" s="190"/>
      <c r="I44" s="190"/>
      <c r="J44" s="190"/>
      <c r="K44" s="190"/>
      <c r="L44" s="190"/>
      <c r="M44" s="190"/>
      <c r="N44" s="190"/>
      <c r="O44" s="190"/>
      <c r="P44" s="190"/>
      <c r="Q44" s="190"/>
      <c r="R44" s="190"/>
    </row>
    <row r="45" spans="3:19" ht="18" customHeight="1">
      <c r="C45" s="189" t="s">
        <v>44</v>
      </c>
      <c r="D45" s="189"/>
      <c r="E45" s="191" t="s">
        <v>45</v>
      </c>
      <c r="F45" s="191"/>
      <c r="G45" s="191"/>
      <c r="H45" s="191"/>
      <c r="I45" s="191"/>
      <c r="J45" s="191"/>
      <c r="K45" s="191"/>
      <c r="L45" s="191"/>
      <c r="M45" s="191"/>
      <c r="N45" s="191"/>
      <c r="O45" s="191"/>
      <c r="P45" s="191"/>
      <c r="Q45" s="191"/>
      <c r="R45" s="191"/>
    </row>
  </sheetData>
  <mergeCells count="22">
    <mergeCell ref="C35:R36"/>
    <mergeCell ref="C6:T7"/>
    <mergeCell ref="C10:M11"/>
    <mergeCell ref="C13:R14"/>
    <mergeCell ref="C24:R26"/>
    <mergeCell ref="C27:R28"/>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8" customWidth="1"/>
    <col min="2" max="2" width="3.125" style="58" customWidth="1"/>
    <col min="3" max="3" width="12.5" style="58" customWidth="1"/>
    <col min="4" max="4" width="3.125" style="58" customWidth="1"/>
    <col min="5" max="5" width="12.5" style="58" customWidth="1"/>
    <col min="6" max="9" width="19.5" style="58" customWidth="1"/>
    <col min="10" max="10" width="21" style="58" customWidth="1"/>
    <col min="11" max="11" width="4.375" style="58" customWidth="1"/>
    <col min="12" max="12" width="4.375" style="58" hidden="1" customWidth="1"/>
    <col min="13" max="13" width="41.25" style="59" hidden="1" customWidth="1"/>
    <col min="14" max="14" width="10.5" style="58" hidden="1" customWidth="1"/>
    <col min="15" max="19" width="9" style="58" hidden="1" customWidth="1" outlineLevel="1"/>
    <col min="20" max="20" width="0" style="58" hidden="1" customWidth="1" collapsed="1"/>
    <col min="21" max="16384" width="9" style="58"/>
  </cols>
  <sheetData>
    <row r="1" spans="1:24" s="60" customFormat="1" ht="18" customHeight="1">
      <c r="A1" s="60" t="s">
        <v>46</v>
      </c>
      <c r="J1" s="169" t="s">
        <v>204</v>
      </c>
      <c r="M1" s="61"/>
      <c r="U1" s="169"/>
    </row>
    <row r="2" spans="1:24" s="60" customFormat="1" ht="17.25" customHeight="1">
      <c r="A2" s="265" t="s">
        <v>47</v>
      </c>
      <c r="B2" s="265"/>
      <c r="C2" s="265"/>
      <c r="D2" s="265"/>
      <c r="E2" s="265"/>
      <c r="F2" s="265"/>
      <c r="G2" s="265"/>
      <c r="H2" s="265"/>
      <c r="I2" s="265"/>
      <c r="J2" s="265"/>
      <c r="K2" s="265"/>
      <c r="L2" s="167"/>
      <c r="M2" s="168"/>
      <c r="N2" s="167"/>
      <c r="O2" s="167"/>
      <c r="P2" s="167"/>
      <c r="Q2" s="167"/>
      <c r="R2" s="167"/>
      <c r="S2" s="167"/>
      <c r="T2" s="167"/>
      <c r="U2" s="167"/>
      <c r="V2" s="167"/>
      <c r="W2" s="167"/>
      <c r="X2" s="167"/>
    </row>
    <row r="3" spans="1:24" s="60" customFormat="1" ht="4.5" customHeight="1">
      <c r="B3" s="165"/>
      <c r="C3" s="165"/>
      <c r="D3" s="165"/>
      <c r="E3" s="165"/>
      <c r="F3" s="165"/>
      <c r="G3" s="165"/>
      <c r="H3" s="165"/>
      <c r="I3" s="165"/>
      <c r="J3" s="165"/>
      <c r="K3" s="165"/>
      <c r="L3" s="165"/>
      <c r="M3" s="166"/>
      <c r="N3" s="165"/>
      <c r="O3" s="165"/>
      <c r="P3" s="165"/>
      <c r="Q3" s="165"/>
      <c r="R3" s="165"/>
      <c r="S3" s="165"/>
      <c r="T3" s="165"/>
      <c r="U3" s="165"/>
      <c r="V3" s="165"/>
      <c r="W3" s="165"/>
      <c r="X3" s="165"/>
    </row>
    <row r="4" spans="1:24" s="60" customFormat="1" ht="23.1" customHeight="1">
      <c r="D4" s="164"/>
      <c r="E4" s="164"/>
      <c r="H4" s="163" t="s">
        <v>48</v>
      </c>
      <c r="I4" s="162"/>
      <c r="J4" s="162"/>
      <c r="M4" s="159" t="str">
        <f>IF(I4="","都道府県名を入力してください",TRUE)</f>
        <v>都道府県名を入力してください</v>
      </c>
    </row>
    <row r="5" spans="1:24" s="60" customFormat="1" ht="5.25" customHeight="1" thickBot="1">
      <c r="I5" s="62"/>
      <c r="J5" s="62"/>
      <c r="M5" s="159"/>
    </row>
    <row r="6" spans="1:24" ht="23.1" customHeight="1">
      <c r="B6" s="266" t="s">
        <v>49</v>
      </c>
      <c r="C6" s="267"/>
      <c r="D6" s="161"/>
      <c r="E6" s="268"/>
      <c r="F6" s="268"/>
      <c r="G6" s="269" t="s">
        <v>51</v>
      </c>
      <c r="H6" s="269"/>
      <c r="I6" s="269"/>
      <c r="J6" s="270"/>
      <c r="M6" s="119" t="str">
        <f>IF(LEN(E6)=7,TRUE,"薬局コードを正しく入力してください")</f>
        <v>薬局コードを正しく入力してください</v>
      </c>
    </row>
    <row r="7" spans="1:24" ht="23.1" customHeight="1">
      <c r="B7" s="271" t="s">
        <v>52</v>
      </c>
      <c r="C7" s="272"/>
      <c r="D7" s="160"/>
      <c r="E7" s="273"/>
      <c r="F7" s="273"/>
      <c r="G7" s="273"/>
      <c r="I7" s="114" t="s">
        <v>53</v>
      </c>
      <c r="J7" s="152" t="s">
        <v>54</v>
      </c>
      <c r="L7" s="58">
        <v>0</v>
      </c>
      <c r="M7" s="119" t="str">
        <f>IF($E$7="","保険薬局名を入力してください",TRUE)</f>
        <v>保険薬局名を入力してください</v>
      </c>
    </row>
    <row r="8" spans="1:24" ht="18.75" customHeight="1">
      <c r="B8" s="276" t="s">
        <v>55</v>
      </c>
      <c r="C8" s="277"/>
      <c r="D8" s="280" t="s">
        <v>56</v>
      </c>
      <c r="E8" s="281"/>
      <c r="F8" s="281"/>
      <c r="G8" s="281"/>
      <c r="H8" s="282" t="s">
        <v>57</v>
      </c>
      <c r="I8" s="282"/>
      <c r="J8" s="283"/>
      <c r="K8" s="129" t="s">
        <v>50</v>
      </c>
      <c r="M8" s="159" t="str">
        <f>IF($L$7=0,"個人立、法人立の区分を選択してください。","TRUE")</f>
        <v>個人立、法人立の区分を選択してください。</v>
      </c>
      <c r="N8" s="60"/>
    </row>
    <row r="9" spans="1:24" ht="17.25" customHeight="1">
      <c r="B9" s="278"/>
      <c r="C9" s="279"/>
      <c r="D9" s="274"/>
      <c r="E9" s="275"/>
      <c r="F9" s="133"/>
      <c r="G9" s="133"/>
      <c r="H9" s="284"/>
      <c r="I9" s="284"/>
      <c r="J9" s="285"/>
      <c r="M9" s="159" t="str">
        <f>IF($L$8=0,"指定年月日の年号を選択してください",TRUE)</f>
        <v>指定年月日の年号を選択してください</v>
      </c>
      <c r="N9" s="60"/>
      <c r="Q9" s="58" t="str">
        <f>IF($D9="","FALSE","TRUE")</f>
        <v>FALSE</v>
      </c>
      <c r="R9" s="58" t="str">
        <f>IF($F9="","FALSE","TRUE")</f>
        <v>FALSE</v>
      </c>
      <c r="S9" s="58" t="str">
        <f>IF($G9="","FALSE","TRUE")</f>
        <v>FALSE</v>
      </c>
    </row>
    <row r="10" spans="1:24" ht="27.75" customHeight="1">
      <c r="B10" s="247" t="s">
        <v>58</v>
      </c>
      <c r="C10" s="248"/>
      <c r="D10" s="248"/>
      <c r="E10" s="248"/>
      <c r="F10" s="249"/>
      <c r="G10" s="250" t="s">
        <v>59</v>
      </c>
      <c r="H10" s="251"/>
      <c r="I10" s="252" t="s">
        <v>60</v>
      </c>
      <c r="J10" s="253"/>
      <c r="M10" s="159" t="str">
        <f>IF(L10="","選択してください",TRUE)</f>
        <v>選択してください</v>
      </c>
      <c r="N10" s="60"/>
    </row>
    <row r="11" spans="1:24" ht="27.75" customHeight="1" thickBot="1">
      <c r="B11" s="254" t="s">
        <v>61</v>
      </c>
      <c r="C11" s="255"/>
      <c r="D11" s="256" t="s">
        <v>62</v>
      </c>
      <c r="E11" s="257"/>
      <c r="F11" s="158"/>
      <c r="G11" s="258" t="s">
        <v>63</v>
      </c>
      <c r="H11" s="252"/>
      <c r="I11" s="252"/>
      <c r="J11" s="156"/>
      <c r="K11" s="58" t="s">
        <v>64</v>
      </c>
      <c r="L11" s="148" t="s">
        <v>207</v>
      </c>
      <c r="M11" s="119" t="str">
        <f>IF(F11&gt;0,IF(F11&gt;J11,TRUE,"常勤換算の数値が実人員より大きいため修正してください"),"保険薬剤師の実人員数を入力してください")</f>
        <v>保険薬剤師の実人員数を入力してください</v>
      </c>
      <c r="N11" s="155" t="s">
        <v>208</v>
      </c>
      <c r="O11" s="299" t="str">
        <f>IF(J11="","常勤換算の人数が記載漏れです",IF(F11&lt;J11,"常勤換算の人数が実人員よりも大きいため修正して下さい",TRUE))</f>
        <v>常勤換算の人数が記載漏れです</v>
      </c>
      <c r="P11" s="273"/>
      <c r="Q11" s="273"/>
      <c r="R11" s="273"/>
      <c r="S11" s="273"/>
      <c r="T11" s="300"/>
    </row>
    <row r="12" spans="1:24" ht="27.75" customHeight="1" thickBot="1">
      <c r="B12" s="259" t="s">
        <v>65</v>
      </c>
      <c r="C12" s="260"/>
      <c r="D12" s="261" t="s">
        <v>66</v>
      </c>
      <c r="E12" s="262"/>
      <c r="F12" s="157"/>
      <c r="G12" s="263" t="s">
        <v>63</v>
      </c>
      <c r="H12" s="264"/>
      <c r="I12" s="264"/>
      <c r="J12" s="156"/>
      <c r="L12" s="148" t="s">
        <v>207</v>
      </c>
      <c r="M12" s="119" t="str">
        <f>IF(F12&gt;0,IF(F12&gt;J12,TRUE,"常勤換算の数値が実人員より大きいため修正してください"),"事務職員の実人員数を入力してください")</f>
        <v>事務職員の実人員数を入力してください</v>
      </c>
      <c r="N12" s="155" t="s">
        <v>208</v>
      </c>
      <c r="O12" s="299" t="str">
        <f>IF(J12="","常勤換算の人数が記載漏れです",IF(F12&lt;J12,"常勤換算の人数が実人員よりも大きいため修正して下さい",TRUE))</f>
        <v>常勤換算の人数が記載漏れです</v>
      </c>
      <c r="P12" s="273"/>
      <c r="Q12" s="273"/>
      <c r="R12" s="273"/>
      <c r="S12" s="273"/>
      <c r="T12" s="300"/>
    </row>
    <row r="13" spans="1:24" ht="6.75" customHeight="1" thickBot="1">
      <c r="B13" s="154"/>
      <c r="C13" s="154"/>
      <c r="D13" s="154"/>
      <c r="E13" s="154"/>
      <c r="F13" s="154"/>
      <c r="G13" s="154"/>
      <c r="H13" s="153"/>
      <c r="I13" s="153"/>
      <c r="J13" s="153"/>
    </row>
    <row r="14" spans="1:24" ht="26.25" customHeight="1">
      <c r="B14" s="301" t="s">
        <v>67</v>
      </c>
      <c r="C14" s="302"/>
      <c r="D14" s="302"/>
      <c r="E14" s="302"/>
      <c r="F14" s="302"/>
      <c r="G14" s="302"/>
      <c r="H14" s="302"/>
      <c r="I14" s="302"/>
      <c r="J14" s="303"/>
    </row>
    <row r="15" spans="1:24" ht="28.5" customHeight="1">
      <c r="B15" s="304" t="s">
        <v>68</v>
      </c>
      <c r="C15" s="305"/>
      <c r="D15" s="306" t="s">
        <v>69</v>
      </c>
      <c r="E15" s="305"/>
      <c r="F15" s="114" t="s">
        <v>70</v>
      </c>
      <c r="G15" s="115" t="s">
        <v>71</v>
      </c>
      <c r="H15" s="115" t="s">
        <v>72</v>
      </c>
      <c r="I15" s="115" t="s">
        <v>73</v>
      </c>
      <c r="J15" s="152" t="s">
        <v>74</v>
      </c>
      <c r="L15" s="58">
        <v>0</v>
      </c>
      <c r="M15" s="71" t="str">
        <f>IF(L15=0,"調剤基本料の届出区分を選択してください",TRUE)</f>
        <v>調剤基本料の届出区分を選択してください</v>
      </c>
      <c r="N15" s="70"/>
      <c r="O15" s="151"/>
    </row>
    <row r="16" spans="1:24" ht="63.75" customHeight="1">
      <c r="B16" s="307"/>
      <c r="C16" s="309" t="s">
        <v>75</v>
      </c>
      <c r="D16" s="309"/>
      <c r="E16" s="309"/>
      <c r="F16" s="310"/>
      <c r="G16" s="286" t="s">
        <v>76</v>
      </c>
      <c r="H16" s="287"/>
      <c r="I16" s="288"/>
      <c r="J16" s="289"/>
      <c r="K16" s="58" t="s">
        <v>50</v>
      </c>
      <c r="L16" s="148"/>
      <c r="M16" s="119" t="str">
        <f>IF(I16="","処方箋受付回数の合計を入力してください",TRUE)</f>
        <v>処方箋受付回数の合計を入力してください</v>
      </c>
      <c r="O16" s="148"/>
      <c r="P16" s="74"/>
    </row>
    <row r="17" spans="1:20" ht="63.75" customHeight="1">
      <c r="B17" s="308"/>
      <c r="C17" s="311"/>
      <c r="D17" s="311"/>
      <c r="E17" s="311"/>
      <c r="F17" s="312"/>
      <c r="G17" s="286" t="s">
        <v>77</v>
      </c>
      <c r="H17" s="290"/>
      <c r="I17" s="291" t="s">
        <v>205</v>
      </c>
      <c r="J17" s="292"/>
      <c r="K17" s="58" t="s">
        <v>50</v>
      </c>
      <c r="M17" s="150" t="s">
        <v>209</v>
      </c>
      <c r="N17" s="149"/>
      <c r="O17" s="148"/>
      <c r="P17" s="147"/>
      <c r="Q17" s="147"/>
      <c r="R17" s="147"/>
    </row>
    <row r="18" spans="1:20" ht="66.95" customHeight="1">
      <c r="B18" s="146"/>
      <c r="C18" s="293" t="s">
        <v>78</v>
      </c>
      <c r="D18" s="293"/>
      <c r="E18" s="293"/>
      <c r="F18" s="294"/>
      <c r="G18" s="295" t="s">
        <v>79</v>
      </c>
      <c r="H18" s="296"/>
      <c r="I18" s="297" t="s">
        <v>50</v>
      </c>
      <c r="J18" s="298"/>
      <c r="K18" s="58" t="s">
        <v>50</v>
      </c>
      <c r="M18" s="119"/>
      <c r="O18" s="125"/>
      <c r="P18" s="145"/>
      <c r="Q18" s="145"/>
      <c r="R18" s="145"/>
      <c r="T18" s="58" t="s">
        <v>50</v>
      </c>
    </row>
    <row r="19" spans="1:20" ht="30" customHeight="1">
      <c r="B19" s="130"/>
      <c r="C19" s="309" t="s">
        <v>80</v>
      </c>
      <c r="D19" s="309"/>
      <c r="E19" s="309"/>
      <c r="F19" s="310"/>
      <c r="G19" s="286" t="s">
        <v>81</v>
      </c>
      <c r="H19" s="290"/>
      <c r="I19" s="317"/>
      <c r="J19" s="318"/>
      <c r="M19" s="119" t="str">
        <f>IF(I19="","数値を入力してください",IF(I19&gt;100,"値が大きすぎます",TRUE))</f>
        <v>数値を入力してください</v>
      </c>
    </row>
    <row r="20" spans="1:20" ht="30" customHeight="1">
      <c r="B20" s="143"/>
      <c r="C20" s="315"/>
      <c r="D20" s="315"/>
      <c r="E20" s="315"/>
      <c r="F20" s="316"/>
      <c r="G20" s="286" t="s">
        <v>82</v>
      </c>
      <c r="H20" s="290"/>
      <c r="I20" s="317"/>
      <c r="J20" s="318"/>
      <c r="K20" s="58" t="s">
        <v>50</v>
      </c>
      <c r="M20" s="119" t="str">
        <f>IF(I20="","数値を入力してください",IF(I20&gt;100,"値が大きすぎます",IF(I20&gt;I19,"第１位の医療機関に係る集中率より大きい数値です",TRUE)))</f>
        <v>数値を入力してください</v>
      </c>
    </row>
    <row r="21" spans="1:20" ht="30" customHeight="1">
      <c r="B21" s="81"/>
      <c r="C21" s="311"/>
      <c r="D21" s="311"/>
      <c r="E21" s="311"/>
      <c r="F21" s="312"/>
      <c r="G21" s="286" t="s">
        <v>83</v>
      </c>
      <c r="H21" s="290"/>
      <c r="I21" s="317"/>
      <c r="J21" s="318"/>
      <c r="M21" s="119"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4"/>
      <c r="O21" s="144" t="str">
        <f>IF(I19+I20+I21&gt;100,"集中率の合計が100%を超えています","TRUE")</f>
        <v>TRUE</v>
      </c>
    </row>
    <row r="22" spans="1:20" ht="25.5" customHeight="1">
      <c r="B22" s="130"/>
      <c r="C22" s="293" t="s">
        <v>84</v>
      </c>
      <c r="D22" s="293"/>
      <c r="E22" s="293"/>
      <c r="F22" s="294"/>
      <c r="G22" s="325" t="s">
        <v>85</v>
      </c>
      <c r="H22" s="326"/>
      <c r="I22" s="291" t="s">
        <v>86</v>
      </c>
      <c r="J22" s="292"/>
      <c r="L22" s="58">
        <v>0</v>
      </c>
    </row>
    <row r="23" spans="1:20" ht="37.5" customHeight="1">
      <c r="B23" s="143"/>
      <c r="C23" s="142"/>
      <c r="D23" s="293" t="s">
        <v>87</v>
      </c>
      <c r="E23" s="293"/>
      <c r="F23" s="294"/>
      <c r="G23" s="313"/>
      <c r="H23" s="314"/>
      <c r="I23" s="314"/>
      <c r="J23" s="289"/>
      <c r="M23" s="71" t="b">
        <f>IF($L$22=1,IF($G23="","グループ名を入力してください",TRUE),TRUE)</f>
        <v>1</v>
      </c>
      <c r="N23" s="70"/>
    </row>
    <row r="24" spans="1:20" ht="30" customHeight="1">
      <c r="B24" s="319"/>
      <c r="C24" s="321" t="s">
        <v>88</v>
      </c>
      <c r="D24" s="293" t="s">
        <v>89</v>
      </c>
      <c r="E24" s="293"/>
      <c r="F24" s="294"/>
      <c r="G24" s="313"/>
      <c r="H24" s="314"/>
      <c r="I24" s="314"/>
      <c r="J24" s="289"/>
      <c r="M24" s="71" t="b">
        <f>IF($L$22=1,IF($G24="","同一グループ内の保険薬局の数を入力してください",TRUE),TRUE)</f>
        <v>1</v>
      </c>
      <c r="N24" s="70"/>
    </row>
    <row r="25" spans="1:20" ht="30" customHeight="1">
      <c r="B25" s="319"/>
      <c r="C25" s="321"/>
      <c r="D25" s="293" t="s">
        <v>90</v>
      </c>
      <c r="E25" s="293"/>
      <c r="F25" s="294"/>
      <c r="G25" s="323"/>
      <c r="H25" s="288"/>
      <c r="I25" s="288"/>
      <c r="J25" s="324"/>
      <c r="M25" s="71" t="b">
        <f>IF($L$22=1,IF($G25="","グループ内の1月あたりの処方箋受付回数の合計を入力してください",TRUE),TRUE)</f>
        <v>1</v>
      </c>
      <c r="N25" s="70"/>
    </row>
    <row r="26" spans="1:20" ht="52.5" customHeight="1">
      <c r="B26" s="320"/>
      <c r="C26" s="322"/>
      <c r="D26" s="293" t="s">
        <v>91</v>
      </c>
      <c r="E26" s="293"/>
      <c r="F26" s="294"/>
      <c r="G26" s="141" t="s">
        <v>92</v>
      </c>
      <c r="H26" s="436"/>
      <c r="I26" s="437"/>
      <c r="J26" s="140" t="s">
        <v>93</v>
      </c>
      <c r="K26" s="129" t="s">
        <v>64</v>
      </c>
      <c r="M26" s="71" t="str" cm="1">
        <f t="array" ref="M26">_xlfn.IFS(L26=1,IF(H26="","処方箋受付合計回数を入力してください",TRUE),L26=2,TRUE,L26="","選択してください")</f>
        <v>選択してください</v>
      </c>
      <c r="N26" s="70"/>
    </row>
    <row r="27" spans="1:20" ht="30.75" customHeight="1">
      <c r="A27" s="131"/>
      <c r="B27" s="130"/>
      <c r="C27" s="293" t="s">
        <v>94</v>
      </c>
      <c r="D27" s="293"/>
      <c r="E27" s="293"/>
      <c r="F27" s="293"/>
      <c r="G27" s="294"/>
      <c r="H27" s="139" t="s">
        <v>95</v>
      </c>
      <c r="I27" s="138"/>
      <c r="J27" s="137" t="s">
        <v>96</v>
      </c>
      <c r="L27" s="58">
        <v>0</v>
      </c>
      <c r="M27" s="71" t="b">
        <f>IF(L27="","選択してください",TRUE)</f>
        <v>1</v>
      </c>
      <c r="N27" s="70"/>
    </row>
    <row r="28" spans="1:20" ht="30" customHeight="1">
      <c r="B28" s="135"/>
      <c r="C28" s="328" t="s">
        <v>97</v>
      </c>
      <c r="D28" s="327" t="s">
        <v>98</v>
      </c>
      <c r="E28" s="293"/>
      <c r="F28" s="293"/>
      <c r="G28" s="294"/>
      <c r="H28" s="329" t="s">
        <v>50</v>
      </c>
      <c r="I28" s="330"/>
      <c r="J28" s="331"/>
      <c r="K28" s="58" t="b">
        <v>0</v>
      </c>
      <c r="L28" s="58" t="b">
        <v>0</v>
      </c>
      <c r="M28" s="71" t="b">
        <f>IF(AND(L27=2,K28=FALSE,L28=FALSE),TRUE,IF(AND(L27=1,K28=FALSE,L28=FALSE),"保険医療機関の種別を選択してください",TRUE))</f>
        <v>1</v>
      </c>
      <c r="N28" s="70"/>
    </row>
    <row r="29" spans="1:20" ht="30" customHeight="1">
      <c r="B29" s="135"/>
      <c r="C29" s="321"/>
      <c r="D29" s="327" t="s">
        <v>99</v>
      </c>
      <c r="E29" s="293"/>
      <c r="F29" s="293"/>
      <c r="G29" s="294"/>
      <c r="H29" s="344"/>
      <c r="I29" s="345"/>
      <c r="J29" s="346"/>
      <c r="M29" s="119" t="str">
        <f>IF(L27=2,"入力不要です",IF(H29="","保険医療機関の名称を入力してください",TRUE))</f>
        <v>保険医療機関の名称を入力してください</v>
      </c>
    </row>
    <row r="30" spans="1:20" ht="30" customHeight="1">
      <c r="B30" s="135"/>
      <c r="C30" s="321"/>
      <c r="D30" s="327" t="s">
        <v>100</v>
      </c>
      <c r="E30" s="293"/>
      <c r="F30" s="293"/>
      <c r="G30" s="310"/>
      <c r="H30" s="344"/>
      <c r="I30" s="345"/>
      <c r="J30" s="346"/>
      <c r="M30" s="71" t="str">
        <f>IF(L27=2,"入力不要です",IF(H30="","処方箋集中率を入力してください",TRUE))</f>
        <v>処方箋集中率を入力してください</v>
      </c>
      <c r="N30" s="70"/>
    </row>
    <row r="31" spans="1:20" ht="69.95" customHeight="1">
      <c r="B31" s="135"/>
      <c r="C31" s="321"/>
      <c r="D31" s="332" t="s">
        <v>101</v>
      </c>
      <c r="E31" s="309"/>
      <c r="F31" s="309"/>
      <c r="G31" s="334" t="s">
        <v>210</v>
      </c>
      <c r="H31" s="336" t="s">
        <v>102</v>
      </c>
      <c r="I31" s="337"/>
      <c r="J31" s="342" t="s">
        <v>103</v>
      </c>
      <c r="M31" s="71" t="str">
        <f>IF(L27=2,"選択不要です",IF(L31="","選択してください",TRUE))</f>
        <v>選択してください</v>
      </c>
      <c r="N31" s="70"/>
    </row>
    <row r="32" spans="1:20" ht="6" customHeight="1">
      <c r="B32" s="135"/>
      <c r="C32" s="321"/>
      <c r="D32" s="333"/>
      <c r="E32" s="315"/>
      <c r="F32" s="315"/>
      <c r="G32" s="335"/>
      <c r="H32" s="338"/>
      <c r="I32" s="339"/>
      <c r="J32" s="343"/>
      <c r="K32" s="129"/>
      <c r="M32" s="119"/>
    </row>
    <row r="33" spans="1:13" ht="30" customHeight="1">
      <c r="B33" s="135"/>
      <c r="C33" s="321"/>
      <c r="D33" s="340"/>
      <c r="E33" s="327" t="s">
        <v>104</v>
      </c>
      <c r="F33" s="293"/>
      <c r="G33" s="293"/>
      <c r="H33" s="294"/>
      <c r="I33" s="136" t="s">
        <v>105</v>
      </c>
      <c r="J33" s="132" t="s">
        <v>106</v>
      </c>
      <c r="M33" s="119" t="str">
        <f>IF($L$27=2,"選択不要です",IF($L$31=1,"選択不要です",IF(L33="","選択してください",TRUE)))</f>
        <v>選択してください</v>
      </c>
    </row>
    <row r="34" spans="1:13" ht="30" customHeight="1">
      <c r="B34" s="135"/>
      <c r="C34" s="321"/>
      <c r="D34" s="340"/>
      <c r="E34" s="327" t="s">
        <v>107</v>
      </c>
      <c r="F34" s="293"/>
      <c r="G34" s="293"/>
      <c r="H34" s="294"/>
      <c r="I34" s="133" t="s">
        <v>105</v>
      </c>
      <c r="J34" s="132" t="s">
        <v>106</v>
      </c>
      <c r="M34" s="119" t="str">
        <f>IF($L$27=2,"選択不要です",IF($L$31=1,"選択不要です",IF(L34="","選択してください",TRUE)))</f>
        <v>選択してください</v>
      </c>
    </row>
    <row r="35" spans="1:13" ht="30" customHeight="1">
      <c r="B35" s="135"/>
      <c r="C35" s="321"/>
      <c r="D35" s="340"/>
      <c r="E35" s="327" t="s">
        <v>108</v>
      </c>
      <c r="F35" s="293"/>
      <c r="G35" s="293"/>
      <c r="H35" s="294"/>
      <c r="I35" s="133" t="s">
        <v>105</v>
      </c>
      <c r="J35" s="132" t="s">
        <v>106</v>
      </c>
      <c r="M35" s="119" t="str">
        <f>IF($L$27=2,"選択不要です",IF($L$31=1,"選択不要です",IF(L35="","選択してください",TRUE)))</f>
        <v>選択してください</v>
      </c>
    </row>
    <row r="36" spans="1:13" ht="30" customHeight="1">
      <c r="B36" s="135"/>
      <c r="C36" s="321"/>
      <c r="D36" s="340"/>
      <c r="E36" s="327" t="s">
        <v>109</v>
      </c>
      <c r="F36" s="293"/>
      <c r="G36" s="293"/>
      <c r="H36" s="294"/>
      <c r="I36" s="133" t="s">
        <v>105</v>
      </c>
      <c r="J36" s="132" t="s">
        <v>106</v>
      </c>
      <c r="M36" s="119" t="str">
        <f>IF($L$27=2,"選択不要です",IF($L$31=1,"選択不要です",IF(L36="","選択してください",TRUE)))</f>
        <v>選択してください</v>
      </c>
    </row>
    <row r="37" spans="1:13" ht="30" customHeight="1">
      <c r="B37" s="134"/>
      <c r="C37" s="322"/>
      <c r="D37" s="341"/>
      <c r="E37" s="327" t="s">
        <v>110</v>
      </c>
      <c r="F37" s="293"/>
      <c r="G37" s="293"/>
      <c r="H37" s="294"/>
      <c r="I37" s="133" t="s">
        <v>105</v>
      </c>
      <c r="J37" s="132" t="s">
        <v>106</v>
      </c>
      <c r="M37" s="119" t="str">
        <f>IF($L$27=2,"選択不要です",IF($L$31=1,"選択不要です",IF(L37="","選択してください",TRUE)))</f>
        <v>選択してください</v>
      </c>
    </row>
    <row r="38" spans="1:13" ht="18" customHeight="1">
      <c r="A38" s="131"/>
      <c r="B38" s="130"/>
      <c r="C38" s="309" t="s">
        <v>111</v>
      </c>
      <c r="D38" s="309"/>
      <c r="E38" s="309"/>
      <c r="F38" s="309"/>
      <c r="G38" s="309"/>
      <c r="H38" s="309"/>
      <c r="I38" s="309"/>
      <c r="J38" s="355"/>
      <c r="K38" s="129"/>
    </row>
    <row r="39" spans="1:13" ht="50.1" customHeight="1">
      <c r="B39" s="128"/>
      <c r="C39" s="356" t="s">
        <v>112</v>
      </c>
      <c r="D39" s="356"/>
      <c r="E39" s="356"/>
      <c r="F39" s="356"/>
      <c r="G39" s="356"/>
      <c r="H39" s="356"/>
      <c r="I39" s="356"/>
      <c r="J39" s="357"/>
    </row>
    <row r="40" spans="1:13" ht="30" customHeight="1">
      <c r="B40" s="127"/>
      <c r="C40" s="358" t="s">
        <v>113</v>
      </c>
      <c r="D40" s="358"/>
      <c r="E40" s="358"/>
      <c r="F40" s="359"/>
      <c r="G40" s="360" t="s">
        <v>114</v>
      </c>
      <c r="H40" s="361"/>
      <c r="I40" s="284" t="s">
        <v>60</v>
      </c>
      <c r="J40" s="362"/>
      <c r="M40" s="119" t="str">
        <f>IF(L40="","選択してください",TRUE)</f>
        <v>選択してください</v>
      </c>
    </row>
    <row r="41" spans="1:13" ht="30" customHeight="1">
      <c r="B41" s="127"/>
      <c r="C41" s="358" t="s">
        <v>115</v>
      </c>
      <c r="D41" s="358"/>
      <c r="E41" s="358"/>
      <c r="F41" s="359"/>
      <c r="G41" s="368" t="s">
        <v>116</v>
      </c>
      <c r="H41" s="369"/>
      <c r="I41" s="370" t="s">
        <v>117</v>
      </c>
      <c r="J41" s="371"/>
      <c r="M41" s="119" t="str">
        <f>IF(L41="","選択してください",TRUE)</f>
        <v>選択してください</v>
      </c>
    </row>
    <row r="42" spans="1:13" ht="30" customHeight="1" thickBot="1">
      <c r="B42" s="126"/>
      <c r="C42" s="363" t="s">
        <v>118</v>
      </c>
      <c r="D42" s="363"/>
      <c r="E42" s="363"/>
      <c r="F42" s="364"/>
      <c r="G42" s="365" t="s">
        <v>114</v>
      </c>
      <c r="H42" s="366"/>
      <c r="I42" s="366" t="s">
        <v>60</v>
      </c>
      <c r="J42" s="367"/>
      <c r="M42" s="119" t="str">
        <f>IF(L42="","選択してください",TRUE)</f>
        <v>選択してください</v>
      </c>
    </row>
    <row r="43" spans="1:13" ht="9.75" customHeight="1">
      <c r="C43" s="125"/>
      <c r="D43" s="125"/>
      <c r="E43" s="125"/>
      <c r="F43" s="125"/>
      <c r="G43" s="124"/>
      <c r="H43" s="90"/>
      <c r="I43" s="90"/>
      <c r="J43" s="90"/>
    </row>
    <row r="44" spans="1:13" s="60" customFormat="1" ht="18.75" customHeight="1">
      <c r="B44" s="347" t="s">
        <v>119</v>
      </c>
      <c r="C44" s="347"/>
      <c r="D44" s="348">
        <f>E6</f>
        <v>0</v>
      </c>
      <c r="E44" s="348"/>
      <c r="F44" s="123"/>
      <c r="H44" s="122"/>
      <c r="M44" s="61"/>
    </row>
    <row r="45" spans="1:13" s="60" customFormat="1" ht="10.5" customHeight="1" thickBot="1">
      <c r="G45" s="121"/>
      <c r="H45" s="121"/>
      <c r="I45" s="120"/>
      <c r="J45" s="120"/>
      <c r="M45" s="61"/>
    </row>
    <row r="46" spans="1:13" ht="36.75" customHeight="1">
      <c r="B46" s="349" t="s">
        <v>120</v>
      </c>
      <c r="C46" s="350"/>
      <c r="D46" s="350"/>
      <c r="E46" s="350"/>
      <c r="F46" s="351"/>
      <c r="G46" s="352" t="s">
        <v>121</v>
      </c>
      <c r="H46" s="353"/>
      <c r="I46" s="353" t="s">
        <v>122</v>
      </c>
      <c r="J46" s="354"/>
      <c r="L46" s="58">
        <v>0</v>
      </c>
      <c r="M46" s="119" t="b">
        <f>IF(L46="","選択してください",TRUE)</f>
        <v>1</v>
      </c>
    </row>
    <row r="47" spans="1:13" ht="36.75" customHeight="1" thickBot="1">
      <c r="B47" s="82"/>
      <c r="C47" s="375" t="s">
        <v>211</v>
      </c>
      <c r="D47" s="375"/>
      <c r="E47" s="375"/>
      <c r="F47" s="376"/>
      <c r="G47" s="377" t="s">
        <v>123</v>
      </c>
      <c r="H47" s="378"/>
      <c r="I47" s="379" t="s">
        <v>124</v>
      </c>
      <c r="J47" s="380"/>
      <c r="K47" s="58" t="s">
        <v>125</v>
      </c>
      <c r="M47" s="119" t="str">
        <f>IF(L47="","選択してください",TRUE)</f>
        <v>選択してください</v>
      </c>
    </row>
    <row r="48" spans="1:13" ht="30" customHeight="1">
      <c r="B48" s="87" t="s">
        <v>126</v>
      </c>
      <c r="C48" s="118"/>
      <c r="D48" s="118"/>
      <c r="E48" s="117"/>
      <c r="F48" s="86"/>
      <c r="G48" s="116"/>
      <c r="H48" s="85"/>
      <c r="I48" s="85"/>
      <c r="J48" s="84"/>
    </row>
    <row r="49" spans="2:17" ht="31.5" customHeight="1">
      <c r="B49" s="304" t="s">
        <v>127</v>
      </c>
      <c r="C49" s="305"/>
      <c r="D49" s="306" t="s">
        <v>128</v>
      </c>
      <c r="E49" s="305"/>
      <c r="F49" s="114" t="s">
        <v>129</v>
      </c>
      <c r="G49" s="115" t="s">
        <v>130</v>
      </c>
      <c r="H49" s="114" t="s">
        <v>131</v>
      </c>
      <c r="I49" s="381"/>
      <c r="J49" s="382"/>
      <c r="M49" s="71" t="str">
        <f>IF(L49="","選択してください",TRUE)</f>
        <v>選択してください</v>
      </c>
      <c r="N49" s="70"/>
    </row>
    <row r="50" spans="2:17" ht="31.5" customHeight="1">
      <c r="B50" s="113"/>
      <c r="C50" s="309" t="s">
        <v>132</v>
      </c>
      <c r="D50" s="309"/>
      <c r="E50" s="309"/>
      <c r="F50" s="310"/>
      <c r="G50" s="383"/>
      <c r="H50" s="383"/>
      <c r="I50" s="384"/>
      <c r="J50" s="385"/>
      <c r="L50" s="58" t="s">
        <v>50</v>
      </c>
      <c r="M50" s="71" t="str">
        <f>IF(G50="","備蓄医療用医薬品数を入力してください",TRUE)</f>
        <v>備蓄医療用医薬品数を入力してください</v>
      </c>
      <c r="N50" s="70"/>
    </row>
    <row r="51" spans="2:17" ht="31.5" customHeight="1" thickBot="1">
      <c r="B51" s="82"/>
      <c r="C51" s="386" t="s">
        <v>133</v>
      </c>
      <c r="D51" s="386"/>
      <c r="E51" s="386"/>
      <c r="F51" s="387"/>
      <c r="G51" s="388"/>
      <c r="H51" s="389"/>
      <c r="I51" s="390"/>
      <c r="J51" s="391"/>
      <c r="M51" s="71" t="str">
        <f>IF(G51="","要指導医薬品及び一般用医薬品の合計品目数",TRUE)</f>
        <v>要指導医薬品及び一般用医薬品の合計品目数</v>
      </c>
      <c r="N51" s="70"/>
    </row>
    <row r="52" spans="2:17" ht="31.5" customHeight="1" thickBot="1">
      <c r="B52" s="87" t="s">
        <v>134</v>
      </c>
      <c r="C52" s="112"/>
      <c r="D52" s="111"/>
      <c r="E52" s="111"/>
      <c r="F52" s="110"/>
      <c r="G52" s="392" t="s">
        <v>135</v>
      </c>
      <c r="H52" s="393"/>
      <c r="I52" s="393" t="s">
        <v>136</v>
      </c>
      <c r="J52" s="394"/>
      <c r="L52" s="58">
        <v>0</v>
      </c>
      <c r="M52" s="71" t="b">
        <f>IF(L52="","選択してください",TRUE)</f>
        <v>1</v>
      </c>
      <c r="N52" s="70"/>
    </row>
    <row r="53" spans="2:17" ht="30.75" customHeight="1">
      <c r="B53" s="395" t="s">
        <v>212</v>
      </c>
      <c r="C53" s="396"/>
      <c r="D53" s="396"/>
      <c r="E53" s="396"/>
      <c r="F53" s="397"/>
      <c r="G53" s="109" t="s">
        <v>137</v>
      </c>
      <c r="H53" s="103" t="s">
        <v>138</v>
      </c>
      <c r="I53" s="103" t="s">
        <v>139</v>
      </c>
      <c r="J53" s="108" t="s">
        <v>140</v>
      </c>
      <c r="L53" s="58">
        <v>0</v>
      </c>
      <c r="M53" s="71" t="b">
        <f>IF(L53="","選択してください",TRUE)</f>
        <v>1</v>
      </c>
      <c r="N53" s="70"/>
    </row>
    <row r="54" spans="2:17" ht="32.1" customHeight="1">
      <c r="B54" s="80"/>
      <c r="C54" s="293" t="s">
        <v>141</v>
      </c>
      <c r="D54" s="293"/>
      <c r="E54" s="293"/>
      <c r="F54" s="293"/>
      <c r="G54" s="325" t="s">
        <v>142</v>
      </c>
      <c r="H54" s="326"/>
      <c r="I54" s="398" t="s">
        <v>106</v>
      </c>
      <c r="J54" s="399"/>
      <c r="M54" s="71" t="str">
        <f>IF(L54="","選択してください",TRUE)</f>
        <v>選択してください</v>
      </c>
      <c r="N54" s="70"/>
    </row>
    <row r="55" spans="2:17" ht="35.25" customHeight="1">
      <c r="B55" s="80"/>
      <c r="C55" s="400" t="s">
        <v>143</v>
      </c>
      <c r="D55" s="401"/>
      <c r="E55" s="288"/>
      <c r="F55" s="402"/>
      <c r="G55" s="107" t="s">
        <v>144</v>
      </c>
      <c r="H55" s="106"/>
      <c r="I55" s="403"/>
      <c r="J55" s="404"/>
      <c r="K55" s="58" t="b">
        <f>IF($E$55="",FALSE,TRUE)</f>
        <v>0</v>
      </c>
      <c r="L55" s="58" t="b">
        <f>IF($H$55="",FALSE,TRUE)</f>
        <v>0</v>
      </c>
      <c r="M55" s="71"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c r="B56" s="82"/>
      <c r="C56" s="293" t="s">
        <v>145</v>
      </c>
      <c r="D56" s="293"/>
      <c r="E56" s="293"/>
      <c r="F56" s="293"/>
      <c r="G56" s="372" t="s">
        <v>142</v>
      </c>
      <c r="H56" s="373"/>
      <c r="I56" s="373" t="s">
        <v>106</v>
      </c>
      <c r="J56" s="374"/>
      <c r="M56" s="71" t="str">
        <f>IF($L$54=1,"選択不要です",IF(L56="","選択してください",TRUE))</f>
        <v>選択してください</v>
      </c>
      <c r="N56" s="70"/>
    </row>
    <row r="57" spans="2:17" ht="52.5" customHeight="1" thickBot="1">
      <c r="B57" s="105"/>
      <c r="C57" s="386" t="s">
        <v>146</v>
      </c>
      <c r="D57" s="386"/>
      <c r="E57" s="386"/>
      <c r="F57" s="387"/>
      <c r="G57" s="410" t="s">
        <v>142</v>
      </c>
      <c r="H57" s="411"/>
      <c r="I57" s="412" t="s">
        <v>147</v>
      </c>
      <c r="J57" s="413"/>
      <c r="M57" s="71" t="str">
        <f>IF($L$54=1,"選択不要です",IF(L57="","選択してください",TRUE))</f>
        <v>選択してください</v>
      </c>
      <c r="N57" s="70"/>
    </row>
    <row r="58" spans="2:17" ht="43.5" customHeight="1">
      <c r="B58" s="414" t="s">
        <v>213</v>
      </c>
      <c r="C58" s="415"/>
      <c r="D58" s="415"/>
      <c r="E58" s="415"/>
      <c r="F58" s="416"/>
      <c r="G58" s="104" t="s">
        <v>148</v>
      </c>
      <c r="H58" s="103" t="s">
        <v>149</v>
      </c>
      <c r="I58" s="102" t="s">
        <v>136</v>
      </c>
      <c r="J58" s="101"/>
      <c r="M58" s="71" t="str">
        <f>IF(L58="","選択してください",TRUE)</f>
        <v>選択してください</v>
      </c>
      <c r="N58" s="70"/>
      <c r="O58" s="59"/>
      <c r="P58" s="59"/>
      <c r="Q58" s="59"/>
    </row>
    <row r="59" spans="2:17" ht="43.5" customHeight="1">
      <c r="B59" s="417" t="s">
        <v>150</v>
      </c>
      <c r="C59" s="418"/>
      <c r="D59" s="418"/>
      <c r="E59" s="418"/>
      <c r="F59" s="419"/>
      <c r="G59" s="420" t="s">
        <v>151</v>
      </c>
      <c r="H59" s="398"/>
      <c r="I59" s="326" t="s">
        <v>152</v>
      </c>
      <c r="J59" s="374"/>
      <c r="K59" s="59"/>
      <c r="L59" s="59"/>
      <c r="M59" s="71" t="b">
        <f>IF(AND(L58=2,K59=FALSE,L59=FALSE),"適合する施設要件にチェックを入れてください",TRUE)</f>
        <v>1</v>
      </c>
      <c r="N59" s="70"/>
    </row>
    <row r="60" spans="2:17" ht="43.5" customHeight="1">
      <c r="B60" s="421" t="s">
        <v>153</v>
      </c>
      <c r="C60" s="422"/>
      <c r="D60" s="422"/>
      <c r="E60" s="422"/>
      <c r="F60" s="423"/>
      <c r="G60" s="313"/>
      <c r="H60" s="434"/>
      <c r="I60" s="424"/>
      <c r="J60" s="425"/>
      <c r="M60" s="71" t="str">
        <f>IF(G60="","医療用麻薬の備蓄品目数を入力してください",TRUE)</f>
        <v>医療用麻薬の備蓄品目数を入力してください</v>
      </c>
      <c r="N60" s="70"/>
    </row>
    <row r="61" spans="2:17" ht="35.1" customHeight="1">
      <c r="B61" s="426" t="s">
        <v>214</v>
      </c>
      <c r="C61" s="427"/>
      <c r="D61" s="427"/>
      <c r="E61" s="427"/>
      <c r="F61" s="428"/>
      <c r="G61" s="97" t="s">
        <v>154</v>
      </c>
      <c r="H61" s="293" t="s">
        <v>155</v>
      </c>
      <c r="I61" s="294"/>
      <c r="J61" s="100"/>
      <c r="M61" s="71" t="str">
        <f>IF(J61="","算定回数を入力してください",TRUE)</f>
        <v>算定回数を入力してください</v>
      </c>
      <c r="N61" s="70"/>
    </row>
    <row r="62" spans="2:17" ht="35.1" customHeight="1">
      <c r="B62" s="429"/>
      <c r="C62" s="356"/>
      <c r="D62" s="356"/>
      <c r="E62" s="356"/>
      <c r="F62" s="430"/>
      <c r="G62" s="99" t="s">
        <v>156</v>
      </c>
      <c r="H62" s="315" t="s">
        <v>157</v>
      </c>
      <c r="I62" s="316"/>
      <c r="J62" s="98"/>
      <c r="M62" s="71" t="str">
        <f>IF(J62="","実施患者数を入力してください",TRUE)</f>
        <v>実施患者数を入力してください</v>
      </c>
      <c r="N62" s="70"/>
    </row>
    <row r="63" spans="2:17" ht="35.1" customHeight="1">
      <c r="B63" s="421" t="s">
        <v>158</v>
      </c>
      <c r="C63" s="422"/>
      <c r="D63" s="422"/>
      <c r="E63" s="422"/>
      <c r="F63" s="423"/>
      <c r="G63" s="97" t="s">
        <v>154</v>
      </c>
      <c r="H63" s="293" t="s">
        <v>159</v>
      </c>
      <c r="I63" s="294"/>
      <c r="J63" s="96"/>
      <c r="M63" s="71" t="str">
        <f>IF(J63="","算定回数を入力してください",TRUE)</f>
        <v>算定回数を入力してください</v>
      </c>
      <c r="N63" s="70"/>
    </row>
    <row r="64" spans="2:17" ht="35.1" customHeight="1" thickBot="1">
      <c r="B64" s="431"/>
      <c r="C64" s="432"/>
      <c r="D64" s="432"/>
      <c r="E64" s="432"/>
      <c r="F64" s="433"/>
      <c r="G64" s="95" t="s">
        <v>160</v>
      </c>
      <c r="H64" s="375" t="s">
        <v>157</v>
      </c>
      <c r="I64" s="376"/>
      <c r="J64" s="94"/>
      <c r="M64" s="71" t="str">
        <f>IF(J64="","実施患者数を入力してください",TRUE)</f>
        <v>実施患者数を入力してください</v>
      </c>
      <c r="N64" s="70"/>
    </row>
    <row r="65" spans="1:24" ht="30" customHeight="1">
      <c r="B65" s="446" t="s">
        <v>161</v>
      </c>
      <c r="C65" s="447"/>
      <c r="D65" s="447"/>
      <c r="E65" s="447"/>
      <c r="F65" s="448"/>
      <c r="G65" s="405" t="s">
        <v>135</v>
      </c>
      <c r="H65" s="406"/>
      <c r="I65" s="406" t="s">
        <v>136</v>
      </c>
      <c r="J65" s="439"/>
      <c r="L65" s="58">
        <v>0</v>
      </c>
      <c r="M65" s="71" t="str">
        <f>IF(L65="","選択してください","TRUE")</f>
        <v>TRUE</v>
      </c>
      <c r="N65" s="70"/>
    </row>
    <row r="66" spans="1:24" ht="35.1" customHeight="1" thickBot="1">
      <c r="B66" s="80"/>
      <c r="C66" s="293" t="s">
        <v>162</v>
      </c>
      <c r="D66" s="293"/>
      <c r="E66" s="293"/>
      <c r="F66" s="294"/>
      <c r="G66" s="325" t="s">
        <v>85</v>
      </c>
      <c r="H66" s="326"/>
      <c r="I66" s="326" t="s">
        <v>96</v>
      </c>
      <c r="J66" s="374"/>
      <c r="K66" s="93" t="str">
        <f>IF((AND(L65=1,L66=2)),"エラー","")</f>
        <v/>
      </c>
      <c r="L66" s="58">
        <v>0</v>
      </c>
      <c r="M66" s="71" t="str">
        <f>IF(K66="エラー","「加算の届出状況を再確認してください。」",IF(L66="","選択してください","TRUE"))</f>
        <v>TRUE</v>
      </c>
      <c r="N66" s="70"/>
    </row>
    <row r="67" spans="1:24" ht="30" customHeight="1">
      <c r="B67" s="446" t="s">
        <v>163</v>
      </c>
      <c r="C67" s="447"/>
      <c r="D67" s="447"/>
      <c r="E67" s="447"/>
      <c r="F67" s="448"/>
      <c r="G67" s="405" t="s">
        <v>164</v>
      </c>
      <c r="H67" s="406"/>
      <c r="I67" s="407" t="s">
        <v>136</v>
      </c>
      <c r="J67" s="408"/>
      <c r="K67" s="58" t="s">
        <v>125</v>
      </c>
      <c r="L67" s="58">
        <v>0</v>
      </c>
      <c r="M67" s="71" t="str">
        <f>IF(L67="","選択してください","")</f>
        <v/>
      </c>
      <c r="N67" s="70"/>
    </row>
    <row r="68" spans="1:24" ht="24.95" customHeight="1">
      <c r="B68" s="92"/>
      <c r="C68" s="311" t="s">
        <v>165</v>
      </c>
      <c r="D68" s="378"/>
      <c r="E68" s="378"/>
      <c r="F68" s="409"/>
      <c r="G68" s="372" t="s">
        <v>166</v>
      </c>
      <c r="H68" s="373"/>
      <c r="I68" s="326" t="s">
        <v>167</v>
      </c>
      <c r="J68" s="374"/>
      <c r="L68" s="58">
        <v>0</v>
      </c>
      <c r="M68" s="71" t="b">
        <f>IF(L68="","選択してください",TRUE)</f>
        <v>1</v>
      </c>
      <c r="N68" s="70"/>
    </row>
    <row r="69" spans="1:24" ht="24.95" customHeight="1" thickBot="1">
      <c r="B69" s="91"/>
      <c r="C69" s="375" t="s">
        <v>168</v>
      </c>
      <c r="D69" s="440"/>
      <c r="E69" s="440"/>
      <c r="F69" s="441"/>
      <c r="G69" s="90" t="s">
        <v>169</v>
      </c>
      <c r="H69" s="90" t="s">
        <v>170</v>
      </c>
      <c r="I69" s="89" t="s">
        <v>171</v>
      </c>
      <c r="J69" s="88"/>
      <c r="M69" s="71" t="str">
        <f>IF(AND(P69=FALSE,Q69=FALSE,R69=FALSE),"無菌製剤処理を行うための設備にチェックを入れてください",TRUE)</f>
        <v>無菌製剤処理を行うための設備にチェックを入れてください</v>
      </c>
      <c r="N69" s="70"/>
    </row>
    <row r="70" spans="1:24" ht="30" customHeight="1">
      <c r="B70" s="87" t="s">
        <v>172</v>
      </c>
      <c r="C70" s="85"/>
      <c r="D70" s="85"/>
      <c r="E70" s="85"/>
      <c r="F70" s="85"/>
      <c r="G70" s="85"/>
      <c r="H70" s="86"/>
      <c r="I70" s="85"/>
      <c r="J70" s="84"/>
      <c r="M70" s="83"/>
      <c r="N70" s="70"/>
      <c r="P70" s="58" t="s">
        <v>50</v>
      </c>
    </row>
    <row r="71" spans="1:24" ht="35.1" customHeight="1">
      <c r="B71" s="82"/>
      <c r="C71" s="442" t="s">
        <v>173</v>
      </c>
      <c r="D71" s="442"/>
      <c r="E71" s="442"/>
      <c r="F71" s="443"/>
      <c r="G71" s="372" t="s">
        <v>135</v>
      </c>
      <c r="H71" s="373"/>
      <c r="I71" s="444" t="s">
        <v>136</v>
      </c>
      <c r="J71" s="445"/>
      <c r="M71" s="71" t="str">
        <f>IF(L71="","選択してください",TRUE)</f>
        <v>選択してください</v>
      </c>
      <c r="N71" s="70"/>
    </row>
    <row r="72" spans="1:24" ht="35.1" customHeight="1">
      <c r="B72" s="80"/>
      <c r="C72" s="293" t="s">
        <v>174</v>
      </c>
      <c r="D72" s="293"/>
      <c r="E72" s="293"/>
      <c r="F72" s="293"/>
      <c r="G72" s="325" t="s">
        <v>142</v>
      </c>
      <c r="H72" s="326"/>
      <c r="I72" s="398" t="s">
        <v>106</v>
      </c>
      <c r="J72" s="399"/>
      <c r="M72" s="71" t="str">
        <f>IF(L72="","選択してください",TRUE)</f>
        <v>選択してください</v>
      </c>
      <c r="N72" s="70"/>
    </row>
    <row r="73" spans="1:24" ht="35.1" customHeight="1">
      <c r="B73" s="81"/>
      <c r="C73" s="293" t="s">
        <v>175</v>
      </c>
      <c r="D73" s="293"/>
      <c r="E73" s="293"/>
      <c r="F73" s="294"/>
      <c r="G73" s="326" t="s">
        <v>176</v>
      </c>
      <c r="H73" s="326"/>
      <c r="I73" s="398" t="s">
        <v>106</v>
      </c>
      <c r="J73" s="399"/>
      <c r="M73" s="71" t="str">
        <f>IF(L72=1,"選択不要です",IF(L73="","選択してください",TRUE))</f>
        <v>選択してください</v>
      </c>
      <c r="N73" s="70"/>
    </row>
    <row r="74" spans="1:24" ht="42.75" customHeight="1" thickBot="1">
      <c r="B74" s="80"/>
      <c r="C74" s="293" t="s">
        <v>177</v>
      </c>
      <c r="D74" s="293"/>
      <c r="E74" s="293"/>
      <c r="F74" s="79" t="s">
        <v>178</v>
      </c>
      <c r="G74" s="78"/>
      <c r="H74" s="77" t="s">
        <v>179</v>
      </c>
      <c r="I74" s="171"/>
      <c r="J74" s="76"/>
      <c r="M74" s="71"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c r="B75" s="75" t="s">
        <v>180</v>
      </c>
      <c r="C75" s="438" t="s">
        <v>181</v>
      </c>
      <c r="D75" s="438"/>
      <c r="E75" s="438"/>
      <c r="F75" s="438"/>
      <c r="G75" s="405" t="s">
        <v>182</v>
      </c>
      <c r="H75" s="406"/>
      <c r="I75" s="406" t="s">
        <v>183</v>
      </c>
      <c r="J75" s="439"/>
      <c r="K75" s="58" t="s">
        <v>125</v>
      </c>
      <c r="M75" s="71" t="str">
        <f>IF(L75="","選択してください",TRUE)</f>
        <v>選択してください</v>
      </c>
      <c r="N75" s="70"/>
      <c r="O75" s="74"/>
    </row>
    <row r="76" spans="1:24" ht="35.1" customHeight="1">
      <c r="B76" s="449" t="s">
        <v>184</v>
      </c>
      <c r="C76" s="309"/>
      <c r="D76" s="309"/>
      <c r="E76" s="450"/>
      <c r="F76" s="453" t="s">
        <v>206</v>
      </c>
      <c r="G76" s="418"/>
      <c r="H76" s="418"/>
      <c r="I76" s="419"/>
      <c r="J76" s="73"/>
      <c r="K76" s="58" t="s">
        <v>125</v>
      </c>
      <c r="M76" s="71" t="str" cm="1">
        <f t="array" ref="M76">_xlfn.IFS(L75=2,"入力不要です",L75=1,IF(J76="","全保険薬剤師の数を入力してください",TRUE),L75="","")</f>
        <v/>
      </c>
      <c r="N76" s="70"/>
    </row>
    <row r="77" spans="1:24" ht="35.1" customHeight="1" thickBot="1">
      <c r="B77" s="451"/>
      <c r="C77" s="375"/>
      <c r="D77" s="375"/>
      <c r="E77" s="452"/>
      <c r="F77" s="454" t="s">
        <v>185</v>
      </c>
      <c r="G77" s="363"/>
      <c r="H77" s="363"/>
      <c r="I77" s="364"/>
      <c r="J77" s="72"/>
      <c r="M77" s="71"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c r="A78" s="69"/>
      <c r="B78" s="69" t="s">
        <v>186</v>
      </c>
      <c r="C78" s="69"/>
      <c r="D78" s="69"/>
      <c r="E78" s="69"/>
      <c r="F78" s="69"/>
      <c r="G78" s="69"/>
      <c r="H78" s="69"/>
      <c r="I78" s="69"/>
      <c r="J78" s="69"/>
      <c r="K78" s="69"/>
    </row>
    <row r="79" spans="1:24" ht="30" customHeight="1">
      <c r="A79" s="63">
        <v>1</v>
      </c>
      <c r="B79" s="435" t="s">
        <v>215</v>
      </c>
      <c r="C79" s="435"/>
      <c r="D79" s="435"/>
      <c r="E79" s="435"/>
      <c r="F79" s="435"/>
      <c r="G79" s="435"/>
      <c r="H79" s="435"/>
      <c r="I79" s="435"/>
      <c r="J79" s="435"/>
      <c r="K79" s="68"/>
      <c r="L79" s="60"/>
      <c r="M79" s="61"/>
      <c r="N79" s="60"/>
      <c r="O79" s="60"/>
      <c r="P79" s="60"/>
      <c r="Q79" s="60"/>
      <c r="R79" s="60"/>
      <c r="S79" s="60"/>
      <c r="T79" s="60"/>
      <c r="U79" s="60"/>
      <c r="V79" s="60"/>
      <c r="W79" s="60"/>
      <c r="X79" s="60"/>
    </row>
    <row r="80" spans="1:24" ht="15" customHeight="1">
      <c r="A80" s="63">
        <v>2</v>
      </c>
      <c r="B80" s="455" t="s">
        <v>187</v>
      </c>
      <c r="C80" s="455"/>
      <c r="D80" s="455"/>
      <c r="E80" s="455"/>
      <c r="F80" s="455"/>
      <c r="G80" s="455"/>
      <c r="H80" s="455"/>
      <c r="I80" s="455"/>
      <c r="J80" s="455"/>
    </row>
    <row r="81" spans="1:14" ht="15" customHeight="1">
      <c r="A81" s="63">
        <v>3</v>
      </c>
      <c r="B81" s="456" t="s">
        <v>216</v>
      </c>
      <c r="C81" s="456"/>
      <c r="D81" s="456"/>
      <c r="E81" s="456"/>
      <c r="F81" s="456"/>
      <c r="G81" s="456"/>
      <c r="H81" s="456"/>
      <c r="I81" s="456"/>
      <c r="J81" s="456"/>
      <c r="K81" s="63"/>
    </row>
    <row r="82" spans="1:14" ht="15" customHeight="1">
      <c r="A82" s="63">
        <v>4</v>
      </c>
      <c r="B82" s="435" t="s">
        <v>188</v>
      </c>
      <c r="C82" s="435"/>
      <c r="D82" s="435"/>
      <c r="E82" s="435"/>
      <c r="F82" s="435"/>
      <c r="G82" s="435"/>
      <c r="H82" s="435"/>
      <c r="I82" s="435"/>
      <c r="J82" s="435"/>
      <c r="K82" s="64"/>
      <c r="L82" s="60"/>
      <c r="M82" s="61"/>
      <c r="N82" s="60"/>
    </row>
    <row r="83" spans="1:14" ht="50.25" customHeight="1">
      <c r="A83" s="63">
        <v>5</v>
      </c>
      <c r="B83" s="435" t="s">
        <v>217</v>
      </c>
      <c r="C83" s="435"/>
      <c r="D83" s="435"/>
      <c r="E83" s="435"/>
      <c r="F83" s="435"/>
      <c r="G83" s="435"/>
      <c r="H83" s="435"/>
      <c r="I83" s="435"/>
      <c r="J83" s="435"/>
      <c r="K83" s="63" t="s">
        <v>125</v>
      </c>
    </row>
    <row r="84" spans="1:14" ht="66" customHeight="1">
      <c r="A84" s="63">
        <v>6</v>
      </c>
      <c r="B84" s="435" t="s">
        <v>218</v>
      </c>
      <c r="C84" s="435"/>
      <c r="D84" s="435"/>
      <c r="E84" s="435"/>
      <c r="F84" s="435"/>
      <c r="G84" s="435"/>
      <c r="H84" s="435"/>
      <c r="I84" s="435"/>
      <c r="J84" s="435"/>
      <c r="K84" s="67" t="s">
        <v>125</v>
      </c>
    </row>
    <row r="85" spans="1:14" ht="30" customHeight="1">
      <c r="A85" s="63">
        <v>7</v>
      </c>
      <c r="B85" s="435" t="s">
        <v>219</v>
      </c>
      <c r="C85" s="435"/>
      <c r="D85" s="435"/>
      <c r="E85" s="435"/>
      <c r="F85" s="435"/>
      <c r="G85" s="435"/>
      <c r="H85" s="435"/>
      <c r="I85" s="435"/>
      <c r="J85" s="435"/>
      <c r="K85" s="64"/>
      <c r="L85" s="60"/>
      <c r="M85" s="61"/>
      <c r="N85" s="60"/>
    </row>
    <row r="86" spans="1:14" ht="22.5" customHeight="1">
      <c r="A86" s="63">
        <v>8</v>
      </c>
      <c r="B86" s="435" t="s">
        <v>220</v>
      </c>
      <c r="C86" s="435"/>
      <c r="D86" s="435"/>
      <c r="E86" s="435"/>
      <c r="F86" s="435"/>
      <c r="G86" s="435"/>
      <c r="H86" s="435"/>
      <c r="I86" s="435"/>
      <c r="J86" s="435"/>
      <c r="K86" s="64"/>
      <c r="L86" s="60"/>
      <c r="M86" s="61"/>
      <c r="N86" s="60"/>
    </row>
    <row r="87" spans="1:14" ht="15" customHeight="1">
      <c r="A87" s="63">
        <v>9</v>
      </c>
      <c r="B87" s="435" t="s">
        <v>221</v>
      </c>
      <c r="C87" s="435"/>
      <c r="D87" s="435"/>
      <c r="E87" s="435"/>
      <c r="F87" s="435"/>
      <c r="G87" s="435"/>
      <c r="H87" s="435"/>
      <c r="I87" s="435"/>
      <c r="J87" s="435"/>
      <c r="K87" s="64"/>
      <c r="L87" s="60"/>
      <c r="M87" s="61"/>
      <c r="N87" s="60"/>
    </row>
    <row r="88" spans="1:14" ht="30" customHeight="1">
      <c r="A88" s="63">
        <v>10</v>
      </c>
      <c r="B88" s="435" t="s">
        <v>189</v>
      </c>
      <c r="C88" s="435"/>
      <c r="D88" s="435"/>
      <c r="E88" s="435"/>
      <c r="F88" s="435"/>
      <c r="G88" s="435"/>
      <c r="H88" s="435"/>
      <c r="I88" s="435"/>
      <c r="J88" s="435"/>
      <c r="K88" s="66"/>
    </row>
    <row r="89" spans="1:14" ht="101.25" customHeight="1">
      <c r="A89" s="63">
        <v>11</v>
      </c>
      <c r="B89" s="435" t="s">
        <v>222</v>
      </c>
      <c r="C89" s="435"/>
      <c r="D89" s="435"/>
      <c r="E89" s="435"/>
      <c r="F89" s="435"/>
      <c r="G89" s="435"/>
      <c r="H89" s="435"/>
      <c r="I89" s="435"/>
      <c r="J89" s="435"/>
      <c r="K89" s="60" t="s">
        <v>125</v>
      </c>
      <c r="M89" s="61"/>
      <c r="N89" s="60"/>
    </row>
    <row r="90" spans="1:14" ht="69.95" customHeight="1">
      <c r="A90" s="65"/>
      <c r="B90" s="435" t="s">
        <v>190</v>
      </c>
      <c r="C90" s="435"/>
      <c r="D90" s="435"/>
      <c r="E90" s="435"/>
      <c r="F90" s="435"/>
      <c r="G90" s="435"/>
      <c r="H90" s="435"/>
      <c r="I90" s="435"/>
      <c r="J90" s="435"/>
      <c r="K90" s="64"/>
      <c r="L90" s="60"/>
      <c r="M90" s="61"/>
      <c r="N90" s="60"/>
    </row>
    <row r="91" spans="1:14" ht="44.25" customHeight="1">
      <c r="A91" s="63">
        <v>12</v>
      </c>
      <c r="B91" s="435" t="s">
        <v>223</v>
      </c>
      <c r="C91" s="435"/>
      <c r="D91" s="435"/>
      <c r="E91" s="435"/>
      <c r="F91" s="435"/>
      <c r="G91" s="435"/>
      <c r="H91" s="435"/>
      <c r="I91" s="435"/>
      <c r="J91" s="435"/>
      <c r="K91" s="64"/>
      <c r="L91" s="60"/>
      <c r="M91" s="61"/>
      <c r="N91" s="60"/>
    </row>
    <row r="92" spans="1:14" ht="69.95" customHeight="1">
      <c r="A92" s="63">
        <v>13</v>
      </c>
      <c r="B92" s="435" t="s">
        <v>224</v>
      </c>
      <c r="C92" s="435"/>
      <c r="D92" s="435"/>
      <c r="E92" s="435"/>
      <c r="F92" s="435"/>
      <c r="G92" s="435"/>
      <c r="H92" s="435"/>
      <c r="I92" s="435"/>
      <c r="J92" s="435"/>
      <c r="K92" s="64"/>
      <c r="L92" s="60"/>
      <c r="M92" s="61"/>
      <c r="N92" s="60"/>
    </row>
    <row r="93" spans="1:14" ht="26.25" customHeight="1">
      <c r="A93" s="63">
        <v>14</v>
      </c>
      <c r="B93" s="435" t="s">
        <v>225</v>
      </c>
      <c r="C93" s="435"/>
      <c r="D93" s="435"/>
      <c r="E93" s="435"/>
      <c r="F93" s="435"/>
      <c r="G93" s="435"/>
      <c r="H93" s="435"/>
      <c r="I93" s="435"/>
      <c r="J93" s="435"/>
      <c r="K93" s="64"/>
      <c r="L93" s="60"/>
      <c r="M93" s="61"/>
      <c r="N93" s="60"/>
    </row>
    <row r="94" spans="1:14" ht="30" customHeight="1">
      <c r="A94" s="63">
        <v>15</v>
      </c>
      <c r="B94" s="435" t="s">
        <v>226</v>
      </c>
      <c r="C94" s="435"/>
      <c r="D94" s="435"/>
      <c r="E94" s="435"/>
      <c r="F94" s="435"/>
      <c r="G94" s="435"/>
      <c r="H94" s="435"/>
      <c r="I94" s="435"/>
      <c r="J94" s="435"/>
      <c r="K94" s="59"/>
    </row>
    <row r="95" spans="1:14" ht="150" customHeight="1">
      <c r="A95" s="63">
        <v>16</v>
      </c>
      <c r="B95" s="435" t="s">
        <v>227</v>
      </c>
      <c r="C95" s="435"/>
      <c r="D95" s="435"/>
      <c r="E95" s="435"/>
      <c r="F95" s="435"/>
      <c r="G95" s="435"/>
      <c r="H95" s="435"/>
      <c r="I95" s="435"/>
      <c r="J95" s="435"/>
      <c r="K95" s="59"/>
      <c r="L95" s="58" t="s">
        <v>50</v>
      </c>
    </row>
    <row r="96" spans="1:14" ht="139.5" customHeight="1">
      <c r="A96" s="63">
        <v>17</v>
      </c>
      <c r="B96" s="435" t="s">
        <v>228</v>
      </c>
      <c r="C96" s="435"/>
      <c r="D96" s="435"/>
      <c r="E96" s="435"/>
      <c r="F96" s="435"/>
      <c r="G96" s="435"/>
      <c r="H96" s="435"/>
      <c r="I96" s="435"/>
      <c r="J96" s="435"/>
      <c r="K96" s="63"/>
    </row>
    <row r="97" spans="9:13" s="60" customFormat="1" ht="10.5" customHeight="1">
      <c r="I97" s="62"/>
      <c r="J97" s="62"/>
      <c r="M97" s="61"/>
    </row>
    <row r="116" ht="12.75" customHeight="1"/>
  </sheetData>
  <mergeCells count="174">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A2:K2"/>
    <mergeCell ref="B6:C6"/>
    <mergeCell ref="E6:F6"/>
    <mergeCell ref="G6:J6"/>
    <mergeCell ref="B7:C7"/>
    <mergeCell ref="E7:G7"/>
    <mergeCell ref="D9:E9"/>
    <mergeCell ref="B8:C9"/>
    <mergeCell ref="D8:G8"/>
    <mergeCell ref="H8:J9"/>
    <mergeCell ref="B10:F10"/>
    <mergeCell ref="G10:H10"/>
    <mergeCell ref="I10:J10"/>
    <mergeCell ref="B11:C11"/>
    <mergeCell ref="D11:E11"/>
    <mergeCell ref="G11:I11"/>
    <mergeCell ref="B12:C12"/>
    <mergeCell ref="D12:E12"/>
    <mergeCell ref="G12:I12"/>
  </mergeCells>
  <phoneticPr fontId="1"/>
  <conditionalFormatting sqref="G24:G25">
    <cfRule type="cellIs" dxfId="17" priority="19" operator="lessThan">
      <formula>0</formula>
    </cfRule>
  </conditionalFormatting>
  <conditionalFormatting sqref="D44">
    <cfRule type="expression" dxfId="16" priority="18">
      <formula>0</formula>
    </cfRule>
  </conditionalFormatting>
  <conditionalFormatting sqref="G74">
    <cfRule type="cellIs" dxfId="15" priority="16" operator="lessThan">
      <formula>0</formula>
    </cfRule>
    <cfRule type="cellIs" dxfId="14" priority="17" operator="greaterThan">
      <formula>100</formula>
    </cfRule>
  </conditionalFormatting>
  <conditionalFormatting sqref="G23:J23 G26:J26 G24:G25">
    <cfRule type="expression" dxfId="13" priority="15">
      <formula>$L$22=2</formula>
    </cfRule>
  </conditionalFormatting>
  <conditionalFormatting sqref="I33:J37">
    <cfRule type="expression" dxfId="12" priority="14">
      <formula>$L$31=1</formula>
    </cfRule>
  </conditionalFormatting>
  <conditionalFormatting sqref="H55 E55:F55 G56:J57">
    <cfRule type="expression" dxfId="11" priority="13">
      <formula>$L$54=1</formula>
    </cfRule>
  </conditionalFormatting>
  <conditionalFormatting sqref="G59:J59">
    <cfRule type="expression" dxfId="10" priority="11">
      <formula>$L$58=3</formula>
    </cfRule>
    <cfRule type="expression" dxfId="9" priority="12">
      <formula>$L$58=1</formula>
    </cfRule>
  </conditionalFormatting>
  <conditionalFormatting sqref="G68:J69">
    <cfRule type="expression" dxfId="8" priority="10">
      <formula>$L$67=2</formula>
    </cfRule>
  </conditionalFormatting>
  <conditionalFormatting sqref="G69:J69">
    <cfRule type="expression" dxfId="7" priority="9">
      <formula>$L$68=2</formula>
    </cfRule>
  </conditionalFormatting>
  <conditionalFormatting sqref="G73:J73 F74:H74">
    <cfRule type="expression" dxfId="6" priority="8">
      <formula>$L$72=1</formula>
    </cfRule>
  </conditionalFormatting>
  <conditionalFormatting sqref="J76:J77">
    <cfRule type="expression" dxfId="5" priority="7">
      <formula>$L$75=2</formula>
    </cfRule>
  </conditionalFormatting>
  <conditionalFormatting sqref="H28:J28 I33:J37 G31:J32 H29:H30">
    <cfRule type="expression" dxfId="4" priority="6">
      <formula>$L$27=2</formula>
    </cfRule>
  </conditionalFormatting>
  <conditionalFormatting sqref="G74">
    <cfRule type="expression" dxfId="3" priority="5">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875" style="50" customWidth="1"/>
    <col min="4" max="16384" width="9" style="50"/>
  </cols>
  <sheetData>
    <row r="1" spans="1:4">
      <c r="A1" s="459" t="s">
        <v>191</v>
      </c>
      <c r="B1" s="459"/>
    </row>
    <row r="2" spans="1:4" ht="29.25" customHeight="1">
      <c r="A2" s="460" t="s">
        <v>192</v>
      </c>
      <c r="B2" s="460"/>
      <c r="C2" s="460"/>
      <c r="D2" s="50" t="s">
        <v>193</v>
      </c>
    </row>
    <row r="3" spans="1:4" s="51" customFormat="1" ht="27" customHeight="1">
      <c r="A3" s="457" t="s">
        <v>194</v>
      </c>
      <c r="B3" s="461"/>
      <c r="C3" s="461"/>
    </row>
    <row r="4" spans="1:4" s="51" customFormat="1" ht="168.75" customHeight="1">
      <c r="A4" s="457" t="s">
        <v>195</v>
      </c>
      <c r="B4" s="457"/>
      <c r="C4" s="457"/>
    </row>
    <row r="5" spans="1:4" s="51" customFormat="1" ht="162.75" customHeight="1">
      <c r="A5" s="457"/>
      <c r="B5" s="457"/>
      <c r="C5" s="457"/>
    </row>
    <row r="6" spans="1:4" ht="20.25" customHeight="1">
      <c r="A6" s="462" t="s">
        <v>196</v>
      </c>
      <c r="B6" s="463"/>
      <c r="C6" s="463"/>
    </row>
    <row r="7" spans="1:4" ht="238.5" customHeight="1">
      <c r="A7" s="457" t="s">
        <v>197</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198</v>
      </c>
      <c r="B12" s="457"/>
      <c r="C12" s="457"/>
    </row>
    <row r="13" spans="1:4" ht="243" customHeight="1">
      <c r="A13" s="457"/>
      <c r="B13" s="457"/>
      <c r="C13" s="457"/>
    </row>
    <row r="14" spans="1:4" ht="159" customHeight="1">
      <c r="A14" s="457"/>
      <c r="B14" s="457"/>
      <c r="C14" s="457"/>
    </row>
    <row r="15" spans="1:4">
      <c r="A15" s="52" t="s">
        <v>199</v>
      </c>
      <c r="B15" s="52"/>
      <c r="C15" s="52"/>
    </row>
    <row r="16" spans="1:4" ht="114" customHeight="1">
      <c r="A16" s="457" t="s">
        <v>200</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A6B4339-96BE-4568-A69F-03A8F94E5019}">
  <ds:schemaRefs>
    <ds:schemaRef ds:uri="http://schemas.microsoft.com/sharepoint/v3/contenttype/forms"/>
  </ds:schemaRefs>
</ds:datastoreItem>
</file>

<file path=customXml/itemProps2.xml><?xml version="1.0" encoding="utf-8"?>
<ds:datastoreItem xmlns:ds="http://schemas.openxmlformats.org/officeDocument/2006/customXml" ds:itemID="{2907CA8D-A1B6-463D-9D9F-89132A5DE8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C2ED79-3207-43D0-A171-D06BBE183760}">
  <ds:schemaRefs>
    <ds:schemaRef ds:uri="http://www.w3.org/XML/1998/namespace"/>
    <ds:schemaRef ds:uri="http://schemas.microsoft.com/office/infopath/2007/PartnerControls"/>
    <ds:schemaRef ds:uri="http://purl.org/dc/elements/1.1/"/>
    <ds:schemaRef ds:uri="6b8bb809-f41d-4bd1-89ae-6a4136528eef"/>
    <ds:schemaRef ds:uri="http://purl.org/dc/dcmitype/"/>
    <ds:schemaRef ds:uri="http://schemas.microsoft.com/office/2006/documentManagement/types"/>
    <ds:schemaRef ds:uri="http://schemas.microsoft.com/office/2006/metadata/propertie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hyoushi</vt:lpstr>
      <vt:lpstr>todokede</vt:lpstr>
      <vt:lpstr>BT3</vt:lpstr>
      <vt:lpstr>BT3kisai</vt:lpstr>
      <vt:lpstr>'BT3'!Print_Area</vt:lpstr>
      <vt:lpstr>BT3kisai!Print_Area</vt:lpstr>
      <vt:lpstr>hyoushi!Print_Area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