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3岩手/"/>
    </mc:Choice>
  </mc:AlternateContent>
  <xr:revisionPtr revIDLastSave="25" documentId="8_{A6F71E3D-A774-4D0D-9CDF-EAC35FD9F5D1}" xr6:coauthVersionLast="47" xr6:coauthVersionMax="47" xr10:uidLastSave="{632C1998-C31F-4DC4-9AAE-73B8A9B5BA36}"/>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c r="M40" i="73" a="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<sst xmlns="http://schemas.openxmlformats.org/spreadsheetml/2006/main" count="9179" uniqueCount="5636">
  <si>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</si>
  <si>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</si>
  <si>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</si>
  <si>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</si>
  <si>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</si>
  <si>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</si>
  <si>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</si>
  <si>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</si>
  <si>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</si>
  <si>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</si>
  <si>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</si>
  <si>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</si>
  <si>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</si>
  <si>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</si>
  <si>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</si>
  <si>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</si>
  <si>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</si>
  <si>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</si>
  <si>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</si>
  <si>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</si>
  <si>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</si>
  <si>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</si>
  <si>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</si>
  <si>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</si>
  <si>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</si>
  <si>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</si>
  <si>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</si>
  <si>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</si>
  <si>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</si>
  <si>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</si>
  <si>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</si>
  <si>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</si>
  <si>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</si>
  <si>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</si>
  <si>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</si>
  <si>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</si>
  <si>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</si>
  <si>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</si>
  <si>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</si>
  <si>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</si>
  <si>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</si>
  <si>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</si>
  <si>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</si>
  <si>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</si>
  <si>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</si>
  <si>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</si>
  <si>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</si>
  <si>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</si>
  <si>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</si>
  <si>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</si>
  <si>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</si>
  <si>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</si>
  <si>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</si>
  <si>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</si>
  <si>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</si>
  <si>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</si>
  <si>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</si>
  <si>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</si>
  <si>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</si>
  <si>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</si>
  <si>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</si>
  <si>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</si>
  <si>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</si>
  <si>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</si>
  <si>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</si>
  <si>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</si>
  <si>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</si>
  <si>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</si>
  <si>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</si>
  <si>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</si>
  <si>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</si>
  <si>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</si>
  <si>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</si>
  <si>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</si>
  <si>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</si>
  <si>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</si>
  <si>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</si>
  <si>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</si>
  <si>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</si>
  <si>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</si>
  <si>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</si>
  <si>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</si>
  <si>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</si>
  <si>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</si>
  <si>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</si>
  <si>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</si>
  <si>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</si>
  <si>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</si>
  <si>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</si>
  <si>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</si>
  <si>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</si>
  <si>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</si>
  <si>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</si>
  <si>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</si>
  <si>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</si>
  <si>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</si>
  <si>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</si>
  <si>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</si>
  <si>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</si>
  <si>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</si>
  <si>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</si>
  <si>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</si>
  <si>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</si>
  <si>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</si>
  <si>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</si>
  <si>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</si>
  <si>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</si>
  <si>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</si>
  <si>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</si>
  <si>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</si>
  <si>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</si>
  <si>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</si>
  <si>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</si>
  <si>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</si>
  <si>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</si>
  <si>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</si>
  <si>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</si>
  <si>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</si>
  <si>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</si>
  <si>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</si>
  <si>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</si>
  <si>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</si>
  <si>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</si>
  <si>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</si>
  <si>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</si>
  <si>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</si>
  <si>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</si>
  <si>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</si>
  <si>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</si>
  <si>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</si>
  <si>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</si>
  <si>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</si>
  <si>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</si>
  <si>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</si>
  <si>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</si>
  <si>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</si>
  <si>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</si>
  <si>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</si>
  <si>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</si>
  <si>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</si>
  <si>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</si>
  <si>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</si>
  <si>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</si>
  <si>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</si>
  <si>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</si>
  <si>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</si>
  <si>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</si>
  <si>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</si>
  <si>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</si>
  <si>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</si>
  <si>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</si>
  <si>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</si>
  <si>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</si>
  <si>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</si>
  <si>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</si>
  <si>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</si>
  <si>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</si>
  <si>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</si>
  <si>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</si>
  <si>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</si>
  <si>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</si>
  <si>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</si>
  <si>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</si>
  <si>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</si>
  <si>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</si>
  <si>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</si>
  <si>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</si>
  <si>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</si>
  <si>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</si>
  <si>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</si>
  <si>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</si>
  <si>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</si>
  <si>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</si>
  <si>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</si>
  <si>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</si>
  <si>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</si>
  <si>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</si>
  <si>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</si>
  <si>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</si>
  <si>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</si>
  <si>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</si>
  <si>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</si>
  <si>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</si>
  <si>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</si>
  <si>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</si>
  <si>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</si>
  <si>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</si>
  <si>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</si>
  <si>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</si>
  <si>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</si>
  <si>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</si>
  <si>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</si>
  <si>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</si>
  <si>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</si>
  <si>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</si>
  <si>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</si>
  <si>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</si>
  <si>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</si>
  <si>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</si>
  <si>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</si>
  <si>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</si>
  <si>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</si>
  <si>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</si>
  <si>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</si>
  <si>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</si>
  <si>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</si>
  <si>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</si>
  <si>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</si>
  <si>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</si>
  <si>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</si>
  <si>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</si>
  <si>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</si>
  <si>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</si>
  <si>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</si>
  <si>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</si>
  <si>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</si>
  <si>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</si>
  <si>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</si>
  <si>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</si>
  <si>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</si>
  <si>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</si>
  <si>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</si>
  <si>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</si>
  <si>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</si>
  <si>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</si>
  <si>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</si>
  <si>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</si>
  <si>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</si>
  <si>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</si>
  <si>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</si>
  <si>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</si>
  <si>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</si>
  <si>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</si>
  <si>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</si>
  <si>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</si>
  <si>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</si>
  <si>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</si>
  <si>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</si>
  <si>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</si>
  <si>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</si>
  <si>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</si>
  <si>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</si>
  <si>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</si>
  <si>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</si>
  <si>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</si>
  <si>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</si>
  <si>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</si>
  <si>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</si>
  <si>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</si>
  <si>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</si>
  <si>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</si>
  <si>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</si>
  <si>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</si>
  <si>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</si>
  <si>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</si>
  <si>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</si>
  <si>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</si>
  <si>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</si>
  <si>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</si>
  <si>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</si>
  <si>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</si>
  <si>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</si>
  <si>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</si>
  <si>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</si>
  <si>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</si>
  <si>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</si>
  <si>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</si>
  <si>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</si>
  <si>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</si>
  <si>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</si>
  <si>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</si>
  <si>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</si>
  <si>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</si>
  <si>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</si>
  <si>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</si>
  <si>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</si>
  <si>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</si>
  <si>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</si>
  <si>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</si>
  <si>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</si>
  <si>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</si>
  <si>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</si>
  <si>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</si>
  <si>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</si>
  <si>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</si>
  <si>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</si>
  <si>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</si>
  <si>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</si>
  <si>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</si>
  <si>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</si>
  <si>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</si>
  <si>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</si>
  <si>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</si>
  <si>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</si>
  <si>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</si>
  <si>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</si>
  <si>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</si>
  <si>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</si>
  <si>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</si>
  <si>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</si>
  <si>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</si>
  <si>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</si>
  <si>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</si>
  <si>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</si>
  <si>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</si>
  <si>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</si>
  <si>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</si>
  <si>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</si>
  <si>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</si>
  <si>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</si>
  <si>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</si>
  <si>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</si>
  <si>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</si>
  <si>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</si>
  <si>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</si>
  <si>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</si>
  <si>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</si>
  <si>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</si>
  <si>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</si>
  <si>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</si>
  <si>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</si>
  <si>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</si>
  <si>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</si>
  <si>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</si>
  <si>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</si>
  <si>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</si>
  <si>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</si>
  <si>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</si>
  <si>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</si>
  <si>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</si>
  <si>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</si>
  <si>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</si>
  <si>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</si>
  <si>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</si>
  <si>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</si>
  <si>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</si>
  <si>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</si>
  <si>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</si>
  <si>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</si>
  <si>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</si>
  <si>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</si>
  <si>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</si>
  <si>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</si>
  <si>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</si>
  <si>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</si>
  <si>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</si>
  <si>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</si>
  <si>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</si>
  <si>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</si>
  <si>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</si>
  <si>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</si>
  <si>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</si>
  <si>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</si>
  <si>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</si>
  <si>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</si>
  <si>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</si>
  <si>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</si>
  <si>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</si>
  <si>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</si>
  <si>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</si>
  <si>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</si>
  <si>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</si>
  <si>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</si>
  <si>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</si>
  <si>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</si>
  <si>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</si>
  <si>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</si>
  <si>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</si>
  <si>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</si>
  <si>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</si>
  <si>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</si>
  <si>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</si>
  <si>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</si>
  <si>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</si>
  <si>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</si>
  <si>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</si>
  <si>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</si>
  <si>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</si>
  <si>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</si>
  <si>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</si>
  <si>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</si>
  <si>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</si>
  <si>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</si>
  <si>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</si>
  <si>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</si>
  <si>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</si>
  <si>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</si>
  <si>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</si>
  <si>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</si>
  <si>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</si>
  <si>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</si>
  <si>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</si>
  <si>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</si>
  <si>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</si>
  <si>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</si>
  <si>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</si>
  <si>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</si>
  <si>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</si>
  <si>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</si>
  <si>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</si>
  <si>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</si>
  <si>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</si>
  <si>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</si>
  <si>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</si>
  <si>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</si>
  <si>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</si>
  <si>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</si>
  <si>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</si>
  <si>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</si>
  <si>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</si>
  <si>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</si>
  <si>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</si>
  <si>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</si>
  <si>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</si>
  <si>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</si>
  <si>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</si>
  <si>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</si>
  <si>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</si>
  <si>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</si>
  <si>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</si>
  <si>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</si>
  <si>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</si>
  <si>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</si>
  <si>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</si>
  <si>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</si>
  <si>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</si>
  <si>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</si>
  <si>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</si>
  <si>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</si>
  <si>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</si>
  <si>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</si>
  <si>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</si>
  <si>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</si>
  <si>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</si>
  <si>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</si>
  <si>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</si>
  <si>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</si>
  <si>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</si>
  <si>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</si>
  <si>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</si>
  <si>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</si>
  <si>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</si>
  <si>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</si>
  <si>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</si>
  <si>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</si>
  <si>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</si>
  <si>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</si>
  <si>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</si>
  <si>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</si>
  <si>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</si>
  <si>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</si>
  <si>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</si>
  <si>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</si>
  <si>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</si>
  <si>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</si>
  <si>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</si>
  <si>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</si>
  <si>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</si>
  <si>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</si>
  <si>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</si>
  <si>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</si>
  <si>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</si>
  <si>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</si>
  <si>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</si>
  <si>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</si>
  <si>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</si>
  <si>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</si>
  <si>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</si>
  <si>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</si>
  <si>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</si>
  <si>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</si>
  <si>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</si>
  <si>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</si>
  <si>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</si>
  <si>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</si>
  <si>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</si>
  <si>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</si>
  <si>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</si>
  <si>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</si>
  <si>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</si>
  <si>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</si>
  <si>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</si>
  <si>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</si>
  <si>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</si>
  <si>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</si>
  <si>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</si>
  <si>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</si>
  <si>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</si>
  <si>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</si>
  <si>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</si>
  <si>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</si>
  <si>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</si>
  <si>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</si>
  <si>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</si>
  <si>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</si>
  <si>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</si>
  <si>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</si>
  <si>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</si>
  <si>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</si>
  <si>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</si>
  <si>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</si>
  <si>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</si>
  <si>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</si>
  <si>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</si>
  <si>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</si>
  <si>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</si>
  <si>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</si>
  <si>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</si>
  <si>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</si>
  <si>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</si>
  <si>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</si>
  <si>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</si>
  <si>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</si>
  <si>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</si>
  <si>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</si>
  <si>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</si>
  <si>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</si>
  <si>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</si>
  <si>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</si>
  <si>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</si>
  <si>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</si>
  <si>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</si>
  <si>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</si>
  <si>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</si>
  <si>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</si>
  <si>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</si>
  <si>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</si>
  <si>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</si>
  <si>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</si>
  <si>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</si>
  <si>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</si>
  <si>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</si>
  <si>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</si>
  <si>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</si>
  <si>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</si>
  <si>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</si>
  <si>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</si>
  <si>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</si>
  <si>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</si>
  <si>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</si>
  <si>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</si>
  <si>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</si>
  <si>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</si>
  <si>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</si>
  <si>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</si>
  <si>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</si>
  <si>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</si>
  <si>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</si>
  <si>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</si>
  <si>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</si>
  <si>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</si>
  <si>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</si>
  <si>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</si>
  <si>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</si>
  <si>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</si>
  <si>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</si>
  <si>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</si>
  <si>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</si>
  <si>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</si>
  <si>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</si>
  <si>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</si>
  <si>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</si>
  <si>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</si>
  <si>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</si>
  <si>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</si>
  <si>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</si>
  <si>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</si>
  <si>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</si>
  <si>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</si>
  <si>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</si>
  <si>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</si>
  <si>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</si>
  <si>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</si>
  <si>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</si>
  <si>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</si>
  <si>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</si>
  <si>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</si>
  <si>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</si>
  <si>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</si>
  <si>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</si>
  <si>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</si>
  <si>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</si>
  <si>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</si>
  <si>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</si>
  <si>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</si>
  <si>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</si>
  <si>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</si>
  <si>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</si>
  <si>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</si>
  <si>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</si>
  <si>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</si>
  <si>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</si>
  <si>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</si>
  <si>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</si>
  <si>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</si>
  <si>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</si>
  <si>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</si>
  <si>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</si>
  <si>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</si>
  <si>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</si>
  <si>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</si>
  <si>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</si>
  <si>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</si>
  <si>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</si>
  <si>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</si>
  <si>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</si>
  <si>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</si>
  <si>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</si>
  <si>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</si>
  <si>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</si>
  <si>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</si>
  <si>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</si>
  <si>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</si>
  <si>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</si>
  <si>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</si>
  <si>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</si>
  <si>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</si>
  <si>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</si>
  <si>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</si>
  <si>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</si>
  <si>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</si>
  <si>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</si>
  <si>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</si>
  <si>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</si>
  <si>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</si>
  <si>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</si>
  <si>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</si>
  <si>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</si>
  <si>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</si>
  <si>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</si>
  <si>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</si>
  <si>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</si>
  <si>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</si>
  <si>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</si>
  <si>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</si>
  <si>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</si>
  <si>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</si>
  <si>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</si>
  <si>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</si>
  <si>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</si>
  <si>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</si>
  <si>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</si>
  <si>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</si>
  <si>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</si>
  <si>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</si>
  <si>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</si>
  <si>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</si>
  <si>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</si>
  <si>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</si>
  <si>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</si>
  <si>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</si>
  <si>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</si>
  <si>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</si>
  <si>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</si>
  <si>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</si>
  <si>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</si>
  <si>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</si>
  <si>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</si>
  <si>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</si>
  <si>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</si>
  <si>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</si>
  <si>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</si>
  <si>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</si>
  <si>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</si>
  <si>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</si>
  <si>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</si>
  <si>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</si>
  <si>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</si>
  <si>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</si>
  <si>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</si>
  <si>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</si>
  <si>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</si>
  <si>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</si>
  <si>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</si>
  <si>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</si>
  <si>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</si>
  <si>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</si>
  <si>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</si>
  <si>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</si>
  <si>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</si>
  <si>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</si>
  <si>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</si>
  <si>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</si>
  <si>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</si>
  <si>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</si>
  <si>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</si>
  <si>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</si>
  <si>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</si>
  <si>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</si>
  <si>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</si>
  <si>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</si>
  <si>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</si>
  <si>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</si>
  <si>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</si>
  <si>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</si>
  <si>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</si>
  <si>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</si>
  <si>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</si>
  <si>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</si>
  <si>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</si>
  <si>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</si>
  <si>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</si>
  <si>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</si>
  <si>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</si>
  <si>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</si>
  <si>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</si>
  <si>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</si>
  <si>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</si>
  <si>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</si>
  <si>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</si>
  <si>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</si>
  <si>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</si>
  <si>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</si>
  <si>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</si>
  <si>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</si>
  <si>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</si>
  <si>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</si>
  <si>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</si>
  <si>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</si>
  <si>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</si>
  <si>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</si>
  <si>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</si>
  <si>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</si>
  <si>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</si>
  <si>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</si>
  <si>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</si>
  <si>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</si>
  <si>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</si>
  <si>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</si>
  <si>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</si>
  <si>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</si>
  <si>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</si>
  <si>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</si>
  <si>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</si>
  <si>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</si>
  <si>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</si>
  <si>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</si>
  <si>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</si>
  <si>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</si>
  <si>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</si>
  <si>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</si>
  <si>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</si>
  <si>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</si>
  <si>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</si>
  <si>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</si>
  <si>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</si>
  <si>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</si>
  <si>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</si>
  <si>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</si>
  <si>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</si>
  <si>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</si>
  <si>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</si>
  <si>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</si>
  <si>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</si>
  <si>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</si>
  <si>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</si>
  <si>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</si>
  <si>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</si>
  <si>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</si>
  <si>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</si>
  <si>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</si>
  <si>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</si>
  <si>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</si>
  <si>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</si>
  <si>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</si>
  <si>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</si>
  <si>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</si>
  <si>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</si>
  <si>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</si>
  <si>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</si>
  <si>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</si>
  <si>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</si>
  <si>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</si>
  <si>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</si>
  <si>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</si>
  <si>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</si>
  <si>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</si>
  <si>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</si>
  <si>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</si>
  <si>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</si>
  <si>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</si>
  <si>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</si>
  <si>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</si>
  <si>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</si>
  <si>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</si>
  <si>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</si>
  <si>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</si>
  <si>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</si>
  <si>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</si>
  <si>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</si>
  <si>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</si>
  <si>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</si>
  <si>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</si>
  <si>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</si>
  <si>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</si>
  <si>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</si>
  <si>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</si>
  <si>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</si>
  <si>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</si>
  <si>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</si>
  <si>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</si>
  <si>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</si>
  <si>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</si>
  <si>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</si>
  <si>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</si>
  <si>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</si>
  <si>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</si>
  <si>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</si>
  <si>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</si>
  <si>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</si>
  <si>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</si>
  <si>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</si>
  <si>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</si>
  <si>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</si>
  <si>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</si>
  <si>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</si>
  <si>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</si>
  <si>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</si>
  <si>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</si>
  <si>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</si>
  <si>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</si>
  <si>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</si>
  <si>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</si>
  <si>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</si>
  <si>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</si>
  <si>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</si>
  <si>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</si>
  <si>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</si>
  <si>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</si>
  <si>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</si>
  <si>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</si>
  <si>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</si>
  <si>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</si>
  <si>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</si>
  <si>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</si>
  <si>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</si>
  <si>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</si>
  <si>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</si>
  <si>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</si>
  <si>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</si>
  <si>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</si>
  <si>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</si>
  <si>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</si>
  <si>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</si>
  <si>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</si>
  <si>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</si>
  <si>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</si>
  <si>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</si>
  <si>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</si>
  <si>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</si>
  <si>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</si>
  <si>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</si>
  <si>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</si>
  <si>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</si>
  <si>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</si>
  <si>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</si>
  <si>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</si>
  <si>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</si>
  <si>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</si>
  <si>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</si>
  <si>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</si>
  <si>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</si>
  <si>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</si>
  <si>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</si>
  <si>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</si>
  <si>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</si>
  <si>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</si>
  <si>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</si>
  <si>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</si>
  <si>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</si>
  <si>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</si>
  <si>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</si>
  <si>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</si>
  <si>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</si>
  <si>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</si>
  <si>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</si>
  <si>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</si>
  <si>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</si>
  <si>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</si>
  <si>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</si>
  <si>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</si>
  <si>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</si>
  <si>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</si>
  <si>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</si>
  <si>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</si>
  <si>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</si>
  <si>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</si>
  <si>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</si>
  <si>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</si>
  <si>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</si>
  <si>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</si>
  <si>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</si>
  <si>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</si>
  <si>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</si>
  <si>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</si>
  <si>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</si>
  <si>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</si>
  <si>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</si>
  <si>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</si>
  <si>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</si>
  <si>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</si>
  <si>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</si>
  <si>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</si>
  <si>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</si>
  <si>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</si>
  <si>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</si>
  <si>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</si>
  <si>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</si>
  <si>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</si>
  <si>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</si>
  <si>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</si>
  <si>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</si>
  <si>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</si>
  <si>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</si>
  <si>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</si>
  <si>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</si>
  <si>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</si>
  <si>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</si>
  <si>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</si>
  <si>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</si>
  <si>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</si>
  <si>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</si>
  <si>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</si>
  <si>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</si>
  <si>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</si>
  <si>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</si>
  <si>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</si>
  <si>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</si>
  <si>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</si>
  <si>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</si>
  <si>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</si>
  <si>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</si>
  <si>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</si>
  <si>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</si>
  <si>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</si>
  <si>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</si>
  <si>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</si>
  <si>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</si>
  <si>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</si>
  <si>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</si>
  <si>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</si>
  <si>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</si>
  <si>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</si>
  <si>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</si>
  <si>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</si>
  <si>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</si>
  <si>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</si>
  <si>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</si>
  <si>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</si>
  <si>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</si>
  <si>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</si>
  <si>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</si>
  <si>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</si>
  <si>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</si>
  <si>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</si>
  <si>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</si>
  <si>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</si>
  <si>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</si>
  <si>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</si>
  <si>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</si>
  <si>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</si>
  <si>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</si>
  <si>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</si>
  <si>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</si>
  <si>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</si>
  <si>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</si>
  <si>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</si>
  <si>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</si>
  <si>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</si>
  <si>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</si>
  <si>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</si>
  <si>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</si>
  <si>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</si>
  <si>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</si>
  <si>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</si>
  <si>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</si>
  <si>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</si>
  <si>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</si>
  <si>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</si>
  <si>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</si>
  <si>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</si>
  <si>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</si>
  <si>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</si>
  <si>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</si>
  <si>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</si>
  <si>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</si>
  <si>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</si>
  <si>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</si>
  <si>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</si>
  <si>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</si>
  <si>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</si>
  <si>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</si>
  <si>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</si>
  <si>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</si>
  <si>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</si>
  <si>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</si>
  <si>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</si>
  <si>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</si>
  <si>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</si>
  <si>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</si>
  <si>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</si>
  <si>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</si>
  <si>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</si>
  <si>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</si>
  <si>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</si>
  <si>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</si>
  <si>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</si>
  <si>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</si>
  <si>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</si>
  <si>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</si>
  <si>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</si>
  <si>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</si>
  <si>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</si>
  <si>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</si>
  <si>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</si>
  <si>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</si>
  <si>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</si>
  <si>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</si>
  <si>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</si>
  <si>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</si>
  <si>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</si>
  <si>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</si>
  <si>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</si>
  <si>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</si>
  <si>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</si>
  <si>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</si>
  <si>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</si>
  <si>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</si>
  <si>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</si>
  <si>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</si>
  <si>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</si>
  <si>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</si>
  <si>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</si>
  <si>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</si>
  <si>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</si>
  <si>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</si>
  <si>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</si>
  <si>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</si>
  <si>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</si>
  <si>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</si>
  <si>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</si>
  <si>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</si>
  <si>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</si>
  <si>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</si>
  <si>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</si>
  <si>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</si>
  <si>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</si>
  <si>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</si>
  <si>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</si>
  <si>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</si>
  <si>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</si>
  <si>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</si>
  <si>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</si>
  <si>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</si>
  <si>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</si>
  <si>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</si>
  <si>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</si>
  <si>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</si>
  <si>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</si>
  <si>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</si>
  <si>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</si>
  <si>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</si>
  <si>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</si>
  <si>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</si>
  <si>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</si>
  <si>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</si>
  <si>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</si>
  <si>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</si>
  <si>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</si>
  <si>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</si>
  <si>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</si>
  <si>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</si>
  <si>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</si>
  <si>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</si>
  <si>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</si>
  <si>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</si>
  <si>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</si>
  <si>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</si>
  <si>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</si>
  <si>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</si>
  <si>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</si>
  <si>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</si>
  <si>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</si>
  <si>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</si>
  <si>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</si>
  <si>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</si>
  <si>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</si>
  <si>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</si>
  <si>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</si>
  <si>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</si>
  <si>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</si>
  <si>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</si>
  <si>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</si>
  <si>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</si>
  <si>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</si>
  <si>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</si>
  <si>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</si>
  <si>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</si>
  <si>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</si>
  <si>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</si>
  <si>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</si>
  <si>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</si>
  <si>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</si>
  <si>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</si>
  <si>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</si>
  <si>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</si>
  <si>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</si>
  <si>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</si>
  <si>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</si>
  <si>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</si>
  <si>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</si>
  <si>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</si>
  <si>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</si>
  <si>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</si>
  <si>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</si>
  <si>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</si>
  <si>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</si>
  <si>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</si>
  <si>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</si>
  <si>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</si>
  <si>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</si>
  <si>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</si>
  <si>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</si>
  <si>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</si>
  <si>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</si>
  <si>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</si>
  <si>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</si>
  <si>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</si>
  <si>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</si>
  <si>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</si>
  <si>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</si>
  <si>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</si>
  <si>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</si>
  <si>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</si>
  <si>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</si>
  <si>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</si>
  <si>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</si>
  <si>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</si>
  <si>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</si>
  <si>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</si>
  <si>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</si>
  <si>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</si>
  <si>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</si>
  <si>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</si>
  <si>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</si>
  <si>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</si>
  <si>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</si>
  <si>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</si>
  <si>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</si>
  <si>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</si>
  <si>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</si>
  <si>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</si>
  <si>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</si>
  <si>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</si>
  <si>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</si>
  <si>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</si>
  <si>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</si>
  <si>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</si>
  <si>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</si>
  <si>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</si>
  <si>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</si>
  <si>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</si>
  <si>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</si>
  <si>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</si>
  <si>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</si>
  <si>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</si>
  <si>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</si>
  <si>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</si>
  <si>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</si>
  <si>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</si>
  <si>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</si>
  <si>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</si>
  <si>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</si>
  <si>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</si>
  <si>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</si>
  <si>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</si>
  <si>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</si>
  <si>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</si>
  <si>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</si>
  <si>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</si>
  <si>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</si>
  <si>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</si>
  <si>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</si>
  <si>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</si>
  <si>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</si>
  <si>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</si>
  <si>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</si>
  <si>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</si>
  <si>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</si>
  <si>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</si>
  <si>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</si>
  <si>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</si>
  <si>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</si>
  <si>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</si>
  <si>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</si>
  <si>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</si>
  <si>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</si>
  <si>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</si>
  <si>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</si>
  <si>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</si>
  <si>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</si>
  <si>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</si>
  <si>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</si>
  <si>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</si>
  <si>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</si>
  <si>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</si>
  <si>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</si>
  <si>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</si>
  <si>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</si>
  <si>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</si>
  <si>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</si>
  <si>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</si>
  <si>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</si>
  <si>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</si>
  <si>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</si>
  <si>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</si>
  <si>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</si>
  <si>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</si>
  <si>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</si>
  <si>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</si>
  <si>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</si>
  <si>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</si>
  <si>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</si>
  <si>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</si>
  <si>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</si>
  <si>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</si>
  <si>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</si>
  <si>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</si>
  <si>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</si>
  <si>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</si>
  <si>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</si>
  <si>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</si>
  <si>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</si>
  <si>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</si>
  <si>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</si>
  <si>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</si>
  <si>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</si>
  <si>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</si>
  <si>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</si>
  <si>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</si>
  <si>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</si>
  <si>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</si>
  <si>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</si>
  <si>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</si>
  <si>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</si>
  <si>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</si>
  <si>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</si>
  <si>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</si>
  <si>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</si>
  <si>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</si>
  <si>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</si>
  <si>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</si>
  <si>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</si>
  <si>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</si>
  <si>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</si>
  <si>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</si>
  <si>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</si>
  <si>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</si>
  <si>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</si>
  <si>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</si>
  <si>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</si>
  <si>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</si>
  <si>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</si>
  <si>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</si>
  <si>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</si>
  <si>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</si>
  <si>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</si>
  <si>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</si>
  <si>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</si>
  <si>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</si>
  <si>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</si>
  <si>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</si>
  <si>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</si>
  <si>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</si>
  <si>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</si>
  <si>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</si>
  <si>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</si>
  <si>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</si>
  <si>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</si>
  <si>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</si>
  <si>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</si>
  <si>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</si>
  <si>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</si>
  <si>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</si>
  <si>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</si>
  <si>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</si>
  <si>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</si>
  <si>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</si>
  <si>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</si>
  <si>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</si>
  <si>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</si>
  <si>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</si>
  <si>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</si>
  <si>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</si>
  <si>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</si>
  <si>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</si>
  <si>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</si>
  <si>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</si>
  <si>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</si>
  <si>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</si>
  <si>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</si>
  <si>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</si>
  <si>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</si>
  <si>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</si>
  <si>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</si>
  <si>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</si>
  <si>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</si>
  <si>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</si>
  <si>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</si>
  <si>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</si>
  <si>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</si>
  <si>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</si>
  <si>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</si>
  <si>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</si>
  <si>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</si>
  <si>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</si>
  <si>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</si>
  <si>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</si>
  <si>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</si>
  <si>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</si>
  <si>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</si>
  <si>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</si>
  <si>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</si>
  <si>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</si>
  <si>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</si>
  <si>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</si>
  <si>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</si>
  <si>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</si>
  <si>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</si>
  <si>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</si>
  <si>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</si>
  <si>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</si>
  <si>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</si>
  <si>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</si>
  <si>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</si>
  <si>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</si>
  <si>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</si>
  <si>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</si>
  <si>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</si>
  <si>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</si>
  <si>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</si>
  <si>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</si>
  <si>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</si>
  <si>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</si>
  <si>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</si>
  <si>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</si>
  <si>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</si>
  <si>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</si>
  <si>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</si>
  <si>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</si>
  <si>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</si>
  <si>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</si>
  <si>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</si>
  <si>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</si>
  <si>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</si>
  <si>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</si>
  <si>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</si>
  <si>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</si>
  <si>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</si>
  <si>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</si>
  <si>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</si>
  <si>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</si>
  <si>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</si>
  <si>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</si>
  <si>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</si>
  <si>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</si>
  <si>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</si>
  <si>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</si>
  <si>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</si>
  <si>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</si>
  <si>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</si>
  <si>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</si>
  <si>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</si>
  <si>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</si>
  <si>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</si>
  <si>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</si>
  <si>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</si>
  <si>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</si>
  <si>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</si>
  <si>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</si>
  <si>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</si>
  <si>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</si>
  <si>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</si>
  <si>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</si>
  <si>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</si>
  <si>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</si>
  <si>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</si>
  <si>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</si>
  <si>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</si>
  <si>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</si>
  <si>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</si>
  <si>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</si>
  <si>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</si>
  <si>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</si>
  <si>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</si>
  <si>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</si>
  <si>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</si>
  <si>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</si>
  <si>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</si>
  <si>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</si>
  <si>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</si>
  <si>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</si>
  <si>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</si>
  <si>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</si>
  <si>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</si>
  <si>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</si>
  <si>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</si>
  <si>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</si>
  <si>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</si>
  <si>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</si>
  <si>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</si>
  <si>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</si>
  <si>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</si>
  <si>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</si>
  <si>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</si>
  <si>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</si>
  <si>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</si>
  <si>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</si>
  <si>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</si>
  <si>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</si>
  <si>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</si>
  <si>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</si>
  <si>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</si>
  <si>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</si>
  <si>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</si>
  <si>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</si>
  <si>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</si>
  <si>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</si>
  <si>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</si>
  <si>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</si>
  <si>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</si>
  <si>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</si>
  <si>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</si>
  <si>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</si>
  <si>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</si>
  <si>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</si>
  <si>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</si>
  <si>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</si>
  <si>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</si>
  <si>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</si>
  <si>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</si>
  <si>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</si>
  <si>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</si>
  <si>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</si>
  <si>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</si>
  <si>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</si>
  <si>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</si>
  <si>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</si>
  <si>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</si>
  <si>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</si>
  <si>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</si>
  <si>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</si>
  <si>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</si>
  <si>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</si>
  <si>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</si>
  <si>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</si>
  <si>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</si>
  <si>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</si>
  <si>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</si>
  <si>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</si>
  <si>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</si>
  <si>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</si>
  <si>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</si>
  <si>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</si>
  <si>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</si>
  <si>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</si>
  <si>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</si>
  <si>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</si>
  <si>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</si>
  <si>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</si>
  <si>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</si>
  <si>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</si>
  <si>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</si>
  <si>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</si>
  <si>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</si>
  <si>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</si>
  <si>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</si>
  <si>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</si>
  <si>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</si>
  <si>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</si>
  <si>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</si>
  <si>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</si>
  <si>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</si>
  <si>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</si>
  <si>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</si>
  <si>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</si>
  <si>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</si>
  <si>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</si>
  <si>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</si>
  <si>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</si>
  <si>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</si>
  <si>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</si>
  <si>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</si>
  <si>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</si>
  <si>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</si>
  <si>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</si>
  <si>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</si>
  <si>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</si>
  <si>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</si>
  <si>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</si>
  <si>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</si>
  <si>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</si>
  <si>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</si>
  <si>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</si>
  <si>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</si>
  <si>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</si>
  <si>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</si>
  <si>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</si>
  <si>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</si>
  <si>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</si>
  <si>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</si>
  <si>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</si>
  <si>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</si>
  <si>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</si>
  <si>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</si>
  <si>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</si>
  <si>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</si>
  <si>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</si>
  <si>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</si>
  <si>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</si>
  <si>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</si>
  <si>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</si>
  <si>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</si>
  <si>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</si>
  <si>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</si>
  <si>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</si>
  <si>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</si>
  <si>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</si>
  <si>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</si>
  <si>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</si>
  <si>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</si>
  <si>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</si>
  <si>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</si>
  <si>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</si>
  <si>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</si>
  <si>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</si>
  <si>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</si>
  <si>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</si>
  <si>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</si>
  <si>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</si>
  <si>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</si>
  <si>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</si>
  <si>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</si>
  <si>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</si>
  <si>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</si>
  <si>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</si>
  <si>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</si>
  <si>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</si>
  <si>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</si>
  <si>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</si>
  <si>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</si>
  <si>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</si>
  <si>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</si>
  <si>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</si>
  <si>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</si>
  <si>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</si>
  <si>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</si>
  <si>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</si>
  <si>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</si>
  <si>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</si>
  <si>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</si>
  <si>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</si>
  <si>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</si>
  <si>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</si>
  <si>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</si>
  <si>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</si>
  <si>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</si>
  <si>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</si>
  <si>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</si>
  <si>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</si>
  <si>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</si>
  <si>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</si>
  <si>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</si>
  <si>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</si>
  <si>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</si>
  <si>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</si>
  <si>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</si>
  <si>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</si>
  <si>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</si>
  <si>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</si>
  <si>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</si>
  <si>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</si>
  <si>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</si>
  <si>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</si>
  <si>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</si>
  <si>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</si>
  <si>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</si>
  <si>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</si>
  <si>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</si>
  <si>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</si>
  <si>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</si>
  <si>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</si>
  <si>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</si>
  <si>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</si>
  <si>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</si>
  <si>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</si>
  <si>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</si>
  <si>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</si>
  <si>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</si>
  <si>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</si>
  <si>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</si>
  <si>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</si>
  <si>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</si>
  <si>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</si>
  <si>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</si>
  <si>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</si>
  <si>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</si>
  <si>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</si>
  <si>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</si>
  <si>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</si>
  <si>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</si>
  <si>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</si>
  <si>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</si>
  <si>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</si>
  <si>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</si>
  <si>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</si>
  <si>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</si>
  <si>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</si>
  <si>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</si>
  <si>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</si>
  <si>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</si>
  <si>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</si>
  <si>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</si>
  <si>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</si>
  <si>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</si>
  <si>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</si>
  <si>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</si>
  <si>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</si>
  <si>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</si>
  <si>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</si>
  <si>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</si>
  <si>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</si>
  <si>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</si>
  <si>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</si>
  <si>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</si>
  <si>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</si>
  <si>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</si>
  <si>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</si>
  <si>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</si>
  <si>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</si>
  <si>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</si>
  <si>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</si>
  <si>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</si>
  <si>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</si>
  <si>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</si>
  <si>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</si>
  <si>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</si>
  <si>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</si>
  <si>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</si>
  <si>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</si>
  <si>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</si>
  <si>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</si>
  <si>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</si>
  <si>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</si>
  <si>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</si>
  <si>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</si>
  <si>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</si>
  <si>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</si>
  <si>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</si>
  <si>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</si>
  <si>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</si>
  <si>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</si>
  <si>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</si>
  <si>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</si>
  <si>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</si>
  <si>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</si>
  <si>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</si>
  <si>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</si>
  <si>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</si>
  <si>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</si>
  <si>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</si>
  <si>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</si>
  <si>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</si>
  <si>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</si>
  <si>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</si>
  <si>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</si>
  <si>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</si>
  <si>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</si>
  <si>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</si>
  <si>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</si>
  <si>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</si>
  <si>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</si>
  <si>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</si>
  <si>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</si>
  <si>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</si>
  <si>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</si>
  <si>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</si>
  <si>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</si>
  <si>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</si>
  <si>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</si>
  <si>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</si>
  <si>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</si>
  <si>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</si>
  <si>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</si>
  <si>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</si>
  <si>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</si>
  <si>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</si>
  <si>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</si>
  <si>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</si>
  <si>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</si>
  <si>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</si>
  <si>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</si>
  <si>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</si>
  <si>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</si>
  <si>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</si>
  <si>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</si>
  <si>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</si>
  <si>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</si>
  <si>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</si>
  <si>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</si>
  <si>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</si>
  <si>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</si>
  <si>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</si>
  <si>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</si>
  <si>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</si>
  <si>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</si>
  <si>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</si>
  <si>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</si>
  <si>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</si>
  <si>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</si>
  <si>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</si>
  <si>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</si>
  <si>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</si>
  <si>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</si>
  <si>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</si>
  <si>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</si>
  <si>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</si>
  <si>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</si>
  <si>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</si>
  <si>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</si>
  <si>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</si>
  <si>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</si>
  <si>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</si>
  <si>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</si>
  <si>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</si>
  <si>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</si>
  <si>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</si>
  <si>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</si>
  <si>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</si>
  <si>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</si>
  <si>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</si>
  <si>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</si>
  <si>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</si>
  <si>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</si>
  <si>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</si>
  <si>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</si>
  <si>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</si>
  <si>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</si>
  <si>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</si>
  <si>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</si>
  <si>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</si>
  <si>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</si>
  <si>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</si>
  <si>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</si>
  <si>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</si>
  <si>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</si>
  <si>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</si>
  <si>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</si>
  <si>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</si>
  <si>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</si>
  <si>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</si>
  <si>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</si>
  <si>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</si>
  <si>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</si>
  <si>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</si>
  <si>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</si>
  <si>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</si>
  <si>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</si>
  <si>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</si>
  <si>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</si>
  <si>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</si>
  <si>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</si>
  <si>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</si>
  <si>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</si>
  <si>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</si>
  <si>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</si>
  <si>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</si>
  <si>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</si>
  <si>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</si>
  <si>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</si>
  <si>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</si>
  <si>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</si>
  <si>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</si>
  <si>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</si>
  <si>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</si>
  <si>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</si>
  <si>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</si>
  <si>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</si>
  <si>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</si>
  <si>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</si>
  <si>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</si>
  <si>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</si>
  <si>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</si>
  <si>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</si>
  <si>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</si>
  <si>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</si>
  <si>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</si>
  <si>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</si>
  <si>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</si>
  <si>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</si>
  <si>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</si>
  <si>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</si>
  <si>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</si>
  <si>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</si>
  <si>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</si>
  <si>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</si>
  <si>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</si>
  <si>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</si>
  <si>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</si>
  <si>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</si>
  <si>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</si>
  <si>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</si>
  <si>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</si>
  <si>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</si>
  <si>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</si>
  <si>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</si>
  <si>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</si>
  <si>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</si>
  <si>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</si>
  <si>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</si>
  <si>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</si>
  <si>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</si>
  <si>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</si>
  <si>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</si>
  <si>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</si>
  <si>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</si>
  <si>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</si>
  <si>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</si>
  <si>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</si>
  <si>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</si>
  <si>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</si>
  <si>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</si>
  <si>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</si>
  <si>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</si>
  <si>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</si>
  <si>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</si>
  <si>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</si>
  <si>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</si>
  <si>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</si>
  <si>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</si>
  <si>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</si>
  <si>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</si>
  <si>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</si>
  <si>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</si>
  <si>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</si>
  <si>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</si>
  <si>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</si>
  <si>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</si>
  <si>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</si>
  <si>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</si>
  <si>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</si>
  <si>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</si>
  <si>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</si>
  <si>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</si>
  <si>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</si>
  <si>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</si>
  <si>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</si>
  <si>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</si>
  <si>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</si>
  <si>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</si>
  <si>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</si>
  <si>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</si>
  <si>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</si>
  <si>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</si>
  <si>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</si>
  <si>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</si>
  <si>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</si>
  <si>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</si>
  <si>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</si>
  <si>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</si>
  <si>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</si>
  <si>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</si>
  <si>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</si>
  <si>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</si>
  <si>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</si>
  <si>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</si>
  <si>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</si>
  <si>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</si>
  <si>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</si>
  <si>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</si>
  <si>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</si>
  <si>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</si>
  <si>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</si>
  <si>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</si>
  <si>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</si>
  <si>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</si>
  <si>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</si>
  <si>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</si>
  <si>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</si>
  <si>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</si>
  <si>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</si>
  <si>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</si>
  <si>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</si>
  <si>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</si>
  <si>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</si>
  <si>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</si>
  <si>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</si>
  <si>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</si>
  <si>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</si>
  <si>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</si>
  <si>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</si>
  <si>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</si>
  <si>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</si>
  <si>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</si>
  <si>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</si>
  <si>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</si>
  <si>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</si>
  <si>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</si>
  <si>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</si>
  <si>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</si>
  <si>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</si>
  <si>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</si>
  <si>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</si>
  <si>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</si>
  <si>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</si>
  <si>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</si>
  <si>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</si>
  <si>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</si>
  <si>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</si>
  <si>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</si>
  <si>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</si>
  <si>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</si>
  <si>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</si>
  <si>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</si>
  <si>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</si>
  <si>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</si>
  <si>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</si>
  <si>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</si>
  <si>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</si>
  <si>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</si>
  <si>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</si>
  <si>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</si>
  <si>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</si>
  <si>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</si>
  <si>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</si>
  <si>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</si>
  <si>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</si>
  <si>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</si>
  <si>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</si>
  <si>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</si>
  <si>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</si>
  <si>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</si>
  <si>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</si>
  <si>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</si>
  <si>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</si>
  <si>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</si>
  <si>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</si>
  <si>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</si>
  <si>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</si>
  <si>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</si>
  <si>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</si>
  <si>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</si>
  <si>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</si>
  <si>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</si>
  <si>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</si>
  <si>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</si>
  <si>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</si>
  <si>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</si>
  <si>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</si>
  <si>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</si>
  <si>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</si>
  <si>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</si>
  <si>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</si>
  <si>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</si>
  <si>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</si>
  <si>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</si>
  <si>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</si>
  <si>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</si>
  <si>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</si>
  <si>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</si>
  <si>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</si>
  <si>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</si>
  <si>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</si>
  <si>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</si>
  <si>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</si>
  <si>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</si>
  <si>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</si>
  <si>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</si>
  <si>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</si>
  <si>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</si>
  <si>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</si>
  <si>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</si>
  <si>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</si>
  <si>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</si>
  <si>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</si>
  <si>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</si>
  <si>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</si>
  <si>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</si>
  <si>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</si>
  <si>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</si>
  <si>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</si>
  <si>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</si>
  <si>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</si>
  <si>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</si>
  <si>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</si>
  <si>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</si>
  <si>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</si>
  <si>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</si>
  <si>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</si>
  <si>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</si>
  <si>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</si>
  <si>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</si>
  <si>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</si>
  <si>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</si>
  <si>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</si>
  <si>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</si>
  <si>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</si>
  <si>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</si>
  <si>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</si>
  <si>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</si>
  <si>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</si>
  <si>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</si>
  <si>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</si>
  <si>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</si>
  <si>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</si>
  <si>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</si>
  <si>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</si>
  <si>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</si>
  <si>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</si>
  <si>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</si>
  <si>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</si>
  <si>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</si>
  <si>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</si>
  <si>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</si>
  <si>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</si>
  <si>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</si>
  <si>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</si>
  <si>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</si>
  <si>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</si>
  <si>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</si>
  <si>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</si>
  <si>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</si>
  <si>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</si>
  <si>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</si>
  <si>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</si>
  <si>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</si>
  <si>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</si>
  <si>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</si>
  <si>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</si>
  <si>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</si>
  <si>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</si>
  <si>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</si>
  <si>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</si>
  <si>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</si>
  <si>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</si>
  <si>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</si>
  <si>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</si>
  <si>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</si>
  <si>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</si>
  <si>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</si>
  <si>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</si>
  <si>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</si>
  <si>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</si>
  <si>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</si>
  <si>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</si>
  <si>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</si>
  <si>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</si>
  <si>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</si>
  <si>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</si>
  <si>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</si>
  <si>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</si>
  <si>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</si>
  <si>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</si>
  <si>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</si>
  <si>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</si>
  <si>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</si>
  <si>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</si>
  <si>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</si>
  <si>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</si>
  <si>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</si>
  <si>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</si>
  <si>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</si>
  <si>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</si>
  <si>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</si>
  <si>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</si>
  <si>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</si>
  <si>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</si>
  <si>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</si>
  <si>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</si>
  <si>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</si>
  <si>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</si>
  <si>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</si>
  <si>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</si>
  <si>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</si>
  <si>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</si>
  <si>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</si>
  <si>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</si>
  <si>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</si>
  <si>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</si>
  <si>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</si>
  <si>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</si>
  <si>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</si>
  <si>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</si>
  <si>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</si>
  <si>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</si>
  <si>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</si>
  <si>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</si>
  <si>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</si>
  <si>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</si>
  <si>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</si>
  <si>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</si>
  <si>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</si>
  <si>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</si>
  <si>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</si>
  <si>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</si>
  <si>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</si>
  <si>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</si>
  <si>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</si>
  <si>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</si>
  <si>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</si>
  <si>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</si>
  <si>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</si>
  <si>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</si>
  <si>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</si>
  <si>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</si>
  <si>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</si>
  <si>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</si>
  <si>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</si>
  <si>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</si>
  <si>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</si>
  <si>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</si>
  <si>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</si>
  <si>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</si>
  <si>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</si>
  <si>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</si>
  <si>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</si>
  <si>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</si>
  <si>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</si>
  <si>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</si>
  <si>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</si>
  <si>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</si>
  <si>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</si>
  <si>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</si>
  <si>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</si>
  <si>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</si>
  <si>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</si>
  <si>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</si>
  <si>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</si>
  <si>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</si>
  <si>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</si>
  <si>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</si>
  <si>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</si>
  <si>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</si>
  <si>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</si>
  <si>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</si>
  <si>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</si>
  <si>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</si>
  <si>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</si>
  <si>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</si>
  <si>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</si>
  <si>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</si>
  <si>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</si>
  <si>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</si>
  <si>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</si>
  <si>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</si>
  <si>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</si>
  <si>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</si>
  <si>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</si>
  <si>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</si>
  <si>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</si>
  <si>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</si>
  <si>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</si>
  <si>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</si>
  <si>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</si>
  <si>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</si>
  <si>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</si>
  <si>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</si>
  <si>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</si>
  <si>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</si>
  <si>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</si>
  <si>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</si>
  <si>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</si>
  <si>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</si>
  <si>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</si>
  <si>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</si>
  <si>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</si>
  <si>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</si>
  <si>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</si>
  <si>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</si>
  <si>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</si>
  <si>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</si>
  <si>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</si>
  <si>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</si>
  <si>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</si>
  <si>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</si>
  <si>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</si>
  <si>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</si>
  <si>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</si>
  <si>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</si>
  <si>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</si>
  <si>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</si>
  <si>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</si>
  <si>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</si>
  <si>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</si>
  <si>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</si>
  <si>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</si>
  <si>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</si>
  <si>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</si>
  <si>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</si>
  <si>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</si>
  <si>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</si>
  <si>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</si>
  <si>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</si>
  <si>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</si>
  <si>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</si>
  <si>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</si>
  <si>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</si>
  <si>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</si>
  <si>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</si>
  <si>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</si>
  <si>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</si>
  <si>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</si>
  <si>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</si>
  <si>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</si>
  <si>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</si>
  <si>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</si>
  <si>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</si>
  <si>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</si>
  <si>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</si>
  <si>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</si>
  <si>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</si>
  <si>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</si>
  <si>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</si>
  <si>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</si>
  <si>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</si>
  <si>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</si>
  <si>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</si>
  <si>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</si>
  <si>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</si>
  <si>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</si>
  <si>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</si>
  <si>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</si>
  <si>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</si>
  <si>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</si>
  <si>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</si>
  <si>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</si>
  <si>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</si>
  <si>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</si>
  <si>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</si>
  <si>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</si>
  <si>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</si>
  <si>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</si>
  <si>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</si>
  <si>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</si>
  <si>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</si>
  <si>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</si>
  <si>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</si>
  <si>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</si>
  <si>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</si>
  <si>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</si>
  <si>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</si>
  <si>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</si>
  <si>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</si>
  <si>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</si>
  <si>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</si>
  <si>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</si>
  <si>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</si>
  <si>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</si>
  <si>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</si>
  <si>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</si>
  <si>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</si>
  <si>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</si>
  <si>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</si>
  <si>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</si>
  <si>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</si>
  <si>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</si>
  <si>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</si>
  <si>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</si>
  <si>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</si>
  <si>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</si>
  <si>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</si>
  <si>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</si>
  <si>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</si>
  <si>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</si>
  <si>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</si>
  <si>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</si>
  <si>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</si>
  <si>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</si>
  <si>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</si>
  <si>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</si>
  <si>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</si>
  <si>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</si>
  <si>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</si>
  <si>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</si>
  <si>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</si>
  <si>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</si>
  <si>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</si>
  <si>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</si>
  <si>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</si>
  <si>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</si>
  <si>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</si>
  <si>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</si>
  <si>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</si>
  <si>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</si>
  <si>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</si>
  <si>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</si>
  <si>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</si>
  <si>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</si>
  <si>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</si>
  <si>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</si>
  <si>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</si>
  <si>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</si>
  <si>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</si>
  <si>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</si>
  <si>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</si>
  <si>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</si>
  <si>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</si>
  <si>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</si>
  <si>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</si>
  <si>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</si>
  <si>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</si>
  <si>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</si>
  <si>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</si>
  <si>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</si>
  <si>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</si>
  <si>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</si>
  <si>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</si>
  <si>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</si>
  <si>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</si>
  <si>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</si>
  <si>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</si>
  <si>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</si>
  <si>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</si>
  <si>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</si>
  <si>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</si>
  <si>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</si>
  <si>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</si>
  <si>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</si>
  <si>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</si>
  <si>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</si>
  <si>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</si>
  <si>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</si>
  <si>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</si>
  <si>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</si>
  <si>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</si>
  <si>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</si>
  <si>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</si>
  <si>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</si>
  <si>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</si>
  <si>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</si>
  <si>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</si>
  <si>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</si>
  <si>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</si>
  <si>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</si>
  <si>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</si>
  <si>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</si>
  <si>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</si>
  <si>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</si>
  <si>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</si>
  <si>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</si>
  <si>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</si>
  <si>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</si>
  <si>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</si>
  <si>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</si>
  <si>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</si>
  <si>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</si>
  <si>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</si>
  <si>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</si>
  <si>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</si>
  <si>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</si>
  <si>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</si>
  <si>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</si>
  <si>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</si>
  <si>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</si>
  <si>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</si>
  <si>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</si>
  <si>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</si>
  <si>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</si>
  <si>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</si>
  <si>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</si>
  <si>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</si>
  <si>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</si>
  <si>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</si>
  <si>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</si>
  <si>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</si>
  <si>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</si>
  <si>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</si>
  <si>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</si>
  <si>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</si>
  <si>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</si>
  <si>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</si>
  <si>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</si>
  <si>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</si>
  <si>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</si>
  <si>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</si>
  <si>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</si>
  <si>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</si>
  <si>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</si>
  <si>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</si>
  <si>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</si>
  <si>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</si>
  <si>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</si>
  <si>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</si>
  <si>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</si>
  <si>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</si>
  <si>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</si>
  <si>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</si>
  <si>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</si>
  <si>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</si>
  <si>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</si>
  <si>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</si>
  <si>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</si>
  <si>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</si>
  <si>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</si>
  <si>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</si>
  <si>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</si>
  <si>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</si>
  <si>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</si>
  <si>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</si>
  <si>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</si>
  <si>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</si>
  <si>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</si>
  <si>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</si>
  <si>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</si>
  <si>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</si>
  <si>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</si>
  <si>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</si>
  <si>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</si>
  <si>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</si>
  <si>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</si>
  <si>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</si>
  <si>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</si>
  <si>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</si>
  <si>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</si>
  <si>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</si>
  <si>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</si>
  <si>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</si>
  <si>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</si>
  <si>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</si>
  <si>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</si>
  <si>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</si>
  <si>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</si>
  <si>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</si>
  <si>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</si>
  <si>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</si>
  <si>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</si>
  <si>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</si>
  <si>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</si>
  <si>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</si>
  <si>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</si>
  <si>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</si>
  <si>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</si>
  <si>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</si>
  <si>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</si>
  <si>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</si>
  <si>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</si>
  <si>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</si>
  <si>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</si>
  <si>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</si>
  <si>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</si>
  <si>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</si>
  <si>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</si>
  <si>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</si>
  <si>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</si>
  <si>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</si>
  <si>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</si>
  <si>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</si>
  <si>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</si>
  <si>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</si>
  <si>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</si>
  <si>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</si>
  <si>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</si>
  <si>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</si>
  <si>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</si>
  <si>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</si>
  <si>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</si>
  <si>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</si>
  <si>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</si>
  <si>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</si>
  <si>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</si>
  <si>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</si>
  <si>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</si>
  <si>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</si>
  <si>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</si>
  <si>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</si>
  <si>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</si>
  <si>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</si>
  <si>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</si>
  <si>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</si>
  <si>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</si>
  <si>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</si>
  <si>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</si>
  <si>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</si>
  <si>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</si>
  <si>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</si>
  <si>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</si>
  <si>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</si>
  <si>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</si>
  <si>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</si>
  <si>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</si>
  <si>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</si>
  <si>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</si>
  <si>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</si>
  <si>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</si>
  <si>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</si>
  <si>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</si>
  <si>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</si>
  <si>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</si>
  <si>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</si>
  <si>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</si>
  <si>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</si>
  <si>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</si>
  <si>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</si>
  <si>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</si>
  <si>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</si>
  <si>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</si>
  <si>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</si>
  <si>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</si>
  <si>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</si>
  <si>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</si>
  <si>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</si>
  <si>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</si>
  <si>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</si>
  <si>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</si>
  <si>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</si>
  <si>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</si>
  <si>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</si>
  <si>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</si>
  <si>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</si>
  <si>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</si>
  <si>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</si>
  <si>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</si>
  <si>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</si>
  <si>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</si>
  <si>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</si>
  <si>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</si>
  <si>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</si>
  <si>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</si>
  <si>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</si>
  <si>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</si>
  <si>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</si>
  <si>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</si>
  <si>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</si>
  <si>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</si>
  <si>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</si>
  <si>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</si>
  <si>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</si>
  <si>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</si>
  <si>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</si>
  <si>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</si>
  <si>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</si>
  <si>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</si>
  <si>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</si>
  <si>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</si>
  <si>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</si>
  <si>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</si>
  <si>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</si>
  <si>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</si>
  <si>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</si>
  <si>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</si>
  <si>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</si>
  <si>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</si>
  <si>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</si>
  <si>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</si>
  <si>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</si>
  <si>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</si>
  <si>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</si>
  <si>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</si>
  <si>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</si>
  <si>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</si>
  <si>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</si>
  <si>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</si>
  <si>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</si>
  <si>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</si>
  <si>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</si>
  <si>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</si>
  <si>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</si>
  <si>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</si>
  <si>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</si>
  <si>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</si>
  <si>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</si>
  <si>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</si>
  <si>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</si>
  <si>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</si>
  <si>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</si>
  <si>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</si>
  <si>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</si>
  <si>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</si>
  <si>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</si>
  <si>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</si>
  <si>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</si>
  <si>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</si>
  <si>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</si>
  <si>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</si>
  <si>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</si>
  <si>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</si>
  <si>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</si>
  <si>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</si>
  <si>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</si>
  <si>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</si>
  <si>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</si>
  <si>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</si>
  <si>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</si>
  <si>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</si>
  <si>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</si>
  <si>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</si>
  <si>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</si>
  <si>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</si>
  <si>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</si>
  <si>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</si>
  <si>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</si>
  <si>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</si>
  <si>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</si>
  <si>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</si>
  <si>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</si>
  <si>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</si>
  <si>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</si>
  <si>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</si>
  <si>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</si>
  <si>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</si>
  <si>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</si>
  <si>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</si>
  <si>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</si>
  <si>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</si>
  <si>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</si>
  <si>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</si>
  <si>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</si>
  <si>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</si>
  <si>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</si>
  <si>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</si>
  <si>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</si>
  <si>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</si>
  <si>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</si>
  <si>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</si>
  <si>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</si>
  <si>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</si>
  <si>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</si>
  <si>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</si>
  <si>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</si>
  <si>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</si>
  <si>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</si>
  <si>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</si>
  <si>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</si>
  <si>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</si>
  <si>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</si>
  <si>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</si>
  <si>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</si>
  <si>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</si>
  <si>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</si>
  <si>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</si>
  <si>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</si>
  <si>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</si>
  <si>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</si>
  <si>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</si>
  <si>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</si>
  <si>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</si>
  <si>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</si>
  <si>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</si>
  <si>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</si>
  <si>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</si>
  <si>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</si>
  <si>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</si>
  <si>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</si>
  <si>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</si>
  <si>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</si>
  <si>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</si>
  <si>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</si>
  <si>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</si>
  <si>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</si>
  <si>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</si>
  <si>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</si>
  <si>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</si>
  <si>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</si>
  <si>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</si>
  <si>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</si>
  <si>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</si>
  <si>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</si>
  <si>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</si>
  <si>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</si>
  <si>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</si>
  <si>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</si>
  <si>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</si>
  <si>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</si>
  <si>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</si>
  <si>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</si>
  <si>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</si>
  <si>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</si>
  <si>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</si>
  <si>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</si>
  <si>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</si>
  <si>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</si>
  <si>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</si>
  <si>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</si>
  <si>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</si>
  <si>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</si>
  <si>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</si>
  <si>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</si>
  <si>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</si>
  <si>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</si>
  <si>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</si>
  <si>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</si>
  <si>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</si>
  <si>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</si>
  <si>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</si>
  <si>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</si>
  <si>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</si>
  <si>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</si>
  <si>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</si>
  <si>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</si>
  <si>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</si>
  <si>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</si>
  <si>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</si>
  <si>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</si>
  <si>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</si>
  <si>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</si>
  <si>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</si>
  <si>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</si>
  <si>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</si>
  <si>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</si>
  <si>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</si>
  <si>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</si>
  <si>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</si>
  <si>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</si>
  <si>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</si>
  <si>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</si>
  <si>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</si>
  <si>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</si>
  <si>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</si>
  <si>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</si>
  <si>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</si>
  <si>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</si>
  <si>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</si>
  <si>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</si>
  <si>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</si>
  <si>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</si>
  <si>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</si>
  <si>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</si>
  <si>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</si>
  <si>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</si>
  <si>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</si>
  <si>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</si>
  <si>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</si>
  <si>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</si>
  <si>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</si>
  <si>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</si>
  <si>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</si>
  <si>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</si>
  <si>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</si>
  <si>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</si>
  <si>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</si>
  <si>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</si>
  <si>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</si>
  <si>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</si>
  <si>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</si>
  <si>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</si>
  <si>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</si>
  <si>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</si>
  <si>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</si>
  <si>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</si>
  <si>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</si>
  <si>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</si>
  <si>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</si>
  <si>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</si>
  <si>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</si>
  <si>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</si>
  <si>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</si>
  <si>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</si>
  <si>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</si>
  <si>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</si>
  <si>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</si>
  <si>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</si>
  <si>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</si>
  <si>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</si>
  <si>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</si>
  <si>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</si>
  <si>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</si>
  <si>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</si>
  <si>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</si>
  <si>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</si>
  <si>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</si>
  <si>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</si>
  <si>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</si>
  <si>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</si>
  <si>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</si>
  <si>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</si>
  <si>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</si>
  <si>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</si>
  <si>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</si>
  <si>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</si>
  <si>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</si>
  <si>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</si>
  <si>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</si>
  <si>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</si>
  <si>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</si>
  <si>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</si>
  <si>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</si>
  <si>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</si>
  <si>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</si>
  <si>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</si>
  <si>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</si>
  <si>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</si>
  <si>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</si>
  <si>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</si>
  <si>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</si>
  <si>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</si>
  <si>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</si>
  <si>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</si>
  <si>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</si>
  <si>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</si>
  <si>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</si>
  <si>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</si>
  <si>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</si>
  <si>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</si>
  <si>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</si>
  <si>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</si>
  <si>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</si>
  <si>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</si>
  <si>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</si>
  <si>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</si>
  <si>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</si>
  <si>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</si>
  <si>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</si>
  <si>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</si>
  <si>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</si>
  <si>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</si>
  <si>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</si>
  <si>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</si>
  <si>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</si>
  <si>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</si>
  <si>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</si>
  <si>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</si>
  <si>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</si>
  <si>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</si>
  <si>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</si>
  <si>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</si>
  <si>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</si>
  <si>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</si>
  <si>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</si>
  <si>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</si>
  <si>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</si>
  <si>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</si>
  <si>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</si>
  <si>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</si>
  <si>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</si>
  <si>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</si>
  <si>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</si>
  <si>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</si>
  <si>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</si>
  <si>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</si>
  <si>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</si>
  <si>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</si>
  <si>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</si>
  <si>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</si>
  <si>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</si>
  <si>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</si>
  <si>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</si>
  <si>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</si>
  <si>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</si>
  <si>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</si>
  <si>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</si>
  <si>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</si>
  <si>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</si>
  <si>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</si>
  <si>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</si>
  <si>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</si>
  <si>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</si>
  <si>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</si>
  <si>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</si>
  <si>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</si>
  <si>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</si>
  <si>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</si>
  <si>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</si>
  <si>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</si>
  <si>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</si>
  <si>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</si>
  <si>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</si>
  <si>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</si>
  <si>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</si>
  <si>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</si>
  <si>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</si>
  <si>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</si>
  <si>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</si>
  <si>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</si>
  <si>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</si>
  <si>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</si>
  <si>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</si>
  <si>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</si>
  <si>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</si>
  <si>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</si>
  <si>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</si>
  <si>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</si>
  <si>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</si>
  <si>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</si>
  <si>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</si>
  <si>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</si>
  <si>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</si>
  <si>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</si>
  <si>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</si>
  <si>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</si>
  <si>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</si>
  <si>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</si>
  <si>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</si>
  <si>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</si>
  <si>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</si>
  <si>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</si>
  <si>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</si>
  <si>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</si>
  <si>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</si>
  <si>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</si>
  <si>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</si>
  <si>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</si>
  <si>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</si>
  <si>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</si>
  <si>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</si>
  <si>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</si>
  <si>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</si>
  <si>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</si>
  <si>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</si>
  <si>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</si>
  <si>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</si>
  <si>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</si>
  <si>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</si>
  <si>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</si>
  <si>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</si>
  <si>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</si>
  <si>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</si>
  <si>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</si>
  <si>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</si>
  <si>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</si>
  <si>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</si>
  <si>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</si>
  <si>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</si>
  <si>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</si>
  <si>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</si>
  <si>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</si>
  <si>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</si>
  <si>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</si>
  <si>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</si>
  <si>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</si>
  <si>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</si>
  <si>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</si>
  <si>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</si>
  <si>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</si>
  <si>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</si>
  <si>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</si>
  <si>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</si>
  <si>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</si>
  <si>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</si>
  <si>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</si>
  <si>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</si>
  <si>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</si>
  <si>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</si>
  <si>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</si>
  <si>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</si>
  <si>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</si>
  <si>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</si>
  <si>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</si>
  <si>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</si>
  <si>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</si>
  <si>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</si>
  <si>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</si>
  <si>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</si>
  <si>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</si>
  <si>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</si>
  <si>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</si>
  <si>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</si>
  <si>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</si>
  <si>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</si>
  <si>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</si>
  <si>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</si>
  <si>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</si>
  <si>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</si>
  <si>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</si>
  <si>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</si>
  <si>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</si>
  <si>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</si>
  <si>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</si>
  <si>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</si>
  <si>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</si>
  <si>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</si>
  <si>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</si>
  <si>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</si>
  <si>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</si>
  <si>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</si>
  <si>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</si>
  <si>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</si>
  <si>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</si>
  <si>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</si>
  <si>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</si>
  <si>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</si>
  <si>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</si>
  <si>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</si>
  <si>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</si>
  <si>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</si>
  <si>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</si>
  <si>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</si>
  <si>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</si>
  <si>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</si>
  <si>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</si>
  <si>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</si>
  <si>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</si>
  <si>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</si>
  <si>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</si>
  <si>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</si>
  <si>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</si>
  <si>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</si>
  <si>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</si>
  <si>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</si>
  <si>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</si>
  <si>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</si>
  <si>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</si>
  <si>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</si>
  <si>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</si>
  <si>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</si>
  <si>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</si>
  <si>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</si>
  <si>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</si>
  <si>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</si>
  <si>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</si>
  <si>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</si>
  <si>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</si>
  <si>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</si>
  <si>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</si>
  <si>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</si>
  <si>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</si>
  <si>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</si>
  <si>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</si>
  <si>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</si>
  <si>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</si>
  <si>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</si>
  <si>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</si>
  <si>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</si>
  <si>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</si>
  <si>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</si>
  <si>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</si>
  <si>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</si>
  <si>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</si>
  <si>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</si>
  <si>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</si>
  <si>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</si>
  <si>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</si>
  <si>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</si>
  <si>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</si>
  <si>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</si>
  <si>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</si>
  <si>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</si>
  <si>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</si>
  <si>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</si>
  <si>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</si>
  <si>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</si>
  <si>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</si>
  <si>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</si>
  <si>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</si>
  <si>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</si>
  <si>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</si>
  <si>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</si>
  <si>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</si>
  <si>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</si>
  <si>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</si>
  <si>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</si>
  <si>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</si>
  <si>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</si>
  <si>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</si>
  <si>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</si>
  <si>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</si>
  <si>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</si>
  <si>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</si>
  <si>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</si>
  <si>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</si>
  <si>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</si>
  <si>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</si>
  <si>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</si>
  <si>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</si>
  <si>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</si>
  <si>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</si>
  <si>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</si>
  <si>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</si>
  <si>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</si>
  <si>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</si>
  <si>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</si>
  <si>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</si>
  <si>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</si>
  <si>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</si>
  <si>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</si>
  <si>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</si>
  <si>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</si>
  <si>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</si>
  <si>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</si>
  <si>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</si>
  <si>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</si>
  <si>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</si>
  <si>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</si>
  <si>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</si>
  <si>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</si>
  <si>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</si>
  <si>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</si>
  <si>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</si>
  <si>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</si>
  <si>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</si>
  <si>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</si>
  <si>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</si>
  <si>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</si>
  <si>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</si>
  <si>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</si>
  <si>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</si>
  <si>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</si>
  <si>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</si>
  <si>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</si>
  <si>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</si>
  <si>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</si>
  <si>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</si>
  <si>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</si>
  <si>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</si>
  <si>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</si>
  <si>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</si>
  <si>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</si>
  <si>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</si>
  <si>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</si>
  <si>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</si>
  <si>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</si>
  <si>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</si>
  <si>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</si>
  <si>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</si>
  <si>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</si>
  <si>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</si>
  <si>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</si>
  <si>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</si>
  <si>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</si>
  <si>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</si>
  <si>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</si>
  <si>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</si>
  <si>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</si>
  <si>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</si>
  <si>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</si>
  <si>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</si>
  <si>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</si>
  <si>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</si>
  <si>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</si>
  <si>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</si>
  <si>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</si>
  <si>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</si>
  <si>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</si>
  <si>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</si>
  <si>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</si>
  <si>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</si>
  <si>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</si>
  <si>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</si>
  <si>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</si>
  <si>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</si>
  <si>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</si>
  <si>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</si>
  <si>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</si>
  <si>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</si>
  <si>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</si>
  <si>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</si>
  <si>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</si>
  <si>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</si>
  <si>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</si>
  <si>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</si>
  <si>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</si>
  <si>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</si>
  <si>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</si>
  <si>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</si>
  <si>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</si>
  <si>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</si>
  <si>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</si>
  <si>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</si>
  <si>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</si>
  <si>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</si>
  <si>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</si>
  <si>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</si>
  <si>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</si>
  <si>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</si>
  <si>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</si>
  <si>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</si>
  <si>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</si>
  <si>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</si>
  <si>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</si>
  <si>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</si>
  <si>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</si>
  <si>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</si>
  <si>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</si>
  <si>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</si>
  <si>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</si>
  <si>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</si>
  <si>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</si>
  <si>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</si>
  <si>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</si>
  <si>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</si>
  <si>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</si>
  <si>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</si>
  <si>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</si>
  <si>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</si>
  <si>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</si>
  <si>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</si>
  <si>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</si>
  <si>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</si>
  <si>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</si>
  <si>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</si>
  <si>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</si>
  <si>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</si>
  <si>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</si>
  <si>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</si>
  <si>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</si>
  <si>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</si>
  <si>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</si>
  <si>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</si>
  <si>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</si>
  <si>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</si>
  <si>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</si>
  <si>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</si>
  <si>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</si>
  <si>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</si>
  <si>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</si>
  <si>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</si>
  <si>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</si>
  <si>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</si>
  <si>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</si>
  <si>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</si>
  <si>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</si>
  <si>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</si>
  <si>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</si>
  <si>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</si>
  <si>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</si>
  <si>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</si>
  <si>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</si>
  <si>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</si>
  <si>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</si>
  <si>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</si>
  <si>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</si>
  <si>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</si>
  <si>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</si>
  <si>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</si>
  <si>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</si>
  <si>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</si>
  <si>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</si>
  <si>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</si>
  <si>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</si>
  <si>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</si>
  <si>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</si>
  <si>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</si>
  <si>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</si>
  <si>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</si>
  <si>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</si>
  <si>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</si>
  <si>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</si>
  <si>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</si>
  <si>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</si>
  <si>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</si>
  <si>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</si>
  <si>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</si>
  <si>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</si>
  <si>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</si>
  <si>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</si>
  <si>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</si>
  <si>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</si>
  <si>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</si>
  <si>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</si>
  <si>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</si>
  <si>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</si>
  <si>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</si>
  <si>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</si>
  <si>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</si>
  <si>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</si>
  <si>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</si>
  <si>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</si>
  <si>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</si>
  <si>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</si>
  <si>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</si>
  <si>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</si>
  <si>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</si>
  <si>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</si>
  <si>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</si>
  <si>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</si>
  <si>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</si>
  <si>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</si>
  <si>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</si>
  <si>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</si>
  <si>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</si>
  <si>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</si>
  <si>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</si>
  <si>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</si>
  <si>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</si>
  <si>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</si>
  <si>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</si>
  <si>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</si>
  <si>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</si>
  <si>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</si>
  <si>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</si>
  <si>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</si>
  <si>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</si>
  <si>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</si>
  <si>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</si>
  <si>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</si>
  <si>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</si>
  <si>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</si>
  <si>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</si>
  <si>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</si>
  <si>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</si>
  <si>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</si>
  <si>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</si>
  <si>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</si>
  <si>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</si>
  <si>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</si>
  <si>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</si>
  <si>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</si>
  <si>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</si>
  <si>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</si>
  <si>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</si>
  <si>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</si>
  <si>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</si>
  <si>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</si>
  <si>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</si>
  <si>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</si>
  <si>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</si>
  <si>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</si>
  <si>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</si>
  <si>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</si>
  <si>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</si>
  <si>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</si>
  <si>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</si>
  <si>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</si>
  <si>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</si>
  <si>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</si>
  <si>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</si>
  <si>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</si>
  <si>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</si>
  <si>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</si>
  <si>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</si>
  <si>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</si>
  <si>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</si>
  <si>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</si>
  <si>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</si>
  <si>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</si>
  <si>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</si>
  <si>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</si>
  <si>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</si>
  <si>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</si>
  <si>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</si>
  <si>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</si>
  <si>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</si>
  <si>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</si>
  <si>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</si>
  <si>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</si>
  <si>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</si>
  <si>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</si>
  <si>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</si>
  <si>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</si>
  <si>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</si>
  <si>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</si>
  <si>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</si>
  <si>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</si>
  <si>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</si>
  <si>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</si>
  <si>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</si>
  <si>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</si>
  <si>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</si>
  <si>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</si>
  <si>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</si>
  <si>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</si>
  <si>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</si>
  <si>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</si>
  <si>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</si>
  <si>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</si>
  <si>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</si>
  <si>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</si>
  <si>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</si>
  <si>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</si>
  <si>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</si>
  <si>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</si>
  <si>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</si>
  <si>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</si>
  <si>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</si>
  <si>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</si>
  <si>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</si>
  <si>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</si>
  <si>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</si>
  <si>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</si>
  <si>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</si>
  <si>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</si>
  <si>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</si>
  <si>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</si>
  <si>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</si>
  <si>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</si>
  <si>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</si>
  <si>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</si>
  <si>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</si>
  <si>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</si>
  <si>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</si>
  <si>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</si>
  <si>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</si>
  <si>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</si>
  <si>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</si>
  <si>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</si>
  <si>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</si>
  <si>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</si>
  <si>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</si>
  <si>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</si>
  <si>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</si>
  <si>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</si>
  <si>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</si>
  <si>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</si>
  <si>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</si>
  <si>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</si>
  <si>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</si>
  <si>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</si>
  <si>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</si>
  <si>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</si>
  <si>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</si>
  <si>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</si>
  <si>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</si>
  <si>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</si>
  <si>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</si>
  <si>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</si>
  <si>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</si>
  <si>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</si>
  <si>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</si>
  <si>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</si>
  <si>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</si>
  <si>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</si>
  <si>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</si>
  <si>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</si>
  <si>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</si>
  <si>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</si>
  <si>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</si>
  <si>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</si>
  <si>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</si>
  <si>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</si>
  <si>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</si>
  <si>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</si>
  <si>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</si>
  <si>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</si>
  <si>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</si>
  <si>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</si>
  <si>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</si>
  <si>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</si>
  <si>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</si>
  <si>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</si>
  <si>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</si>
  <si>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</si>
  <si>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</si>
  <si>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</si>
  <si>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</si>
  <si>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</si>
  <si>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</si>
  <si>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</si>
  <si>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</si>
  <si>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</si>
  <si>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</si>
  <si>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</si>
  <si>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</si>
  <si>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</si>
  <si>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</si>
  <si>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</si>
  <si>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</si>
  <si>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</si>
  <si>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</si>
  <si>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</si>
  <si>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</si>
  <si>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</si>
  <si>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</si>
  <si>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</si>
  <si>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</si>
  <si>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</si>
  <si>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</si>
  <si>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</si>
  <si>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</si>
  <si>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</si>
  <si>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</si>
  <si>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</si>
  <si>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</si>
  <si>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</si>
  <si>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</si>
  <si>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</si>
  <si>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</si>
  <si>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</si>
  <si>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</si>
  <si>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</si>
  <si>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</si>
  <si>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</si>
  <si>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</si>
  <si>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</si>
  <si>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</si>
  <si>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</si>
  <si>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</si>
  <si>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</si>
  <si>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</si>
  <si>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</si>
  <si>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</si>
  <si>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</si>
  <si>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</si>
  <si>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</si>
  <si>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</si>
  <si>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</si>
  <si>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</si>
  <si>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</si>
  <si>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</si>
  <si>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</si>
  <si>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</si>
  <si>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</si>
  <si>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</si>
  <si>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</si>
  <si>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</si>
  <si>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</si>
  <si>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</si>
  <si>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</si>
  <si>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</si>
  <si>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</si>
  <si>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</si>
  <si>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</si>
  <si>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</si>
  <si>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</si>
  <si>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</si>
  <si>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</si>
  <si>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</si>
  <si>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</si>
  <si>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</si>
  <si>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</si>
  <si>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</si>
  <si>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</si>
  <si>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</si>
  <si>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</si>
  <si>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</si>
  <si>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</si>
  <si>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</si>
  <si>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</si>
  <si>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</si>
  <si>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</si>
  <si>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</si>
  <si>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</si>
  <si>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</si>
  <si>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</si>
  <si>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</si>
  <si>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</si>
  <si>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</si>
  <si>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</si>
  <si>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</si>
  <si>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</si>
  <si>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</si>
  <si>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</si>
  <si>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</si>
  <si>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</si>
  <si>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</si>
  <si>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</si>
  <si>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</si>
  <si>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</si>
  <si>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</si>
  <si>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</si>
  <si>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</si>
  <si>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</si>
  <si>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</si>
  <si>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</si>
  <si>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</si>
  <si>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</si>
  <si>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</si>
  <si>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</si>
  <si>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</si>
  <si>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</si>
  <si>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</si>
  <si>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</si>
  <si>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</si>
  <si>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</si>
  <si>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</si>
  <si>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</si>
  <si>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</si>
  <si>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</si>
  <si>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</si>
  <si>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</si>
  <si>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</si>
  <si>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</si>
  <si>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</si>
  <si>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</si>
  <si>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</si>
  <si>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</si>
  <si>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</si>
  <si>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</si>
  <si>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</si>
  <si>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</si>
  <si>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</si>
  <si>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</si>
  <si>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</si>
  <si>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</si>
  <si>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</si>
  <si>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</si>
  <si>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</si>
  <si>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</si>
  <si>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</si>
  <si>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</si>
  <si>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</si>
  <si>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</si>
  <si>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</si>
  <si>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</si>
  <si>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</si>
  <si>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</si>
  <si>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</si>
  <si>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</si>
  <si>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</si>
  <si>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</si>
  <si>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</si>
  <si>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</si>
  <si>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</si>
  <si>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</si>
  <si>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</si>
  <si>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</si>
  <si>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</si>
  <si>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</si>
  <si>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</si>
  <si>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</si>
  <si>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</si>
  <si>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</si>
  <si>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</si>
  <si>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</si>
  <si>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</si>
  <si>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</si>
  <si>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</si>
  <si>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</si>
  <si>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</si>
  <si>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</si>
  <si>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</si>
  <si>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</si>
  <si>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</si>
  <si>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</si>
  <si>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</si>
  <si>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</si>
  <si>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</si>
  <si>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</si>
  <si>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</si>
  <si>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</si>
  <si>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</si>
  <si>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</si>
  <si>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</si>
  <si>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</si>
  <si>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</si>
  <si>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</si>
  <si>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</si>
  <si>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</si>
  <si>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</si>
  <si>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</si>
  <si>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</si>
  <si>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</si>
  <si>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</si>
  <si>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</si>
  <si>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</si>
  <si>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</si>
  <si>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</si>
  <si>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</si>
  <si>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</si>
  <si>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</si>
  <si>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</si>
  <si>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</si>
  <si>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</si>
  <si>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</si>
  <si>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</si>
  <si>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</si>
  <si>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</si>
  <si>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</si>
  <si>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</si>
  <si>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</si>
  <si>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</si>
  <si>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</si>
  <si>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</si>
  <si>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</si>
  <si>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</si>
  <si>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</si>
  <si>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</si>
  <si>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</si>
  <si>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</si>
  <si>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</si>
  <si>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</si>
  <si>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</si>
  <si>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</si>
  <si>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</si>
  <si>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</si>
  <si>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</si>
  <si>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</si>
  <si>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</si>
  <si>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</si>
  <si>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</si>
  <si>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</si>
  <si>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</si>
  <si>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</si>
  <si>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</si>
  <si>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</si>
  <si>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</si>
  <si>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</si>
  <si>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</si>
  <si>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</si>
  <si>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</si>
  <si>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</si>
  <si>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</si>
  <si>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</si>
  <si>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</si>
  <si>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</si>
  <si>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</si>
  <si>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</si>
  <si>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</si>
  <si>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</si>
  <si>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</si>
  <si>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</si>
  <si>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</si>
  <si>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</si>
  <si>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</si>
  <si>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</si>
  <si>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</si>
  <si>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</si>
  <si>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</si>
  <si>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</si>
  <si>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</si>
  <si>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</si>
  <si>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</si>
  <si>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</si>
  <si>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</si>
  <si>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</si>
  <si>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</si>
  <si>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</si>
  <si>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</si>
  <si>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</si>
  <si>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</si>
  <si>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</si>
  <si>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</si>
  <si>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</si>
  <si>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</si>
  <si>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</si>
  <si>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</si>
  <si>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</si>
  <si>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</si>
  <si>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</si>
  <si>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</si>
  <si>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</si>
  <si>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</si>
  <si>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</si>
  <si>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</si>
  <si>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</si>
  <si>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</si>
  <si>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</si>
  <si>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</si>
  <si>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</si>
  <si>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</si>
  <si>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</si>
  <si>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</si>
  <si>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</si>
  <si>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</si>
  <si>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</si>
  <si>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</si>
  <si>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</si>
  <si>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</si>
  <si>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</si>
  <si>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</si>
  <si>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</si>
  <si>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</si>
  <si>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</si>
  <si>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</si>
  <si>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</si>
  <si>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</si>
  <si>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</si>
  <si>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</si>
  <si>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</si>
  <si>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</si>
  <si>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</si>
  <si>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</si>
  <si>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</si>
  <si>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</si>
  <si>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</si>
  <si>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</si>
  <si>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</si>
  <si>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</si>
  <si>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</si>
  <si>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</si>
  <si>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</si>
  <si>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</si>
  <si>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</si>
  <si>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</si>
  <si>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</si>
  <si>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</si>
  <si>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</si>
  <si>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</si>
  <si>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</si>
  <si>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</si>
  <si>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</si>
  <si>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</si>
  <si>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</si>
  <si>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</si>
  <si>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</si>
  <si>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</si>
  <si>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</si>
  <si>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</si>
  <si>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</si>
  <si>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</si>
  <si>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</si>
  <si>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</si>
  <si>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</si>
  <si>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</si>
  <si>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</si>
  <si>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</si>
  <si>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</si>
  <si>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</si>
  <si>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</si>
  <si>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</si>
  <si>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</si>
  <si>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</si>
  <si>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</si>
  <si>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</si>
  <si>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</si>
  <si>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</si>
  <si>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</si>
  <si>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</si>
  <si>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</si>
  <si>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</si>
  <si>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</si>
  <si>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</si>
  <si>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</si>
  <si>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</si>
  <si>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</si>
  <si>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</si>
  <si>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</si>
  <si>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</si>
  <si>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</si>
  <si>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</si>
  <si>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</si>
  <si>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</si>
  <si>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</si>
  <si>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</si>
  <si>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</si>
  <si>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</si>
  <si>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</si>
  <si>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</si>
  <si>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</si>
  <si>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</si>
  <si>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</si>
  <si>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</si>
  <si>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</si>
  <si>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</si>
  <si>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</si>
  <si>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</si>
  <si>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</si>
  <si>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</si>
  <si>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</si>
  <si>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</si>
  <si>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</si>
  <si>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</si>
  <si>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</si>
  <si>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</si>
  <si>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</si>
  <si>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</si>
  <si>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</si>
  <si>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</si>
  <si>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</si>
  <si>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</si>
  <si>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</si>
  <si>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</si>
  <si>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</si>
  <si>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</si>
  <si>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</si>
  <si>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</si>
  <si>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</si>
  <si>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</si>
  <si>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</si>
  <si>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</si>
  <si>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</si>
  <si>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</si>
  <si>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</si>
  <si>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</si>
  <si>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</si>
  <si>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</si>
  <si>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</si>
  <si>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</si>
  <si>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</si>
  <si>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</si>
  <si>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</si>
  <si>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</si>
  <si>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</si>
  <si>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</si>
  <si>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</si>
  <si>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</si>
  <si>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</si>
  <si>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</si>
  <si>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</si>
  <si>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</si>
  <si>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</si>
  <si>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</si>
  <si>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</si>
  <si>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</si>
  <si>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</si>
  <si>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</si>
  <si>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</si>
  <si>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</si>
  <si>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</si>
  <si>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</si>
  <si>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</si>
  <si>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</si>
  <si>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</si>
  <si>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</si>
  <si>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</si>
  <si>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</si>
  <si>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</si>
  <si>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</si>
  <si>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</si>
  <si>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</si>
  <si>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</si>
  <si>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</si>
  <si>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</si>
  <si>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</si>
  <si>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</si>
  <si>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</si>
  <si>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</si>
  <si>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</si>
  <si>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</si>
  <si>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</si>
  <si>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</si>
  <si>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</si>
  <si>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</si>
  <si>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</si>
  <si>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</si>
  <si>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</si>
  <si>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</si>
  <si>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</si>
  <si>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</si>
  <si>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</si>
  <si>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</si>
  <si>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</si>
  <si>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</si>
  <si>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</si>
  <si>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</si>
  <si>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</si>
  <si>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</si>
  <si>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</si>
  <si>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</si>
  <si>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</si>
  <si>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</si>
  <si>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</si>
  <si>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</si>
  <si>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</si>
  <si>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</si>
  <si>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</si>
  <si>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</si>
  <si>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</si>
  <si>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</si>
  <si>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</si>
  <si>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</si>
  <si>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</si>
  <si>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</si>
  <si>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</si>
  <si>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</si>
  <si>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</si>
  <si>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</si>
  <si>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</si>
  <si>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</si>
  <si>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</si>
  <si>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</si>
  <si>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</si>
  <si>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</si>
  <si>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</si>
  <si>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</si>
  <si>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</si>
  <si>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</si>
  <si>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</si>
  <si>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</si>
  <si>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</si>
  <si>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</si>
  <si>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</si>
  <si>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</si>
  <si>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</si>
  <si>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</si>
  <si>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</si>
  <si>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</si>
  <si>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</si>
  <si>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</si>
  <si>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</si>
  <si>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</si>
  <si>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</si>
  <si>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</si>
  <si>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</si>
  <si>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</si>
  <si>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</si>
  <si>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</si>
  <si>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</si>
  <si>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</si>
  <si>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</si>
  <si>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</si>
  <si>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</si>
  <si>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</si>
  <si>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</si>
  <si>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</si>
  <si>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</si>
  <si>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</si>
  <si>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</si>
  <si>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</si>
  <si>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</si>
  <si>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</si>
  <si>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</si>
  <si>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</si>
  <si>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</si>
  <si>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</si>
  <si>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</si>
  <si>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</si>
  <si>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</si>
  <si>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</si>
  <si>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</si>
  <si>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</si>
  <si>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</si>
  <si>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</si>
  <si>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</si>
  <si>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</si>
  <si>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</si>
  <si>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</si>
  <si>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</si>
  <si>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</si>
  <si>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</si>
  <si>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</si>
  <si>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</si>
  <si>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</si>
  <si>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</si>
  <si>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</si>
  <si>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</si>
  <si>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</si>
  <si>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</si>
  <si>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</si>
  <si>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</si>
  <si>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</si>
  <si>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</si>
  <si>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</si>
  <si>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</si>
  <si>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</si>
  <si>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</si>
  <si>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</si>
  <si>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</si>
  <si>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</si>
  <si>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</si>
  <si>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</si>
  <si>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</si>
  <si>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</si>
  <si>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</si>
  <si>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</si>
  <si>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</si>
  <si>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</si>
  <si>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</si>
  <si>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</si>
  <si>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</si>
  <si>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</si>
  <si>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</si>
  <si>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</si>
  <si>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</si>
  <si>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</si>
  <si>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</si>
  <si>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</si>
  <si>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</si>
  <si>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</si>
  <si>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</si>
  <si>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</si>
  <si>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</si>
  <si>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</si>
  <si>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</si>
  <si>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</si>
  <si>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</si>
  <si>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</si>
  <si>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</si>
  <si>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</si>
  <si>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</si>
  <si>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</si>
  <si>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</si>
  <si>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</si>
  <si>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</si>
  <si>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</si>
  <si>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</si>
  <si>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</si>
  <si>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</si>
  <si>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</si>
  <si>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</si>
  <si>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</si>
  <si>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</si>
  <si>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</si>
  <si>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</si>
  <si>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</si>
  <si>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</si>
  <si>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</si>
  <si>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</si>
  <si>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</si>
  <si>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</si>
  <si>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</si>
  <si>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</si>
  <si>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</si>
  <si>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</si>
  <si>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</si>
  <si>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</si>
  <si>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</si>
  <si>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</si>
  <si>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</si>
  <si>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</si>
  <si>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</si>
  <si>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</si>
  <si>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</si>
  <si>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</si>
  <si>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</si>
  <si>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</si>
  <si>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</si>
  <si>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</si>
  <si>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</si>
  <si>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</si>
  <si>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</si>
  <si>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</si>
  <si>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</si>
  <si>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</si>
  <si>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</si>
  <si>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</si>
  <si>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</si>
  <si>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</si>
  <si>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</si>
  <si>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</si>
  <si>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</si>
  <si>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</si>
  <si>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</si>
  <si>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</si>
  <si>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</si>
  <si>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</si>
  <si>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</si>
  <si>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</si>
  <si>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</si>
  <si>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</si>
  <si>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</si>
  <si>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</si>
  <si>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</si>
  <si>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</si>
  <si>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</si>
  <si>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</si>
  <si>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</si>
  <si>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</si>
  <si>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</si>
  <si>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</si>
  <si>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</si>
  <si>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</si>
  <si>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</si>
  <si>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</si>
  <si>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</si>
  <si>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</si>
  <si>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</si>
  <si>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</si>
  <si>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</si>
  <si>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</si>
  <si>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</si>
  <si>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</si>
  <si>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</si>
  <si>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</si>
  <si>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</si>
  <si>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</si>
  <si>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</si>
  <si>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</si>
  <si>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</si>
  <si>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</si>
  <si>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</si>
  <si>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</si>
  <si>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</si>
  <si>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</si>
  <si>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</si>
  <si>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</si>
  <si>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</si>
  <si>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</si>
  <si>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</si>
  <si>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</si>
  <si>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</si>
  <si>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</si>
  <si>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</si>
  <si>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</si>
  <si>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</si>
  <si>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</si>
  <si>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</si>
  <si>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</si>
  <si>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</si>
  <si>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</si>
  <si>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</si>
  <si>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</si>
  <si>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</si>
  <si>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</si>
  <si>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</si>
  <si>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</si>
  <si>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</si>
  <si>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</si>
  <si>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</si>
  <si>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</si>
  <si>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</si>
  <si>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</si>
  <si>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</si>
  <si>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</si>
  <si>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</si>
  <si>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</si>
  <si>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</si>
  <si>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</si>
  <si>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</si>
  <si>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</si>
  <si>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</si>
  <si>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</si>
  <si>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</si>
  <si>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</si>
  <si>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</si>
  <si>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</si>
  <si>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</si>
  <si>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</si>
  <si>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</si>
  <si>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</si>
  <si>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</si>
  <si>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</si>
  <si>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</si>
  <si>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</si>
  <si>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</si>
  <si>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</si>
  <si>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</si>
  <si>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</si>
  <si>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</si>
  <si>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</si>
  <si>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</si>
  <si>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</si>
  <si>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</si>
  <si>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</si>
  <si>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</si>
  <si>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</si>
  <si>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</si>
  <si>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</si>
  <si>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</si>
  <si>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</si>
  <si>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</si>
  <si>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</si>
  <si>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</si>
  <si>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</si>
  <si>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</si>
  <si>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</si>
  <si>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</si>
  <si>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</si>
  <si>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</si>
  <si>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</si>
  <si>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</si>
  <si>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</si>
  <si>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</si>
  <si>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</si>
  <si>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</si>
  <si>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</si>
  <si>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</si>
  <si>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</si>
  <si>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</si>
  <si>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</si>
  <si>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</si>
  <si>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</si>
  <si>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</si>
  <si>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</si>
  <si>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</si>
  <si>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</si>
  <si>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</si>
  <si>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</si>
  <si>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</si>
  <si>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</si>
  <si>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</si>
  <si>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</si>
  <si>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</si>
  <si>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</si>
  <si>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</si>
  <si>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</si>
  <si>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</si>
  <si>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</si>
  <si>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</si>
  <si>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</si>
  <si>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</si>
  <si>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</si>
  <si>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</si>
  <si>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</si>
  <si>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</si>
  <si>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</si>
  <si>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</si>
  <si>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</si>
  <si>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</si>
  <si>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</si>
  <si>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</si>
  <si>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</si>
  <si>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</si>
  <si>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</si>
  <si>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</si>
  <si>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</si>
  <si>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</si>
  <si>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</si>
  <si>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</si>
  <si>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</si>
  <si>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</si>
  <si>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</si>
  <si>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</si>
  <si>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</si>
  <si>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</si>
  <si>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</si>
  <si>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</si>
  <si>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</si>
  <si>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</si>
  <si>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</si>
  <si>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</si>
  <si>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</si>
  <si>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</si>
  <si>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</si>
  <si>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</si>
  <si>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</si>
  <si>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</si>
  <si>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</si>
  <si>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</si>
  <si>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</si>
  <si>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</si>
  <si>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</si>
  <si>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</si>
  <si>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</si>
  <si>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</si>
  <si>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</si>
  <si>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</si>
  <si>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</si>
  <si>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</si>
  <si>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</si>
  <si>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</si>
  <si>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</si>
  <si>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</si>
  <si>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</si>
  <si>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</si>
  <si>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</si>
  <si>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</si>
  <si>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</si>
  <si>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</si>
  <si>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</si>
  <si>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</si>
  <si>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</si>
  <si>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</si>
  <si>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</si>
  <si>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</si>
  <si>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</si>
  <si>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</si>
  <si>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</si>
  <si>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</si>
  <si>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</si>
  <si>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</si>
  <si>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</si>
  <si>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</si>
  <si>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</si>
  <si>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</si>
  <si>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</si>
  <si>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</si>
  <si>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</si>
  <si>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</si>
  <si>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</si>
  <si>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</si>
  <si>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</si>
  <si>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</si>
  <si>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</si>
  <si>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</si>
  <si>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</si>
  <si>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</si>
  <si>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</si>
  <si>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</si>
  <si>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</si>
  <si>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</si>
  <si>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</si>
  <si>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</si>
  <si>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</si>
  <si>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</si>
  <si>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</si>
  <si>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</si>
  <si>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</si>
  <si>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</si>
  <si>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</si>
  <si>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</si>
  <si>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</si>
  <si>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</si>
  <si>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</si>
  <si>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</si>
  <si>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</si>
  <si>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</si>
  <si>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</si>
  <si>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</si>
  <si>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</si>
  <si>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</si>
  <si>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</si>
  <si>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</si>
  <si>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</si>
  <si>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</si>
  <si>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</si>
  <si>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</si>
  <si>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</si>
  <si>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</si>
  <si>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</si>
  <si>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</si>
  <si>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</si>
  <si>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</si>
  <si>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</si>
  <si>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</si>
  <si>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</si>
  <si>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</si>
  <si>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</si>
  <si>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</si>
  <si>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</si>
  <si>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</si>
  <si>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</si>
  <si>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</si>
  <si>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</si>
  <si>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</si>
  <si>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</si>
  <si>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</si>
  <si>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</si>
  <si>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</si>
  <si>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</si>
  <si>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</si>
  <si>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</si>
  <si>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</si>
  <si>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</si>
  <si>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</si>
  <si>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</si>
  <si>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</si>
  <si>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</si>
  <si>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</si>
  <si>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</si>
  <si>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</si>
  <si>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</si>
  <si>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</si>
  <si>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</si>
  <si>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</si>
  <si>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</si>
  <si>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</si>
  <si>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</si>
  <si>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</si>
  <si>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</si>
  <si>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</si>
  <si>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</si>
  <si>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</si>
  <si>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</si>
  <si>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</si>
  <si>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</si>
  <si>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</si>
  <si>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</si>
  <si>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</si>
  <si>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</si>
  <si>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</si>
  <si>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</si>
  <si>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</si>
  <si>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</si>
  <si>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</si>
  <si>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</si>
  <si>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</si>
  <si>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</si>
  <si>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</si>
  <si>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</si>
  <si>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</si>
  <si>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</si>
  <si>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</si>
  <si>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</si>
  <si>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</si>
  <si>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</si>
  <si>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</si>
  <si>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</si>
  <si>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</si>
  <si>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</si>
  <si>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</si>
  <si>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</si>
  <si>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</si>
  <si>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</si>
  <si>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</si>
  <si>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</si>
  <si>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</si>
  <si>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</si>
  <si>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</si>
  <si>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</si>
  <si>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</si>
  <si>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</si>
  <si>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</si>
  <si>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</si>
  <si>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</si>
  <si>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</si>
  <si>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</si>
  <si>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</si>
  <si>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</si>
  <si>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</si>
  <si>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</si>
  <si>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</si>
  <si>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</si>
  <si>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</si>
  <si>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</si>
  <si>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</si>
  <si>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</si>
  <si>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</si>
  <si>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</si>
  <si>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</si>
  <si>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</si>
  <si>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</si>
  <si>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</si>
  <si>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</si>
  <si>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</si>
  <si>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</si>
  <si>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</si>
  <si>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</si>
  <si>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</si>
  <si>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</si>
  <si>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</si>
  <si>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</si>
  <si>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</si>
  <si>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</si>
  <si>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</si>
  <si>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</si>
  <si>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</si>
  <si>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</si>
  <si>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</si>
  <si>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</si>
  <si>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</si>
  <si>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</si>
  <si>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</si>
  <si>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</si>
  <si>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</si>
  <si>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</si>
  <si>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</si>
  <si>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</si>
  <si>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</si>
  <si>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</si>
  <si>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</si>
  <si>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</si>
  <si>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</si>
  <si>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</si>
  <si>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</si>
  <si>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</si>
  <si>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</si>
  <si>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</si>
  <si>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</si>
  <si>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</si>
  <si>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</si>
  <si>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</si>
  <si>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</si>
  <si>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</si>
  <si>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</si>
  <si>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</si>
  <si>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</si>
  <si>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</si>
  <si>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</si>
  <si>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</si>
  <si>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</si>
  <si>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</si>
  <si>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</si>
  <si>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</si>
  <si>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</si>
  <si>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</si>
  <si>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</si>
  <si>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</si>
  <si>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</si>
  <si>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</si>
  <si>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</si>
  <si>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</si>
  <si>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</si>
  <si>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</si>
  <si>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</si>
  <si>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</si>
  <si>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</si>
  <si>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</si>
  <si>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</si>
  <si>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</si>
  <si>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</si>
  <si>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</si>
  <si>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</si>
  <si>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</si>
  <si>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</si>
  <si>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</si>
  <si>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</si>
  <si>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</si>
  <si>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</si>
  <si>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</si>
  <si>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</si>
  <si>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</si>
  <si>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</si>
  <si>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</si>
  <si>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</si>
  <si>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</si>
  <si>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</si>
  <si>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</si>
  <si>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</si>
  <si>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</si>
  <si>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</si>
  <si>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</si>
  <si>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</si>
  <si>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</si>
  <si>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</si>
  <si>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</si>
  <si>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</si>
  <si>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</si>
  <si>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</si>
  <si>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</si>
  <si>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</si>
  <si>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</si>
  <si>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</si>
  <si>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</si>
  <si>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</si>
  <si>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</si>
  <si>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</si>
  <si>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</si>
  <si>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</si>
  <si>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</si>
  <si>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</si>
  <si>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</si>
  <si>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</si>
  <si>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</si>
  <si>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</si>
  <si>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</si>
  <si>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</si>
  <si>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</si>
  <si>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</si>
  <si>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</si>
  <si>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</si>
  <si>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</si>
  <si>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</si>
  <si>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</si>
  <si>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</si>
  <si>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</si>
  <si>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</si>
  <si>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</si>
  <si>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</si>
  <si>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</si>
  <si>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</si>
  <si>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</si>
  <si>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</si>
  <si>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</si>
  <si>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</si>
  <si>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</si>
  <si>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</si>
  <si>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</si>
  <si>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</si>
  <si>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</si>
  <si>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</si>
  <si>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</si>
  <si>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</si>
  <si>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</si>
  <si>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</si>
  <si>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</si>
  <si>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</si>
  <si>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</si>
  <si>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</si>
  <si>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</si>
  <si>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</si>
  <si>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</si>
  <si>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</si>
  <si>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</si>
  <si>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</si>
  <si>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</si>
  <si>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</si>
  <si>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</si>
  <si>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</si>
  <si>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</si>
  <si>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</si>
  <si>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</si>
  <si>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</si>
  <si>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</si>
  <si>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</si>
  <si>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</si>
  <si>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</si>
  <si>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</si>
  <si>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</si>
  <si>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</si>
  <si>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</si>
  <si>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</si>
  <si>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</si>
  <si>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</si>
  <si>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</si>
  <si>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</si>
  <si>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</si>
  <si>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</si>
  <si>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</si>
  <si>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</si>
  <si>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</si>
  <si>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</si>
  <si>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</si>
  <si>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</si>
  <si>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</si>
  <si>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</si>
  <si>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</si>
  <si>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</si>
  <si>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</si>
  <si>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</si>
  <si>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</si>
  <si>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</si>
  <si>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</si>
  <si>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</si>
  <si>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</si>
  <si>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</si>
  <si>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</si>
  <si>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</si>
  <si>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</si>
  <si>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</si>
  <si>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</si>
  <si>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</si>
  <si>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</si>
  <si>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</si>
  <si>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</si>
  <si>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</si>
  <si>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</si>
  <si>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</si>
  <si>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</si>
  <si>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</si>
  <si>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</si>
  <si>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</si>
  <si>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</si>
  <si>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</si>
  <si>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</si>
  <si>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</si>
  <si>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</si>
  <si>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</si>
  <si>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</si>
  <si>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</si>
  <si>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</si>
  <si>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</si>
  <si>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</si>
  <si>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</si>
  <si>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</si>
  <si>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</si>
  <si>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</si>
  <si>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</si>
  <si>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</si>
  <si>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</si>
  <si>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</si>
  <si>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</si>
  <si>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</si>
  <si>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</si>
  <si>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</si>
  <si>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</si>
  <si>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</si>
  <si>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</si>
  <si>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</si>
  <si>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</si>
  <si>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</si>
  <si>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</si>
  <si>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</si>
  <si>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</si>
  <si>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</si>
  <si>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</si>
  <si>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</si>
  <si>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</si>
  <si>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</si>
  <si>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</si>
  <si>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</si>
  <si>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</si>
  <si>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</si>
  <si>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</si>
  <si>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</si>
  <si>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</si>
  <si>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</si>
  <si>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</si>
  <si>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</si>
  <si>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</si>
  <si>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</si>
  <si>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</si>
  <si>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</si>
  <si>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</si>
  <si>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</si>
  <si>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</si>
  <si>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</si>
  <si>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</si>
  <si>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</si>
  <si>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</si>
  <si>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</si>
  <si>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</si>
  <si>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</si>
  <si>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</si>
  <si>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</si>
  <si>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</si>
  <si>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</si>
  <si>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</si>
  <si>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</si>
  <si>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</si>
  <si>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</si>
  <si>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</si>
  <si>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</si>
  <si>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</si>
  <si>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</si>
  <si>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</si>
  <si>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</si>
  <si>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</si>
  <si>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</si>
  <si>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</si>
  <si>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</si>
  <si>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</si>
  <si>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</si>
  <si>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</si>
  <si>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</si>
  <si>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</si>
  <si>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</si>
  <si>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</si>
  <si>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</si>
  <si>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</si>
  <si>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</si>
  <si>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</si>
  <si>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</si>
  <si>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</si>
  <si>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</si>
  <si>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</si>
  <si>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</si>
  <si>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</si>
  <si>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</si>
  <si>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</si>
  <si>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</si>
  <si>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</si>
  <si>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</si>
  <si>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</si>
  <si>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</si>
  <si>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</si>
  <si>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</si>
  <si>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</si>
  <si>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</si>
  <si>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</si>
  <si>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</si>
  <si>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</si>
  <si>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</si>
  <si>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</si>
  <si>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</si>
  <si>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</si>
  <si>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</si>
  <si>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</si>
  <si>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</si>
  <si>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</si>
  <si>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</si>
  <si>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</si>
  <si>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</si>
  <si>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</si>
  <si>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</si>
  <si>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</si>
  <si>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</si>
  <si>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</si>
  <si>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</si>
  <si>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</si>
  <si>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</si>
  <si>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</si>
  <si>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</si>
  <si>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</si>
  <si>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</si>
  <si>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</si>
  <si>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</si>
  <si>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</si>
  <si>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</si>
  <si>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</si>
  <si>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</si>
  <si>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</si>
  <si>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</si>
  <si>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</si>
  <si>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</si>
  <si>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</si>
  <si>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</si>
  <si>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</si>
  <si>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</si>
  <si>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</si>
  <si>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</si>
  <si>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</si>
  <si>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</si>
  <si>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</si>
  <si>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</si>
  <si>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</si>
  <si>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</si>
  <si>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</si>
  <si>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</si>
  <si>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</si>
  <si>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</si>
  <si>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</si>
  <si>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</si>
  <si>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</si>
  <si>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</si>
  <si>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</si>
  <si>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</si>
  <si>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</si>
  <si>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</si>
  <si>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</si>
  <si>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</si>
  <si>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</si>
  <si>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</si>
  <si>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</si>
  <si>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</si>
  <si>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</si>
  <si>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</si>
  <si>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</si>
  <si>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</si>
  <si>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</si>
  <si>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</si>
  <si>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</si>
  <si>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</si>
  <si>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</si>
  <si>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</si>
  <si>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</si>
  <si>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</si>
  <si>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</si>
  <si>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</si>
  <si>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</si>
  <si>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</si>
  <si>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</si>
  <si>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</si>
  <si>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</si>
  <si>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</si>
  <si>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</si>
  <si>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</si>
  <si>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</si>
  <si>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</si>
  <si>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</si>
  <si>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</si>
  <si>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</si>
  <si>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</si>
  <si>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</si>
  <si>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</si>
  <si>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</si>
  <si>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</si>
  <si>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</si>
  <si>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</si>
  <si>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</si>
  <si>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</si>
  <si>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</si>
  <si>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</si>
  <si>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</si>
  <si>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</si>
  <si>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</si>
  <si>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</si>
  <si>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</si>
  <si>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</si>
  <si>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</si>
  <si>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</si>
  <si>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</si>
  <si>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</si>
  <si>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</si>
  <si>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</si>
  <si>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</si>
  <si>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</si>
  <si>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</si>
  <si>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</si>
  <si>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</si>
  <si>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</si>
  <si>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</si>
  <si>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</si>
  <si>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</si>
  <si>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</si>
  <si>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</si>
  <si>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</si>
  <si>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</si>
  <si>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</si>
  <si>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</si>
  <si>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</si>
  <si>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</si>
  <si>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</si>
  <si>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</si>
  <si>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</si>
  <si>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</si>
  <si>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</si>
  <si>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</si>
  <si>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</si>
  <si>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</si>
  <si>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</si>
  <si>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</si>
  <si>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</si>
  <si>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</si>
  <si>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</si>
  <si>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</si>
  <si>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</si>
  <si>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</si>
  <si>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</si>
  <si>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</si>
  <si>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</si>
  <si>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</si>
  <si>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</si>
  <si>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</si>
  <si>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</si>
  <si>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</si>
  <si>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</si>
  <si>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</si>
  <si>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</si>
  <si>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</si>
  <si>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</si>
  <si>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</si>
  <si>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</si>
  <si>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</si>
  <si>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</si>
  <si>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</si>
  <si>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</si>
  <si>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</si>
  <si>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</si>
  <si>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</si>
  <si>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</si>
  <si>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</si>
  <si>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</si>
  <si>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</si>
  <si>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</si>
  <si>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</si>
  <si>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</si>
  <si>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</si>
  <si>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</si>
  <si>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</si>
  <si>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</si>
  <si>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</si>
  <si>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</si>
  <si>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</si>
  <si>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</si>
  <si>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</si>
  <si>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</si>
  <si>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</si>
  <si>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</si>
  <si>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</si>
  <si>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</si>
  <si>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</si>
  <si>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</si>
  <si>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</si>
  <si>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</si>
  <si>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</si>
  <si>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</si>
  <si>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</si>
  <si>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</si>
  <si>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</si>
  <si>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</si>
  <si>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</si>
  <si>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</si>
  <si>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</si>
  <si>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</si>
  <si>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</si>
  <si>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</si>
  <si>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</si>
  <si>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</si>
  <si>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</si>
  <si>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</si>
  <si>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</si>
  <si>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</si>
  <si>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</si>
  <si>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</si>
  <si>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</si>
  <si>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</si>
  <si>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</si>
  <si>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</si>
  <si>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</si>
  <si>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</si>
  <si>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</si>
  <si>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</si>
  <si>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</si>
  <si>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</si>
  <si>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</si>
  <si>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</si>
  <si>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</si>
  <si>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</si>
  <si>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</si>
  <si>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</si>
  <si>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</si>
  <si>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</si>
  <si>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</si>
  <si>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</si>
  <si>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</si>
  <si>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</si>
  <si>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</si>
  <si>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</si>
  <si>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</si>
  <si>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</si>
  <si>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</si>
  <si>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</si>
  <si>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</si>
  <si>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</si>
  <si>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</si>
  <si>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</si>
  <si>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</si>
  <si>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</si>
  <si>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</si>
  <si>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</si>
  <si>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</si>
  <si>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</si>
  <si>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</si>
  <si>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</si>
  <si>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</si>
  <si>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</si>
  <si>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</si>
  <si>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</si>
  <si>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</si>
  <si>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</si>
  <si>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</si>
  <si>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</si>
  <si>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</si>
  <si>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</si>
  <si>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</si>
  <si>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</si>
  <si>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</si>
  <si>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</si>
  <si>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</si>
  <si>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</si>
  <si>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</si>
  <si>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</si>
  <si>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</si>
  <si>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</si>
  <si>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</si>
  <si>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</si>
  <si>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</si>
  <si>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</si>
  <si>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</si>
  <si>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</si>
  <si>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</si>
  <si>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</si>
  <si>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</si>
  <si>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</si>
  <si>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</si>
  <si>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</si>
  <si>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</si>
  <si>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</si>
  <si>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</si>
  <si>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</si>
  <si>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</si>
  <si>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</si>
  <si>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</si>
  <si>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</si>
  <si>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</si>
  <si>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</si>
  <si>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</si>
  <si>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</si>
  <si>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</si>
  <si>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</si>
  <si>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</si>
  <si>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</si>
  <si>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</si>
  <si>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</si>
  <si>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</si>
  <si>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</si>
  <si>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</si>
  <si>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</si>
  <si>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</si>
  <si>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</si>
  <si>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</si>
  <si>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</si>
  <si>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</si>
  <si>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</si>
  <si>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</si>
  <si>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</si>
  <si>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</si>
  <si>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</si>
  <si>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</si>
  <si>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</si>
  <si>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</si>
  <si>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</si>
  <si>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</si>
  <si>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</si>
  <si>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</si>
  <si>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</si>
  <si>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</si>
  <si>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</si>
  <si>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</si>
  <si>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</si>
  <si>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</si>
  <si>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</si>
  <si>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</si>
  <si>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</si>
  <si>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</si>
  <si>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</si>
  <si>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</si>
  <si>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</si>
  <si>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</si>
  <si>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</si>
  <si>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</si>
  <si>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</si>
  <si>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</si>
  <si>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</si>
  <si>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</si>
  <si>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</si>
  <si>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</si>
  <si>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</si>
  <si>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</si>
  <si>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</si>
  <si>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</si>
  <si>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</si>
  <si>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</si>
  <si>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</si>
  <si>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</si>
  <si>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</si>
  <si>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</si>
  <si>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</si>
  <si>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</si>
  <si>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</si>
  <si>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</si>
  <si>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</si>
  <si>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</si>
  <si>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</si>
  <si>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</si>
  <si>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</si>
  <si>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</si>
  <si>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</si>
  <si>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</si>
  <si>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</si>
  <si>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</si>
  <si>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</si>
  <si>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</si>
  <si>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</si>
  <si>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</si>
  <si>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</si>
  <si>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</si>
  <si>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</si>
  <si>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</si>
  <si>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</si>
  <si>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</si>
  <si>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</si>
  <si>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</si>
  <si>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</si>
  <si>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</si>
  <si>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</si>
  <si>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</si>
  <si>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</si>
  <si>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</si>
  <si>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</si>
  <si>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</si>
  <si>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</si>
  <si>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</si>
  <si>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</si>
  <si>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</si>
  <si>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</si>
  <si>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</si>
  <si>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</si>
  <si>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</si>
  <si>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</si>
  <si>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</si>
  <si>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</si>
  <si>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</si>
  <si>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</si>
  <si>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</si>
  <si>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</si>
  <si>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</si>
  <si>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</si>
  <si>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</si>
  <si>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</si>
  <si>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</si>
  <si>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</si>
  <si>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</si>
  <si>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</si>
  <si>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</si>
  <si>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</si>
  <si>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</si>
  <si>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</si>
  <si>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</si>
  <si>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</si>
  <si>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</si>
  <si>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</si>
  <si>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</si>
  <si>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</si>
  <si>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</si>
  <si>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</si>
  <si>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</si>
  <si>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</si>
  <si>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</si>
  <si>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</si>
  <si>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</si>
  <si>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</si>
  <si>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</si>
  <si>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</si>
  <si>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</si>
  <si>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</si>
  <si>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</si>
  <si>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</si>
  <si>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</si>
  <si>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</si>
  <si>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</si>
  <si>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</si>
  <si>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</si>
  <si>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</si>
  <si>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</si>
  <si>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</si>
  <si>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</si>
  <si>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</si>
  <si>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</si>
  <si>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</si>
  <si>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</si>
  <si>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</si>
  <si>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</si>
  <si>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</si>
  <si>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</si>
  <si>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</si>
  <si>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</si>
  <si>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</si>
  <si>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</si>
  <si>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</si>
  <si>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</si>
  <si>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</si>
  <si>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</si>
  <si>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</si>
  <si>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</si>
  <si>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</si>
  <si>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</si>
  <si>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</si>
  <si>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</si>
  <si>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</si>
  <si>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</si>
  <si>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</si>
  <si>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</si>
  <si>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</si>
  <si>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</si>
  <si>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</si>
  <si>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</si>
  <si>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</si>
  <si>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</si>
  <si>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</si>
  <si>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</si>
  <si>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</si>
  <si>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</si>
  <si>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</si>
  <si>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</si>
  <si>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</si>
  <si>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</si>
  <si>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</si>
  <si>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</si>
  <si>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</si>
  <si>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</si>
  <si>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</si>
  <si>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</si>
  <si>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</si>
  <si>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</si>
  <si>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</si>
  <si>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</si>
  <si>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</si>
  <si>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</si>
  <si>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</si>
  <si>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</si>
  <si>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</si>
  <si>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</si>
  <si>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</si>
  <si>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</si>
  <si>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</si>
  <si>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</si>
  <si>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</si>
  <si>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</si>
  <si>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</si>
  <si>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</si>
  <si>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</si>
  <si>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</si>
  <si>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</si>
  <si>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</si>
  <si>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</si>
  <si>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</si>
  <si>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</si>
  <si>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</si>
  <si>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</si>
  <si>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</si>
  <si>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</si>
  <si>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</si>
  <si>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</si>
  <si>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</si>
  <si>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</si>
  <si>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</si>
  <si>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</si>
  <si>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</si>
  <si>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</si>
  <si>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</si>
  <si>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</si>
  <si>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</si>
  <si>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</si>
  <si>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</si>
  <si>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</si>
  <si>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</si>
  <si>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</si>
  <si>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</si>
  <si>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</si>
  <si>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</si>
  <si>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</si>
  <si>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</si>
  <si>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</si>
  <si>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</si>
  <si>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</si>
  <si>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</si>
  <si>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</si>
  <si>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</si>
  <si>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</si>
  <si>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</si>
  <si>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</si>
  <si>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</si>
  <si>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</si>
  <si>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</si>
  <si>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</si>
  <si>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</si>
  <si>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</si>
  <si>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</si>
  <si>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</si>
  <si>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</si>
  <si>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</si>
  <si>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</si>
  <si>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</si>
  <si>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</si>
  <si>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</si>
  <si>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</si>
  <si>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</si>
  <si>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</si>
  <si>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</si>
  <si>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</si>
  <si>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</si>
  <si>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</si>
  <si>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</si>
  <si>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</si>
  <si>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</si>
  <si>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</si>
  <si>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</si>
  <si>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</si>
  <si>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</si>
  <si>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</si>
  <si>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</si>
  <si>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</si>
  <si>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</si>
  <si>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</si>
  <si>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</si>
  <si>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</si>
  <si>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</si>
  <si>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</si>
  <si>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</si>
  <si>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</si>
  <si>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</si>
  <si>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</si>
  <si>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</si>
  <si>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</si>
  <si>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</si>
  <si>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</si>
  <si>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</si>
  <si>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</si>
  <si>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</si>
  <si>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</si>
  <si>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</si>
  <si>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</si>
  <si>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</si>
  <si>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</si>
  <si>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</si>
  <si>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</si>
  <si>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</si>
  <si>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</si>
  <si>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</si>
  <si>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</si>
  <si>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</si>
  <si>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</si>
  <si>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</si>
  <si>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</si>
  <si>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</si>
  <si>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</si>
  <si>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</si>
  <si>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</si>
  <si>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</si>
  <si>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</si>
  <si>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</si>
  <si>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</si>
  <si>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</si>
  <si>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</si>
  <si>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</si>
  <si>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</si>
  <si>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</si>
  <si>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</si>
  <si>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</si>
  <si>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</si>
  <si>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</si>
  <si>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</si>
  <si>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</si>
  <si>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</si>
  <si>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</si>
  <si>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</si>
  <si>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</si>
  <si>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</si>
  <si>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</si>
  <si>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</si>
  <si>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</si>
  <si>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</si>
  <si>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</si>
  <si>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</si>
  <si>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</si>
  <si>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</si>
  <si>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</si>
  <si>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</si>
  <si>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</si>
  <si>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</si>
  <si>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</si>
  <si>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</si>
  <si>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</si>
  <si>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</si>
  <si>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</si>
  <si>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</si>
  <si>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</si>
  <si>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</si>
  <si>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</si>
  <si>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</si>
  <si>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</si>
  <si>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</si>
  <si>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</si>
  <si>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</si>
  <si>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</si>
  <si>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</si>
  <si>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</si>
  <si>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</si>
  <si>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</si>
  <si>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</si>
  <si>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</si>
  <si>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</si>
  <si>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</si>
  <si>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</si>
  <si>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</si>
  <si>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</si>
  <si>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</si>
  <si>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</si>
  <si>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</si>
  <si>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</si>
  <si>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</si>
  <si>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</si>
  <si>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</si>
  <si>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</si>
  <si>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</si>
  <si>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</si>
  <si>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</si>
  <si>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</si>
  <si>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</si>
  <si>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</si>
  <si>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</si>
  <si>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</si>
  <si>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</si>
  <si>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</si>
  <si>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</si>
  <si>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</si>
  <si>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</si>
  <si>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</si>
  <si>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</si>
  <si>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</si>
  <si>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</si>
  <si>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</si>
  <si>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</si>
  <si>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</si>
  <si>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</si>
  <si>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</si>
  <si>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</si>
  <si>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</si>
  <si>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</si>
  <si>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</si>
  <si>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</si>
  <si>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</si>
  <si>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</si>
  <si>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</si>
  <si>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</si>
  <si>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</si>
  <si>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</si>
  <si>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</si>
  <si>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</si>
  <si>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</si>
  <si>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</si>
  <si>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</si>
  <si>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</si>
  <si>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</si>
  <si>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</si>
  <si>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</si>
  <si>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</si>
  <si>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</si>
  <si>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</si>
  <si>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</si>
  <si>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</si>
  <si>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</si>
  <si>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</si>
  <si>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</si>
  <si>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</si>
  <si>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</si>
  <si>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</si>
  <si>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</si>
  <si>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</si>
  <si>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</si>
  <si>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</si>
  <si>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</si>
  <si>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</si>
  <si>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</si>
  <si>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</si>
  <si>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</si>
  <si>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</si>
  <si>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</si>
  <si>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</si>
  <si>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</si>
  <si>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</si>
  <si>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</si>
  <si>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</si>
  <si>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</si>
  <si>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</si>
  <si>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</si>
  <si>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</si>
  <si>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</si>
  <si>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</si>
  <si>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</si>
  <si>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</si>
  <si>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</si>
  <si>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</si>
  <si>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</si>
  <si>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</si>
  <si>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</si>
  <si>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</si>
  <si>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</si>
  <si>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</si>
  <si>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</si>
  <si>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</si>
  <si>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</si>
  <si>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</si>
  <si>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</si>
  <si>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</si>
  <si>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</si>
  <si>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</si>
  <si>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</si>
  <si>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</si>
  <si>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</si>
  <si>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</si>
  <si>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</si>
  <si>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</si>
  <si>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</si>
  <si>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</si>
  <si>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</si>
  <si>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</si>
  <si>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</si>
  <si>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</si>
  <si>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</si>
  <si>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</si>
  <si>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</si>
  <si>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</si>
  <si>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</si>
  <si>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</si>
  <si>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</si>
  <si>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</si>
  <si>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</si>
  <si>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</si>
  <si>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</si>
  <si>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</si>
  <si>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</si>
  <si>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</si>
  <si>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</si>
  <si>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</si>
  <si>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</si>
  <si>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</si>
  <si>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</si>
  <si>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</si>
  <si>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</si>
  <si>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</si>
  <si>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</si>
  <si>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</si>
  <si>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</si>
  <si>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</si>
  <si>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</si>
  <si>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</si>
  <si>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</si>
  <si>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</si>
  <si>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</si>
  <si>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</si>
  <si>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</si>
  <si>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</si>
  <si>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</si>
  <si>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</si>
  <si>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</si>
  <si>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</si>
  <si>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</si>
  <si>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</si>
  <si>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</si>
  <si>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</si>
  <si>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</si>
  <si>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</si>
  <si>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</si>
  <si>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</si>
  <si>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</si>
  <si>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</si>
  <si>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</si>
  <si>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</si>
  <si>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</si>
  <si>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</si>
  <si>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</si>
  <si>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</si>
  <si>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岩手県</t>
    <rPh sb="0" eb="2">
      <t>イワテ</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</si>
  <si>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印刷の上、東北厚生局岩手事務所までご提出ください。</t>
    </r>
    <rPh sb="3" eb="5">
      <t>ヒツヨウ</t>
    </rPh>
    <rPh sb="6" eb="8">
      <t>テイシュツ</t>
    </rPh>
    <rPh sb="8" eb="10">
      <t>ヨウシキ</t>
    </rPh>
    <rPh sb="11" eb="13">
      <t>カタメン</t>
    </rPh>
    <rPh sb="24" eb="26">
      <t>イワテ</t>
    </rPh>
    <rPh sb="26" eb="28">
      <t>ジム</t>
    </rPh>
    <rPh sb="28" eb="29">
      <t>ショ</t>
    </rPh>
    <phoneticPr fontId="1"/>
  </si>
  <si>
    <t>印刷した提出物一式を東北厚生局岩手事務所へ郵送で提出する。</t>
    <rPh sb="0" eb="2">
      <t>インサツ</t>
    </rPh>
    <rPh sb="4" eb="6">
      <t>テイシュツ</t>
    </rPh>
    <rPh sb="6" eb="7">
      <t>ブツ</t>
    </rPh>
    <rPh sb="7" eb="9">
      <t>イッシキ</t>
    </rPh>
    <rPh sb="10" eb="12">
      <t>トウホク</t>
    </rPh>
    <rPh sb="12" eb="14">
      <t>コウセイ</t>
    </rPh>
    <rPh sb="14" eb="15">
      <t>キョク</t>
    </rPh>
    <rPh sb="15" eb="17">
      <t>イワテ</t>
    </rPh>
    <rPh sb="17" eb="19">
      <t>ジム</t>
    </rPh>
    <rPh sb="19" eb="20">
      <t>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</si>
</sst>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66" xfId="3" applyFont="1" applyBorder="1" applyAlignment="1">
      <alignment horizontal="center" vertical="top" wrapText="1"/>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180" fontId="9" fillId="0" borderId="46" xfId="3" applyNumberFormat="1" applyFont="1" applyBorder="1" applyAlignment="1">
      <alignment horizontal="center" vertical="center"/>
    </xf>
    <xf numFmtId="0" fontId="62" fillId="0" borderId="0" xfId="3" applyFont="1" applyAlignment="1">
      <alignment vertical="center" wrapText="1"/>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10" fillId="0" borderId="42" xfId="3" applyFont="1" applyBorder="1" applyAlignment="1">
      <alignment horizontal="center" vertical="center"/>
    </xf>
    <xf numFmtId="0" fontId="10" fillId="0" borderId="46" xfId="3" applyFont="1" applyBorder="1" applyAlignment="1">
      <alignment horizontal="center" vertical="center"/>
    </xf>
    <xf numFmtId="0" fontId="10" fillId="0" borderId="8" xfId="3" applyFont="1" applyBorder="1" applyAlignment="1">
      <alignment horizontal="center" vertical="center"/>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3" borderId="6" xfId="3" applyFont="1" applyFill="1" applyBorder="1" applyAlignment="1">
      <alignment horizontal="left" vertical="center" wrapText="1"/>
    </xf>
    <xf numFmtId="0" fontId="9" fillId="0" borderId="46" xfId="3" applyFont="1" applyBorder="1" applyAlignment="1">
      <alignment horizontal="center" vertical="center" wrapText="1"/>
    </xf>
    <xf numFmtId="178" fontId="9" fillId="0" borderId="7" xfId="3" applyNumberFormat="1" applyFont="1" applyBorder="1" applyAlignment="1">
      <alignment horizontal="center" vertical="center"/>
    </xf>
    <xf numFmtId="0" fontId="9" fillId="0" borderId="16" xfId="3" applyFont="1" applyBorder="1" applyAlignment="1">
      <alignment horizontal="center" vertical="center" wrapText="1"/>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7" fillId="3" borderId="15" xfId="3" applyFont="1" applyFill="1" applyBorder="1" applyAlignment="1">
      <alignment horizontal="left" vertical="center" wrapText="1"/>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wrapText="1"/>
    </xf>
    <xf numFmtId="0" fontId="10" fillId="0" borderId="48"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8" xfId="3" applyNumberFormat="1" applyFont="1" applyBorder="1" applyAlignment="1">
      <alignment horizontal="left" vertical="center" wrapText="1"/>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8"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6" xfId="3" applyFont="1" applyFill="1" applyBorder="1" applyAlignment="1">
      <alignment horizontal="left"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9" fillId="0" borderId="8" xfId="3" applyFont="1" applyBorder="1" applyAlignment="1">
      <alignment horizontal="center" vertical="center" wrapText="1"/>
    </xf>
    <xf numFmtId="0" fontId="9" fillId="0" borderId="46" xfId="3" applyFont="1" applyBorder="1" applyAlignment="1">
      <alignment horizontal="center"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0" fillId="3" borderId="8"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6"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48" xfId="3" applyFont="1" applyFill="1" applyBorder="1" applyAlignment="1">
      <alignment horizontal="left" vertical="center" wrapText="1"/>
    </xf>
    <xf numFmtId="0" fontId="10" fillId="3" borderId="16" xfId="3" applyFont="1" applyFill="1" applyBorder="1" applyAlignment="1">
      <alignment horizontal="left" vertical="center" wrapText="1" inden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xf>
    <xf numFmtId="0" fontId="10" fillId="0" borderId="50"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0" borderId="14"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7" xfId="3" applyFont="1" applyBorder="1" applyAlignment="1">
      <alignment horizontal="center" vertical="center" wrapTex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7" fillId="0" borderId="6" xfId="3" applyBorder="1" applyAlignment="1">
      <alignment horizontal="left" vertical="center" wrapText="1"/>
    </xf>
    <xf numFmtId="0" fontId="7" fillId="0" borderId="46"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30" fillId="4" borderId="21" xfId="3" applyFont="1" applyFill="1" applyBorder="1" applyAlignment="1">
      <alignment horizontal="left" vertical="center" wrapText="1"/>
    </xf>
    <xf numFmtId="0" fontId="11" fillId="0" borderId="0" xfId="3" applyFont="1" applyAlignment="1">
      <alignment horizontal="left" vertical="top" wrapText="1"/>
    </xf>
    <xf numFmtId="0" fontId="11" fillId="0" borderId="0" xfId="3" applyFont="1" applyAlignment="1">
      <alignment horizontal="left" vertical="center"/>
    </xf>
    <xf numFmtId="0" fontId="11" fillId="0" borderId="0" xfId="3" applyFont="1" applyAlignment="1">
      <alignment horizontal="left" vertical="top"/>
    </xf>
    <xf numFmtId="0" fontId="30" fillId="4" borderId="43" xfId="3" applyFont="1" applyFill="1" applyBorder="1" applyAlignment="1">
      <alignment horizontal="left" vertical="center" wrapText="1"/>
    </xf>
    <xf numFmtId="0" fontId="10" fillId="0" borderId="44" xfId="3" applyFont="1" applyBorder="1" applyAlignment="1">
      <alignment horizontal="center" vertical="center"/>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1346200</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A6BFCF3D-FEBB-4702-AF9C-89B4D097B396}"/>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E5B9D187-064A-43F9-A0E9-5CF5B4A65727}"/>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D6338D63-0503-47E1-B0BE-9637D6C85F71}"/>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F4D588B7-D75C-4A31-927F-B59FE83AE521}"/>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B2E1008C-32CB-4E7F-9330-0C9641423051}"/>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0A547204-3448-425F-9626-3C6DFEB3BD17}"/>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889000</xdr:colOff>
          <xdr:row>42</xdr:row>
          <xdr:rowOff>12700</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1098550</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C3B35879-E0B4-4E06-845A-8C70CB43D34C}"/>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71BECE75-E8C2-467B-BA8A-3D07AF49C8B5}"/>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5ED273DC-B3B8-4845-921D-7C7CE094BA46}"/>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95494788-7B1F-43D8-AFD5-A7221D1AD676}"/>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FA09E89B-999D-4FFB-A359-A7FEE1C6FAFE}"/>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0C3F0437-616F-43F6-BC24-64DD34461DB3}"/>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92BB0746-CC46-45C6-B77C-EB3AE4C98B94}"/>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D80D7B7D-519E-4C36-8EA7-B5EB99A38402}"/>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C165721A-5BE5-442A-9DF2-9D6AEF5DB8CD}"/>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107939CA-5C59-4991-80C1-C10877867F29}"/>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468CAE3E-794A-479B-A090-D5497037EDFA}"/>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794EFD8A-438D-4F6E-92AC-FA8B86E63BF6}"/>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9533C1D1-36DE-4322-B0CD-1A45C53A4D6E}"/>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057BBB4D-A675-42FE-85C2-A69E92FFECDD}"/>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CA8B8DA0-FC2E-4584-BE6F-D9BB82701F37}"/>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114382B5-9526-446E-A7E4-EB0808997040}"/>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94C5C61C-7712-4E72-BA66-623BB88807BA}"/>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2EFB06F7-25F4-4BE2-8A40-B1D321AEE7DC}"/>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12700</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31750</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1174750</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298450</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298450</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755650</xdr:colOff>
          <xdr:row>39</xdr:row>
          <xdr:rowOff>584200</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584200</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50800</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1270000</xdr:colOff>
          <xdr:row>41</xdr:row>
          <xdr:rowOff>12700</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12700</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12700</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603250</xdr:colOff>
          <xdr:row>45</xdr:row>
          <xdr:rowOff>31750</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336550</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1250950</xdr:colOff>
          <xdr:row>47</xdr:row>
          <xdr:rowOff>88900</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1193800</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1193800</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1174750</xdr:colOff>
          <xdr:row>47</xdr:row>
          <xdr:rowOff>107950</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317500</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412750</xdr:colOff>
          <xdr:row>48</xdr:row>
          <xdr:rowOff>317500</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412750</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1346200</xdr:colOff>
          <xdr:row>49</xdr:row>
          <xdr:rowOff>355600</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298450</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412750</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1212850</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165100</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603250</xdr:colOff>
          <xdr:row>66</xdr:row>
          <xdr:rowOff>317500</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1212850</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850900</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698500</xdr:colOff>
          <xdr:row>77</xdr:row>
          <xdr:rowOff>336550</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222250</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184150</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355600</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374650</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1060450</xdr:colOff>
          <xdr:row>76</xdr:row>
          <xdr:rowOff>317500</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374650</xdr:colOff>
          <xdr:row>12</xdr:row>
          <xdr:rowOff>298450</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B328F839-6008-446B-A3D4-1AD791B58004}"/>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A6E84281-F81A-43F7-81D4-16C7C29E96AE}"/>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10690A14-F3CC-4034-B59B-B2DCD8F27441}"/>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48C57F52-1FF8-4DF3-8F15-2123E9D38B1D}"/>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EC5941CC-629E-46AF-804C-61FB32C570D1}"/>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2122C6AD-61B8-4C9A-804D-28B1562EAD9E}"/>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A5EE0ABF-58CF-4107-B007-D53AF30D2A74}"/>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6A72EDFF-5CBB-4D77-8014-6A4C77F11745}"/>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127000</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279400</xdr:colOff>
          <xdr:row>32</xdr:row>
          <xdr:rowOff>12700</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1193800</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940C8F92-EEFD-4E57-A255-6DC375C47B7C}"/>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5AC43CB0-B588-4D74-84FF-EC55F35CD46E}"/>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355600</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374650</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EBF7B8FF-ECD3-4719-A8AA-E6A443253381}"/>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393700</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82AA176F-AACE-4FAF-B739-DBF662108DF4}"/>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D0C2B328-6D13-4A6C-BFF5-B187DEA5A2A6}"/>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F00FB413-2203-4963-96A7-DC3F5A6FFF22}"/>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698500</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660400</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260350</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12700</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279400</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656FE923-CBBF-4C93-BD63-58BBA6124FE4}"/>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D1065142-0809-4853-AF74-C7BCB2E1DB29}"/>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AF91D2B2-538F-473E-9A4A-35C1FF57BEE7}"/>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5CEDBB8B-6F5C-487B-8039-E1E452D0F9E8}"/>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46E2331F-2958-45BC-B8AA-D66E6CE1C454}"/>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5AF409C5-27D0-4711-B3D9-37DA6D8C55D7}"/>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E5E84F60-828B-4A37-B6FB-4D2AEBAF712C}"/>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3718C5E9-157E-4BAE-94B5-F28D6A5EB93C}"/>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26131106-527A-43B4-ADB0-A222DF6484FA}"/>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2EF3E7F8-50DA-4588-B246-6EA5D8CCB189}"/>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D5CD1272-5A5B-408A-91C4-91E1F598B052}"/>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ECBAB8D7-D5E7-42A8-BC4D-47542D8F49AF}"/>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01C1D835-B95F-41A2-9DF2-B287E67770F5}"/>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450850</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317500</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717550</xdr:colOff>
          <xdr:row>72</xdr:row>
          <xdr:rowOff>317500</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A04363DA-A107-4D1D-B79A-1744049653DD}"/>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7CA27EA2-5060-4AD8-BBBC-A2B90F23ECFE}"/>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667B8984-F9D6-4FEF-B4A2-FD8A3C5F5BFA}"/>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68655B44-634A-4136-845A-64632075D587}"/>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28A40F93-9B8B-4281-8BD3-F80F5CC3EDE0}"/>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ED913370-6C0D-470A-B916-2E9546A0C5FF}"/>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3EC835B4-27EE-45FE-9E4E-ED9DCA959E45}"/>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F17E1D8A-2184-4E16-A367-9E9D3C516171}"/>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198F8270-7B3D-47A8-87CF-837919212439}"/>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561CB1A6-F061-4860-B79A-8BFDB8DDBDB1}"/>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5A05528C-E48F-495D-A519-D635AB135826}"/>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054522CE-6B31-409B-BD41-EC71FDD5492F}"/>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C121AC7D-71EE-41BD-8B37-D1C2108B4D89}"/>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8D9325DF-E252-48E0-9839-13C8D50ABDAA}"/>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ADB11EE1-4F3E-42DC-9470-0176927185E2}"/>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9E25E280-889B-47CD-A7C8-F6F95AAA06D5}"/>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2332B144-2E68-4939-8DB6-0786F03C5A3A}"/>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063C6309-3EB7-4931-895B-62DCE973245B}"/>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CDF94869-763F-4152-B13B-CEFD1EB41D9E}"/>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3E10E4BA-8166-4771-BB15-DE3EBD6C0CA4}"/>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2EC5015B-EE6E-46CA-A328-09D080DDC735}"/>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B3472398-CCD7-4D3C-BC3B-C86DF4679023}"/>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3E77D537-20DE-43C5-8107-45D945F4010F}"/>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5F3F052B-8FB1-4616-A9BD-1278A30AEC50}"/>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194ACEAF-5001-4C61-96E5-6318C8EF8997}"/>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E1BEFC22-EA17-40BA-934A-B470BA8E60B2}"/>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A825E795-460B-4583-AEB0-36806F1CAD74}"/>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C2CE9D39-A4A8-42C8-9A02-78AF9FE94E2C}"/>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C35E37B4-CBDB-4C20-AD6C-A0476A5F48C0}"/>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0948191E-FC8E-41CA-BB29-26645E57F399}"/>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247323E1-B65A-4E8D-81FE-47ED023E696E}"/>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D5D99182-7BD1-42E4-88CC-AFCC489B5D90}"/>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0249AE47-8B38-4F79-9FA1-3263C7887304}"/>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C4A3493F-8A28-438E-ACEF-E420E5CFD966}"/>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DC6BB195-7410-4F05-9404-5D4B8F96CDCF}"/>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100F5FA3-56DF-44D8-837C-6770CEC0D21B}"/>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0627EE77-29F3-42F8-8715-74C97ED0C754}"/>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26F1A6E6-784C-4785-B160-3A0D999EB47D}"/>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833B3C15-93E5-4A0B-9F19-39D66E59F37B}"/>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B7A1D9F5-6C23-4822-8AA2-3C6CC26140BD}"/>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57E8980F-723D-41C4-B1AA-E0461D47D586}"/>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6C51AEC8-81CB-4467-8769-D0DC4702494D}"/>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389C9F4C-07BA-45BE-B3D1-8149D53F612F}"/>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AACB917A-0A29-4556-8456-2903CC1A8139}"/>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3A9B936B-70D6-4F97-A88F-6BD84067CE78}"/>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885FFD46-E694-4736-B390-4669B01FCD3D}"/>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ECAE04DC-5D15-4EFE-8659-690BD5D9DE7C}"/>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0B4AC0CF-F38C-4517-8EBE-0DC07BE69602}"/>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38512520-90FD-45C8-AB57-8DAA86D23DF9}"/>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46C4D8B8-EB85-4BF9-A234-AF3F622C51B7}"/>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BA55F763-EB2C-4631-A2E9-8006E84D3B5F}"/>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2734E377-D249-4E78-8BEC-E6538E1A0ECF}"/>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21F9D43D-6293-4EA5-B982-EBE8F39007E1}"/>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99742D01-37D6-4CB3-B691-2374B159A038}"/>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7B8CEA88-CAE2-4537-8DD5-3DA862EC1E81}"/>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34B0EC6E-8808-4370-BC25-8D05813DC9B6}"/>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593D50CB-95DB-4978-8FC1-9B7BED128AC1}"/>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6FD2BB22-BDB3-4D50-8944-C221F92B10F9}"/>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50800</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279400</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0E39A337-FF8F-44D9-8BF6-BACAC1DAC5DA}"/>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F7A77097-DD5D-479C-AA21-03F2FD4695D3}"/>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412750</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12700</xdr:colOff>
          <xdr:row>6</xdr:row>
          <xdr:rowOff>88900</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1346200</xdr:colOff>
          <xdr:row>7</xdr:row>
          <xdr:rowOff>31750</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88900</xdr:colOff>
          <xdr:row>8</xdr:row>
          <xdr:rowOff>50800</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1346200</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69850</xdr:colOff>
          <xdr:row>32</xdr:row>
          <xdr:rowOff>69850</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146050</xdr:colOff>
          <xdr:row>36</xdr:row>
          <xdr:rowOff>50800</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31750</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565150</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584200</xdr:colOff>
          <xdr:row>67</xdr:row>
          <xdr:rowOff>412750</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393700</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641350</xdr:colOff>
          <xdr:row>67</xdr:row>
          <xdr:rowOff>527050</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336550</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717550</xdr:colOff>
          <xdr:row>73</xdr:row>
          <xdr:rowOff>317500</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50800</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793750</xdr:colOff>
          <xdr:row>78</xdr:row>
          <xdr:rowOff>355600</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355600</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31750</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1327150</xdr:colOff>
          <xdr:row>41</xdr:row>
          <xdr:rowOff>374650</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1250950</xdr:colOff>
          <xdr:row>45</xdr:row>
          <xdr:rowOff>317500</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1193800</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1193800</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1174750</xdr:colOff>
          <xdr:row>45</xdr:row>
          <xdr:rowOff>336550</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755650</xdr:colOff>
          <xdr:row>75</xdr:row>
          <xdr:rowOff>279400</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1060450</xdr:colOff>
          <xdr:row>76</xdr:row>
          <xdr:rowOff>12700</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B7C97FE1-03A7-41B7-A290-77D6B43732CA}"/>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AD70906C-B7C0-403D-87C7-69DD3ADF8E49}"/>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279400</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222250</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1193800</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279400</xdr:colOff>
          <xdr:row>36</xdr:row>
          <xdr:rowOff>12700</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1193800</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1193800</xdr:colOff>
          <xdr:row>36</xdr:row>
          <xdr:rowOff>12700</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12700</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279400</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584200</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831850</xdr:colOff>
          <xdr:row>6</xdr:row>
          <xdr:rowOff>279400</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279400</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889000</xdr:colOff>
          <xdr:row>6</xdr:row>
          <xdr:rowOff>279400</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12700</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374650</xdr:colOff>
          <xdr:row>12</xdr:row>
          <xdr:rowOff>298450</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279400</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69850</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355600</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336550</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355600</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679450</xdr:colOff>
          <xdr:row>51</xdr:row>
          <xdr:rowOff>355600</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474C0FA0-6B08-47FC-AF71-A72E1008C2EE}"/>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222250</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12700</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12700</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12700</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12700</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12700</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12700</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12700</xdr:colOff>
          <xdr:row>21</xdr:row>
          <xdr:rowOff>12700</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12700</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203200</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203200</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43511E9A-A638-4C32-AA6B-60A85E2E8291}"/>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DC5547C2-1D31-45B1-B267-B6AC32765D92}"/>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355600</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336550</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12700</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431800</xdr:colOff>
          <xdr:row>14</xdr:row>
          <xdr:rowOff>241300</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450850</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222250</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222250</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450850</xdr:colOff>
          <xdr:row>18</xdr:row>
          <xdr:rowOff>203200</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412750</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431800</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889000</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1174750</xdr:colOff>
          <xdr:row>63</xdr:row>
          <xdr:rowOff>298450</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317500</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1022350</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279400</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374650</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298450</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1060450</xdr:colOff>
          <xdr:row>81</xdr:row>
          <xdr:rowOff>279400</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774700</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CFAA6BF3-917A-4FD7-A068-783C09B2E385}"/>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679450</xdr:colOff>
          <xdr:row>74</xdr:row>
          <xdr:rowOff>317500</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1212850</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15D06744-3908-4ECD-82AA-FE10706FD821}"/>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F35A442E-AAB2-4B01-878D-6388FF671ADA}"/>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9D23160F-00BB-406A-A858-B72B117B1308}"/>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3A385404-06F4-42DC-BFFF-AD450FBDB480}"/>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39F4F6C6-04B2-426D-8D3D-74E28E46FEDA}"/>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6DD56A29-73D1-4BD8-A9E3-773AC6975C45}"/>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E148CB81-4789-4829-BEF5-C135690B46FD}"/>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8C3B10C3-EAA8-42DE-8A20-1118968D3270}"/>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06592598-43DC-409B-979F-816D97825BC4}"/>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46D82789-31C5-4B3B-BCFA-E5B462FEBACF}"/>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03E20569-2ADC-49CA-8851-99CE06BA95A3}"/>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B352E0C8-E5D7-479B-BBE9-2EDF82598E0C}"/>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723900</xdr:colOff>
      <xdr:row>63</xdr:row>
      <xdr:rowOff>95250</xdr:rowOff>
    </xdr:from>
    <xdr:to>
      <xdr:col>15</xdr:col>
      <xdr:colOff>73025</xdr:colOff>
      <xdr:row>65</xdr:row>
      <xdr:rowOff>323850</xdr:rowOff>
    </xdr:to>
    <xdr:sp macro="" textlink="">
      <xdr:nvSpPr>
        <xdr:cNvPr id="107914" name="四角形: 角を丸くする 107913">
          <a:extLst>
            <a:ext uri="{FF2B5EF4-FFF2-40B4-BE49-F238E27FC236}">
              <a16:creationId xmlns:a16="http://schemas.microsoft.com/office/drawing/2014/main" id="{651D9D05-0BB3-467A-8193-4EFA2B72F67E}"/>
            </a:ext>
          </a:extLst>
        </xdr:cNvPr>
        <xdr:cNvSpPr/>
      </xdr:nvSpPr>
      <xdr:spPr>
        <a:xfrm>
          <a:off x="13658850" y="21669375"/>
          <a:ext cx="3130550" cy="1143000"/>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142875</xdr:colOff>
      <xdr:row>236</xdr:row>
      <xdr:rowOff>28575</xdr:rowOff>
    </xdr:from>
    <xdr:to>
      <xdr:col>9</xdr:col>
      <xdr:colOff>428625</xdr:colOff>
      <xdr:row>241</xdr:row>
      <xdr:rowOff>140677</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257675" y="3276600"/>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5632</v>
      </c>
      <c r="D18" s="217"/>
      <c r="E18" s="217"/>
      <c r="F18" s="218"/>
      <c r="G18" s="64"/>
      <c r="H18" s="64"/>
      <c r="I18" s="57"/>
    </row>
    <row r="19" spans="1:11">
      <c r="A19" s="33"/>
      <c r="B19" s="33"/>
      <c r="C19" s="33"/>
      <c r="D19" s="33"/>
      <c r="E19" s="33"/>
      <c r="F19" s="33"/>
      <c r="G19" s="33"/>
      <c r="H19" s="33"/>
      <c r="I19" s="33"/>
    </row>
    <row r="20" spans="1:11" ht="58.5" customHeight="1">
      <c r="A20" s="33"/>
      <c r="B20" s="33"/>
      <c r="C20" s="208" t="s">
        <v>5601</v>
      </c>
      <c r="D20" s="208"/>
      <c r="E20" s="208"/>
      <c r="F20" s="208"/>
      <c r="G20" s="208"/>
      <c r="H20" s="208"/>
      <c r="I20" s="208"/>
    </row>
    <row r="21" spans="1:11" ht="13.5" thickBot="1">
      <c r="A21" s="33"/>
      <c r="B21" s="33"/>
      <c r="C21" s="37"/>
      <c r="D21" s="33"/>
      <c r="E21" s="33"/>
      <c r="F21" s="33"/>
      <c r="G21" s="33"/>
      <c r="H21" s="33"/>
      <c r="I21" s="33"/>
    </row>
    <row r="22" spans="1:11" ht="18.649999999999999" customHeight="1">
      <c r="A22" s="33"/>
      <c r="B22" s="33"/>
      <c r="C22" s="210" t="s">
        <v>5631</v>
      </c>
      <c r="D22" s="211"/>
      <c r="E22" s="211"/>
      <c r="F22" s="212"/>
      <c r="G22" s="33"/>
      <c r="H22" s="33"/>
      <c r="I22" s="33"/>
      <c r="K22" s="6"/>
    </row>
    <row r="23" spans="1:11" ht="23.15"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kdJi+LRenscj1yPUG2vbvNokLDZE8m/+7oLmc2rhfukYPLM3syn8j3yhwsDjCYrccKq8o5Pxa/3YKIagXNAJuA==" saltValue="x7YC8OMwNCUVVmoe5S6reQ=="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D22" sqref="D22"/>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5598</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1EF34-1C10-420F-BA8B-819C506DCF40}">
  <sheetPr>
    <tabColor rgb="FFFFFF00"/>
    <pageSetUpPr fitToPage="1"/>
  </sheetPr>
  <dimension ref="A1:X117"/>
  <sheetViews>
    <sheetView showGridLines="0" view="pageBreakPreview" topLeftCell="A55" zoomScaleNormal="120" zoomScaleSheetLayoutView="100" workbookViewId="0">
      <selection activeCell="P68" sqref="P68"/>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6"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5" customFormat="1" ht="18" customHeight="1">
      <c r="A1" s="105" t="s">
        <v>40</v>
      </c>
      <c r="J1" s="106" t="s">
        <v>118</v>
      </c>
      <c r="M1" s="107"/>
      <c r="U1" s="106"/>
    </row>
    <row r="2" spans="1:24" s="105" customFormat="1" ht="17.25" customHeight="1">
      <c r="A2" s="249" t="s">
        <v>41</v>
      </c>
      <c r="B2" s="249"/>
      <c r="C2" s="249"/>
      <c r="D2" s="249"/>
      <c r="E2" s="249"/>
      <c r="F2" s="249"/>
      <c r="G2" s="249"/>
      <c r="H2" s="249"/>
      <c r="I2" s="249"/>
      <c r="J2" s="249"/>
      <c r="K2" s="108"/>
      <c r="L2" s="108"/>
      <c r="M2" s="109"/>
      <c r="N2" s="108"/>
      <c r="O2" s="108"/>
      <c r="P2" s="108"/>
      <c r="Q2" s="108"/>
      <c r="R2" s="108"/>
      <c r="S2" s="108"/>
      <c r="T2" s="108"/>
      <c r="U2" s="108"/>
      <c r="V2" s="108"/>
      <c r="W2" s="108"/>
      <c r="X2" s="108"/>
    </row>
    <row r="3" spans="1:24" s="105" customFormat="1" ht="4.5" customHeight="1">
      <c r="B3" s="110"/>
      <c r="C3" s="110"/>
      <c r="D3" s="110"/>
      <c r="E3" s="110"/>
      <c r="F3" s="110"/>
      <c r="G3" s="110"/>
      <c r="H3" s="110"/>
      <c r="I3" s="110"/>
      <c r="J3" s="110"/>
      <c r="K3" s="110"/>
      <c r="L3" s="110"/>
      <c r="M3" s="111"/>
      <c r="N3" s="110"/>
      <c r="O3" s="110"/>
      <c r="P3" s="110"/>
      <c r="Q3" s="110"/>
      <c r="R3" s="110"/>
      <c r="S3" s="110"/>
      <c r="T3" s="110"/>
      <c r="U3" s="110"/>
      <c r="V3" s="110"/>
      <c r="W3" s="110"/>
      <c r="X3" s="110"/>
    </row>
    <row r="4" spans="1:24" s="105" customFormat="1" ht="23.15" customHeight="1">
      <c r="D4" s="112"/>
      <c r="E4" s="112"/>
      <c r="H4" s="113" t="s">
        <v>42</v>
      </c>
      <c r="I4" s="114"/>
      <c r="J4" s="114"/>
      <c r="M4" s="115" t="str">
        <f>IF(I4="","都道府県名を入力してください",TRUE)</f>
        <v>都道府県名を入力してください</v>
      </c>
    </row>
    <row r="5" spans="1:24" s="105" customFormat="1" ht="5.25" customHeight="1" thickBot="1">
      <c r="I5" s="116"/>
      <c r="J5" s="116"/>
      <c r="M5" s="115"/>
    </row>
    <row r="6" spans="1:24" ht="23.15" customHeight="1">
      <c r="B6" s="250" t="s">
        <v>43</v>
      </c>
      <c r="C6" s="251"/>
      <c r="D6" s="252"/>
      <c r="E6" s="253"/>
      <c r="F6" s="253"/>
      <c r="G6" s="254" t="s">
        <v>119</v>
      </c>
      <c r="H6" s="254"/>
      <c r="I6" s="77" t="s">
        <v>120</v>
      </c>
      <c r="J6" s="117" t="s">
        <v>121</v>
      </c>
      <c r="L6" s="45">
        <v>0</v>
      </c>
      <c r="M6" s="118" t="str">
        <f>IF(LEN(D6)=7,TRUE,"薬局コードを正しく入力してください")</f>
        <v>薬局コードを正しく入力してください</v>
      </c>
      <c r="N6" s="45">
        <v>0</v>
      </c>
      <c r="O6" s="119" t="str">
        <f>IF($N$6=0,"個人立、法人立の区分を選択してください。","TRUE")</f>
        <v>個人立、法人立の区分を選択してください。</v>
      </c>
    </row>
    <row r="7" spans="1:24" ht="23.15" customHeight="1">
      <c r="B7" s="255" t="s">
        <v>122</v>
      </c>
      <c r="C7" s="256"/>
      <c r="D7" s="257" t="s">
        <v>123</v>
      </c>
      <c r="E7" s="257"/>
      <c r="F7" s="257"/>
      <c r="G7" s="257"/>
      <c r="H7" s="258"/>
      <c r="I7" s="78" t="s">
        <v>124</v>
      </c>
      <c r="J7" s="120"/>
      <c r="L7" s="45">
        <v>0</v>
      </c>
      <c r="M7" s="118" t="str">
        <f>IF($L$7=0,"薬局が所在する市町村を選択してください。","TRUE")</f>
        <v>薬局が所在する市町村を選択してください。</v>
      </c>
      <c r="N7" s="45">
        <v>0</v>
      </c>
      <c r="O7" s="119" t="str">
        <f>IF(LEN(J7)=6,TRUE,"市町村コードを正しく入力してください（別シートを参照）")</f>
        <v>市町村コードを正しく入力してください（別シートを参照）</v>
      </c>
    </row>
    <row r="8" spans="1:24" ht="23.15" customHeight="1">
      <c r="B8" s="234" t="s">
        <v>45</v>
      </c>
      <c r="C8" s="235"/>
      <c r="D8" s="121"/>
      <c r="E8" s="236"/>
      <c r="F8" s="236"/>
      <c r="G8" s="236"/>
      <c r="H8" s="197"/>
      <c r="I8" s="79" t="s">
        <v>125</v>
      </c>
      <c r="J8" s="189" t="s">
        <v>126</v>
      </c>
      <c r="L8" s="45">
        <v>0</v>
      </c>
      <c r="M8" s="118" t="str">
        <f>IF($E$8="","保険薬局名を入力してください",TRUE)</f>
        <v>保険薬局名を入力してください</v>
      </c>
      <c r="N8" s="45">
        <v>0</v>
      </c>
      <c r="O8" s="122"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237" t="s">
        <v>127</v>
      </c>
      <c r="C9" s="238"/>
      <c r="D9" s="241" t="s">
        <v>128</v>
      </c>
      <c r="E9" s="242"/>
      <c r="F9" s="242"/>
      <c r="G9" s="242"/>
      <c r="H9" s="243" t="s">
        <v>46</v>
      </c>
      <c r="I9" s="243"/>
      <c r="J9" s="244"/>
      <c r="K9" s="197" t="s">
        <v>44</v>
      </c>
      <c r="L9" s="45">
        <v>0</v>
      </c>
      <c r="M9" s="115" t="str">
        <f>IF($L$9=0,"指定年月日の年号を選択してください",TRUE)</f>
        <v>指定年月日の年号を選択してください</v>
      </c>
      <c r="N9" s="105"/>
    </row>
    <row r="10" spans="1:24" ht="17.25" customHeight="1">
      <c r="B10" s="239"/>
      <c r="C10" s="240"/>
      <c r="D10" s="247"/>
      <c r="E10" s="248"/>
      <c r="F10" s="196"/>
      <c r="G10" s="196"/>
      <c r="H10" s="245"/>
      <c r="I10" s="245"/>
      <c r="J10" s="246"/>
      <c r="L10" s="45">
        <v>0</v>
      </c>
      <c r="M10" s="123" t="str">
        <f>IF($F$10="","指定年月日を入力してください",TRUE)</f>
        <v>指定年月日を入力してください</v>
      </c>
      <c r="N10" s="105"/>
      <c r="Q10" s="45" t="str">
        <f>IF($D10="","FALSE","TRUE")</f>
        <v>FALSE</v>
      </c>
      <c r="R10" s="45" t="str">
        <f>IF($F10="","FALSE","TRUE")</f>
        <v>FALSE</v>
      </c>
      <c r="S10" s="45" t="str">
        <f>IF($G10="","FALSE","TRUE")</f>
        <v>FALSE</v>
      </c>
    </row>
    <row r="11" spans="1:24" ht="18.75" customHeight="1">
      <c r="B11" s="237" t="s">
        <v>129</v>
      </c>
      <c r="C11" s="238"/>
      <c r="D11" s="280" t="s">
        <v>130</v>
      </c>
      <c r="E11" s="281"/>
      <c r="F11" s="281"/>
      <c r="G11" s="281"/>
      <c r="H11" s="243" t="s">
        <v>131</v>
      </c>
      <c r="I11" s="282" t="s">
        <v>132</v>
      </c>
      <c r="J11" s="284"/>
      <c r="K11" s="197" t="s">
        <v>44</v>
      </c>
      <c r="L11" s="105">
        <v>0</v>
      </c>
      <c r="M11" s="119" t="str">
        <f>IF($J$11="","増改築に限らず調剤室面積を入力してください",TRUE)</f>
        <v>増改築に限らず調剤室面積を入力してください</v>
      </c>
    </row>
    <row r="12" spans="1:24" ht="17.25" customHeight="1">
      <c r="B12" s="239"/>
      <c r="C12" s="240"/>
      <c r="D12" s="247"/>
      <c r="E12" s="248"/>
      <c r="F12" s="196"/>
      <c r="G12" s="196"/>
      <c r="H12" s="245"/>
      <c r="I12" s="283"/>
      <c r="J12" s="285"/>
      <c r="L12" s="45" t="b">
        <v>0</v>
      </c>
      <c r="M12" s="266" t="b">
        <f>IF($L$12=0,"令和８年６月１日以降に改築又は増築した保険薬局は該当項目にチェックの上、年月日を記載してください。",TRUE)</f>
        <v>1</v>
      </c>
      <c r="N12" s="267"/>
      <c r="O12" s="268"/>
      <c r="Q12" s="45" t="str">
        <f>IF($D12="","FALSE","TRUE")</f>
        <v>FALSE</v>
      </c>
      <c r="R12" s="45" t="str">
        <f>IF($F12="","FALSE","TRUE")</f>
        <v>FALSE</v>
      </c>
      <c r="S12" s="45" t="str">
        <f>IF($G12="","FALSE","TRUE")</f>
        <v>FALSE</v>
      </c>
    </row>
    <row r="13" spans="1:24" ht="27.75" customHeight="1">
      <c r="B13" s="261" t="s">
        <v>47</v>
      </c>
      <c r="C13" s="269"/>
      <c r="D13" s="269"/>
      <c r="E13" s="269"/>
      <c r="F13" s="240"/>
      <c r="G13" s="270" t="s">
        <v>48</v>
      </c>
      <c r="H13" s="271"/>
      <c r="I13" s="272" t="s">
        <v>49</v>
      </c>
      <c r="J13" s="273"/>
      <c r="L13" s="45">
        <v>0</v>
      </c>
      <c r="M13" s="124" t="str">
        <f>IF($L$13=0,"遡及指定の該当性を選択してください。","TRUE")</f>
        <v>遡及指定の該当性を選択してください。</v>
      </c>
      <c r="N13" s="105"/>
    </row>
    <row r="14" spans="1:24" ht="19.5" customHeight="1">
      <c r="B14" s="274" t="s">
        <v>133</v>
      </c>
      <c r="C14" s="275"/>
      <c r="D14" s="259" t="s">
        <v>134</v>
      </c>
      <c r="E14" s="260"/>
      <c r="F14" s="125"/>
      <c r="G14" s="126"/>
      <c r="H14" s="127" t="s">
        <v>135</v>
      </c>
      <c r="I14" s="128"/>
      <c r="J14" s="129"/>
      <c r="L14" s="45">
        <v>0</v>
      </c>
      <c r="M14" s="115" t="b">
        <f>IF(L14="","選択してください",TRUE)</f>
        <v>1</v>
      </c>
      <c r="N14" s="105"/>
    </row>
    <row r="15" spans="1:24" ht="19.5" customHeight="1">
      <c r="B15" s="276"/>
      <c r="C15" s="277"/>
      <c r="D15" s="259" t="s">
        <v>136</v>
      </c>
      <c r="E15" s="260"/>
      <c r="F15" s="125"/>
      <c r="G15" s="126"/>
      <c r="H15" s="127" t="s">
        <v>135</v>
      </c>
      <c r="I15" s="128"/>
      <c r="J15" s="129"/>
      <c r="L15" s="45">
        <v>0</v>
      </c>
      <c r="M15" s="115" t="b">
        <f t="shared" ref="M15:M22" si="0">IF(L15="","選択してください",TRUE)</f>
        <v>1</v>
      </c>
      <c r="N15" s="105"/>
    </row>
    <row r="16" spans="1:24" ht="19.5" customHeight="1">
      <c r="B16" s="276"/>
      <c r="C16" s="277"/>
      <c r="D16" s="259" t="s">
        <v>137</v>
      </c>
      <c r="E16" s="260"/>
      <c r="F16" s="125"/>
      <c r="G16" s="198"/>
      <c r="H16" s="127" t="s">
        <v>135</v>
      </c>
      <c r="I16" s="128"/>
      <c r="J16" s="129"/>
      <c r="L16" s="45">
        <v>0</v>
      </c>
      <c r="M16" s="115" t="b">
        <f t="shared" si="0"/>
        <v>1</v>
      </c>
      <c r="N16" s="105"/>
    </row>
    <row r="17" spans="2:20" ht="19.5" customHeight="1">
      <c r="B17" s="276"/>
      <c r="C17" s="277"/>
      <c r="D17" s="259" t="s">
        <v>138</v>
      </c>
      <c r="E17" s="260"/>
      <c r="F17" s="125"/>
      <c r="G17" s="126"/>
      <c r="H17" s="127" t="s">
        <v>135</v>
      </c>
      <c r="I17" s="128"/>
      <c r="J17" s="129"/>
      <c r="L17" s="45">
        <v>0</v>
      </c>
      <c r="M17" s="115" t="b">
        <f t="shared" si="0"/>
        <v>1</v>
      </c>
      <c r="N17" s="105"/>
    </row>
    <row r="18" spans="2:20" ht="19.5" customHeight="1">
      <c r="B18" s="276"/>
      <c r="C18" s="277"/>
      <c r="D18" s="259" t="s">
        <v>139</v>
      </c>
      <c r="E18" s="260"/>
      <c r="F18" s="125"/>
      <c r="G18" s="126"/>
      <c r="H18" s="127" t="s">
        <v>135</v>
      </c>
      <c r="I18" s="128"/>
      <c r="J18" s="129"/>
      <c r="L18" s="45">
        <v>0</v>
      </c>
      <c r="M18" s="115" t="b">
        <f t="shared" si="0"/>
        <v>1</v>
      </c>
      <c r="N18" s="105"/>
    </row>
    <row r="19" spans="2:20" ht="19.5" customHeight="1">
      <c r="B19" s="276"/>
      <c r="C19" s="277"/>
      <c r="D19" s="259" t="s">
        <v>140</v>
      </c>
      <c r="E19" s="260"/>
      <c r="F19" s="125"/>
      <c r="G19" s="126"/>
      <c r="H19" s="127" t="s">
        <v>135</v>
      </c>
      <c r="I19" s="128"/>
      <c r="J19" s="129"/>
      <c r="L19" s="45">
        <v>0</v>
      </c>
      <c r="M19" s="115" t="b">
        <f t="shared" si="0"/>
        <v>1</v>
      </c>
      <c r="N19" s="105"/>
    </row>
    <row r="20" spans="2:20" ht="19.5" customHeight="1">
      <c r="B20" s="276"/>
      <c r="C20" s="277"/>
      <c r="D20" s="259" t="s">
        <v>141</v>
      </c>
      <c r="E20" s="260"/>
      <c r="F20" s="125"/>
      <c r="G20" s="126"/>
      <c r="H20" s="127" t="s">
        <v>135</v>
      </c>
      <c r="I20" s="128"/>
      <c r="J20" s="129"/>
      <c r="L20" s="45">
        <v>0</v>
      </c>
      <c r="M20" s="115" t="b">
        <f t="shared" si="0"/>
        <v>1</v>
      </c>
      <c r="N20" s="105"/>
    </row>
    <row r="21" spans="2:20" ht="19.5" customHeight="1">
      <c r="B21" s="276"/>
      <c r="C21" s="277"/>
      <c r="D21" s="259" t="s">
        <v>142</v>
      </c>
      <c r="E21" s="260"/>
      <c r="F21" s="125"/>
      <c r="G21" s="126"/>
      <c r="H21" s="127" t="s">
        <v>135</v>
      </c>
      <c r="I21" s="128"/>
      <c r="J21" s="129"/>
      <c r="L21" s="45">
        <v>0</v>
      </c>
      <c r="M21" s="115" t="b">
        <f t="shared" si="0"/>
        <v>1</v>
      </c>
      <c r="N21" s="105"/>
    </row>
    <row r="22" spans="2:20" ht="19.5" customHeight="1">
      <c r="B22" s="278"/>
      <c r="C22" s="279"/>
      <c r="D22" s="259" t="s">
        <v>143</v>
      </c>
      <c r="E22" s="260"/>
      <c r="F22" s="125"/>
      <c r="G22" s="126"/>
      <c r="H22" s="127" t="s">
        <v>135</v>
      </c>
      <c r="I22" s="128"/>
      <c r="J22" s="129"/>
      <c r="L22" s="45">
        <v>0</v>
      </c>
      <c r="M22" s="115" t="b">
        <f t="shared" si="0"/>
        <v>1</v>
      </c>
      <c r="N22" s="105"/>
    </row>
    <row r="23" spans="2:20" ht="30.75" customHeight="1">
      <c r="B23" s="261" t="s">
        <v>144</v>
      </c>
      <c r="C23" s="262"/>
      <c r="D23" s="263" t="s">
        <v>145</v>
      </c>
      <c r="E23" s="264"/>
      <c r="F23" s="264"/>
      <c r="G23" s="265"/>
      <c r="H23" s="286" t="s">
        <v>146</v>
      </c>
      <c r="I23" s="287"/>
      <c r="J23" s="199"/>
      <c r="K23" s="45" t="s">
        <v>52</v>
      </c>
      <c r="L23" s="131">
        <v>0</v>
      </c>
      <c r="M23" s="118"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288" t="s">
        <v>50</v>
      </c>
      <c r="C24" s="289"/>
      <c r="D24" s="290" t="s">
        <v>51</v>
      </c>
      <c r="E24" s="291"/>
      <c r="F24" s="195"/>
      <c r="G24" s="292" t="s">
        <v>147</v>
      </c>
      <c r="H24" s="272"/>
      <c r="I24" s="293"/>
      <c r="J24" s="200"/>
      <c r="L24" s="131" t="s">
        <v>112</v>
      </c>
      <c r="M24" s="118" t="str">
        <f>IF(F24&gt;0,IF(J24&gt;F24,"常勤換算の数値が実人員より大きいため修正してください",TRUE),"保険薬剤師の実人員数を入力してください")</f>
        <v>保険薬剤師の実人員数を入力してください</v>
      </c>
      <c r="N24" s="132" t="s">
        <v>113</v>
      </c>
      <c r="O24" s="294" t="str">
        <f>IF(J24="","常勤換算の人数が記載漏れです",IF(F24&lt;J24,"常勤換算の人数が実人員よりも大きいため修正して下さい",TRUE))</f>
        <v>常勤換算の人数が記載漏れです</v>
      </c>
      <c r="P24" s="295"/>
      <c r="Q24" s="295"/>
      <c r="R24" s="295"/>
      <c r="S24" s="295"/>
      <c r="T24" s="296"/>
    </row>
    <row r="25" spans="2:20" ht="27.75" customHeight="1" thickBot="1">
      <c r="B25" s="297" t="s">
        <v>53</v>
      </c>
      <c r="C25" s="298"/>
      <c r="D25" s="299" t="s">
        <v>54</v>
      </c>
      <c r="E25" s="300"/>
      <c r="F25" s="133"/>
      <c r="G25" s="301" t="s">
        <v>147</v>
      </c>
      <c r="H25" s="302"/>
      <c r="I25" s="303"/>
      <c r="J25" s="201"/>
      <c r="L25" s="131" t="s">
        <v>112</v>
      </c>
      <c r="M25" s="118" t="str">
        <f>IF(F25&gt;0,IF(J25&gt;F25,"常勤換算の数値が実人員より大きいため修正してください",TRUE),"事務職員の実人員数を入力してください")</f>
        <v>事務職員の実人員数を入力してください</v>
      </c>
      <c r="N25" s="132" t="s">
        <v>113</v>
      </c>
      <c r="O25" s="294" t="str">
        <f>IF(J25="","常勤換算の人数が記載漏れです",IF(F25&lt;J25,"常勤換算の人数が実人員よりも大きいため修正して下さい",TRUE))</f>
        <v>常勤換算の人数が記載漏れです</v>
      </c>
      <c r="P25" s="295"/>
      <c r="Q25" s="295"/>
      <c r="R25" s="295"/>
      <c r="S25" s="295"/>
      <c r="T25" s="296"/>
    </row>
    <row r="26" spans="2:20" ht="6.75" customHeight="1" thickBot="1">
      <c r="B26" s="134"/>
      <c r="C26" s="134"/>
      <c r="D26" s="134"/>
      <c r="E26" s="134"/>
      <c r="F26" s="134"/>
      <c r="G26" s="134"/>
      <c r="H26" s="135"/>
      <c r="I26" s="135"/>
      <c r="J26" s="135"/>
    </row>
    <row r="27" spans="2:20" ht="26.25" customHeight="1">
      <c r="B27" s="304" t="s">
        <v>148</v>
      </c>
      <c r="C27" s="305"/>
      <c r="D27" s="305"/>
      <c r="E27" s="305"/>
      <c r="F27" s="305"/>
      <c r="G27" s="305"/>
      <c r="H27" s="305"/>
      <c r="I27" s="305"/>
      <c r="J27" s="306"/>
    </row>
    <row r="28" spans="2:20" ht="28.5" customHeight="1">
      <c r="B28" s="307" t="s">
        <v>149</v>
      </c>
      <c r="C28" s="308"/>
      <c r="D28" s="309" t="s">
        <v>55</v>
      </c>
      <c r="E28" s="308"/>
      <c r="F28" s="190" t="s">
        <v>56</v>
      </c>
      <c r="G28" s="137" t="s">
        <v>57</v>
      </c>
      <c r="H28" s="137" t="s">
        <v>58</v>
      </c>
      <c r="I28" s="137" t="s">
        <v>59</v>
      </c>
      <c r="J28" s="189" t="s">
        <v>60</v>
      </c>
      <c r="L28" s="45">
        <v>0</v>
      </c>
      <c r="M28" s="138" t="str">
        <f>IF(L28=0,"調剤基本料の届出区分を選択してください",TRUE)</f>
        <v>調剤基本料の届出区分を選択してください</v>
      </c>
      <c r="N28" s="139"/>
      <c r="O28" s="140"/>
    </row>
    <row r="29" spans="2:20" ht="63.75" customHeight="1">
      <c r="B29" s="310"/>
      <c r="C29" s="312" t="s">
        <v>61</v>
      </c>
      <c r="D29" s="312"/>
      <c r="E29" s="312"/>
      <c r="F29" s="313"/>
      <c r="G29" s="316" t="s">
        <v>62</v>
      </c>
      <c r="H29" s="317"/>
      <c r="I29" s="318"/>
      <c r="J29" s="319"/>
      <c r="K29" s="45" t="s">
        <v>44</v>
      </c>
      <c r="L29" s="131"/>
      <c r="M29" s="118" t="str">
        <f>IF(I29="","処方箋受付回数の合計を入力してください",TRUE)</f>
        <v>処方箋受付回数の合計を入力してください</v>
      </c>
      <c r="O29" s="131"/>
      <c r="P29" s="141"/>
    </row>
    <row r="30" spans="2:20" ht="63.75" customHeight="1">
      <c r="B30" s="311"/>
      <c r="C30" s="314"/>
      <c r="D30" s="314"/>
      <c r="E30" s="314"/>
      <c r="F30" s="315"/>
      <c r="G30" s="316" t="s">
        <v>63</v>
      </c>
      <c r="H30" s="320"/>
      <c r="I30" s="321" t="s">
        <v>150</v>
      </c>
      <c r="J30" s="322"/>
      <c r="K30" s="45" t="s">
        <v>44</v>
      </c>
      <c r="M30" s="142" t="s">
        <v>114</v>
      </c>
      <c r="N30" s="143"/>
      <c r="O30" s="131"/>
      <c r="P30" s="144"/>
      <c r="Q30" s="144"/>
      <c r="R30" s="144"/>
    </row>
    <row r="31" spans="2:20" ht="19.5" customHeight="1">
      <c r="B31" s="80"/>
      <c r="C31" s="312" t="s">
        <v>151</v>
      </c>
      <c r="D31" s="312"/>
      <c r="E31" s="313"/>
      <c r="F31" s="331" t="s">
        <v>152</v>
      </c>
      <c r="G31" s="243"/>
      <c r="H31" s="332"/>
      <c r="I31" s="333"/>
      <c r="J31" s="334"/>
      <c r="M31" s="118" t="str">
        <f>IF(I31="","数値を入力してください",IF(I31&gt;100,"値が大きすぎます",TRUE))</f>
        <v>数値を入力してください</v>
      </c>
    </row>
    <row r="32" spans="2:20" ht="18" customHeight="1">
      <c r="B32" s="81"/>
      <c r="C32" s="329"/>
      <c r="D32" s="329"/>
      <c r="E32" s="330"/>
      <c r="F32" s="335" t="s">
        <v>153</v>
      </c>
      <c r="G32" s="336"/>
      <c r="H32" s="336"/>
      <c r="I32" s="336"/>
      <c r="J32" s="337"/>
      <c r="L32" s="45">
        <v>0</v>
      </c>
      <c r="M32" s="118" t="str">
        <f>IF($L$32=0,"当該保険医療機関の種別を選択してください。","TRUE")</f>
        <v>当該保険医療機関の種別を選択してください。</v>
      </c>
    </row>
    <row r="33" spans="1:15" ht="22.5" customHeight="1">
      <c r="B33" s="81"/>
      <c r="C33" s="329"/>
      <c r="D33" s="329"/>
      <c r="E33" s="330"/>
      <c r="F33" s="331" t="s">
        <v>154</v>
      </c>
      <c r="G33" s="243"/>
      <c r="H33" s="332"/>
      <c r="I33" s="338"/>
      <c r="J33" s="339"/>
      <c r="K33" s="45" t="s">
        <v>44</v>
      </c>
      <c r="M33" s="118" t="str">
        <f>IF(I33="","数値を入力してください",IF(I33&gt;100,"値が大きすぎます",IF(I33&gt;I31,"第１位の医療機関に係る集中率より大きい数値です",TRUE)))</f>
        <v>数値を入力してください</v>
      </c>
    </row>
    <row r="34" spans="1:15" ht="18" customHeight="1">
      <c r="B34" s="81"/>
      <c r="C34" s="329"/>
      <c r="D34" s="329"/>
      <c r="E34" s="330"/>
      <c r="F34" s="335" t="s">
        <v>153</v>
      </c>
      <c r="G34" s="336"/>
      <c r="H34" s="336"/>
      <c r="I34" s="336"/>
      <c r="J34" s="337"/>
      <c r="L34" s="45">
        <v>0</v>
      </c>
      <c r="M34" s="118" t="str">
        <f>IF($L$34=0,"当該保険医療機関の種別を選択してください。","TRUE")</f>
        <v>当該保険医療機関の種別を選択してください。</v>
      </c>
    </row>
    <row r="35" spans="1:15" ht="21.75" customHeight="1">
      <c r="B35" s="81"/>
      <c r="C35" s="329"/>
      <c r="D35" s="329"/>
      <c r="E35" s="330"/>
      <c r="F35" s="331" t="s">
        <v>155</v>
      </c>
      <c r="G35" s="243"/>
      <c r="H35" s="332"/>
      <c r="I35" s="333"/>
      <c r="J35" s="334"/>
      <c r="M35" s="118"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19"/>
      <c r="O35" s="119" t="str">
        <f>IF(I31+I33+I35&gt;100,"集中率の合計が100%を超えています","TRUE")</f>
        <v>TRUE</v>
      </c>
    </row>
    <row r="36" spans="1:15" ht="18" customHeight="1">
      <c r="B36" s="82"/>
      <c r="C36" s="314"/>
      <c r="D36" s="314"/>
      <c r="E36" s="315"/>
      <c r="F36" s="335" t="s">
        <v>153</v>
      </c>
      <c r="G36" s="336"/>
      <c r="H36" s="336"/>
      <c r="I36" s="336"/>
      <c r="J36" s="337"/>
      <c r="L36" s="45">
        <v>0</v>
      </c>
      <c r="M36" s="118" t="str">
        <f>IF($L$36=0,"当該保険医療機関の種別を選択してください。","TRUE")</f>
        <v>当該保険医療機関の種別を選択してください。</v>
      </c>
    </row>
    <row r="37" spans="1:15" ht="25.5" customHeight="1">
      <c r="B37" s="80"/>
      <c r="C37" s="323" t="s">
        <v>156</v>
      </c>
      <c r="D37" s="323"/>
      <c r="E37" s="323"/>
      <c r="F37" s="324"/>
      <c r="G37" s="325" t="s">
        <v>64</v>
      </c>
      <c r="H37" s="326"/>
      <c r="I37" s="327" t="s">
        <v>65</v>
      </c>
      <c r="J37" s="328"/>
      <c r="L37" s="45">
        <v>0</v>
      </c>
      <c r="M37" s="136" t="str">
        <f>IF($L$37=0,"所属するグループの有無を選択してください。","TRUE")</f>
        <v>所属するグループの有無を選択してください。</v>
      </c>
    </row>
    <row r="38" spans="1:15" ht="37.5" customHeight="1">
      <c r="B38" s="81"/>
      <c r="C38" s="340" t="s">
        <v>157</v>
      </c>
      <c r="D38" s="323" t="s">
        <v>158</v>
      </c>
      <c r="E38" s="323"/>
      <c r="F38" s="324"/>
      <c r="G38" s="357"/>
      <c r="H38" s="358"/>
      <c r="I38" s="358"/>
      <c r="J38" s="319"/>
      <c r="M38" s="138" t="b">
        <f>IF($L$37=1,IF($G38="","グループ名を入力してください",TRUE),TRUE)</f>
        <v>1</v>
      </c>
      <c r="N38" s="139"/>
    </row>
    <row r="39" spans="1:15" ht="30" customHeight="1">
      <c r="B39" s="350"/>
      <c r="C39" s="341"/>
      <c r="D39" s="323" t="s">
        <v>159</v>
      </c>
      <c r="E39" s="323"/>
      <c r="F39" s="324"/>
      <c r="G39" s="352"/>
      <c r="H39" s="318"/>
      <c r="I39" s="318"/>
      <c r="J39" s="353"/>
      <c r="M39" s="138" t="b">
        <f>IF($L$37=1,IF($G39="","グループ内の1月あたりの処方箋受付回数の合計を入力してください",TRUE),TRUE)</f>
        <v>1</v>
      </c>
      <c r="N39" s="139"/>
    </row>
    <row r="40" spans="1:15" ht="52.5" customHeight="1">
      <c r="B40" s="351"/>
      <c r="C40" s="356"/>
      <c r="D40" s="323" t="s">
        <v>160</v>
      </c>
      <c r="E40" s="323"/>
      <c r="F40" s="324"/>
      <c r="G40" s="145" t="s">
        <v>67</v>
      </c>
      <c r="H40" s="354"/>
      <c r="I40" s="355"/>
      <c r="J40" s="146" t="s">
        <v>68</v>
      </c>
      <c r="K40" s="197" t="s">
        <v>52</v>
      </c>
      <c r="L40" s="45">
        <v>0</v>
      </c>
      <c r="M40" s="138" t="e" cm="1">
        <f t="array" ref="M40">_xlfn.IFS(L40=1,IF(H40="","処方箋受付合計回数を入力してください",TRUE),L40=2,TRUE,L40="","選択してください")</f>
        <v>#N/A</v>
      </c>
      <c r="N40" s="139"/>
    </row>
    <row r="41" spans="1:15" ht="30.75" customHeight="1">
      <c r="A41" s="147"/>
      <c r="B41" s="80"/>
      <c r="C41" s="323" t="s">
        <v>161</v>
      </c>
      <c r="D41" s="323"/>
      <c r="E41" s="323"/>
      <c r="F41" s="323"/>
      <c r="G41" s="324"/>
      <c r="H41" s="148" t="s">
        <v>69</v>
      </c>
      <c r="I41" s="149"/>
      <c r="J41" s="150" t="s">
        <v>70</v>
      </c>
      <c r="L41" s="45">
        <v>0</v>
      </c>
      <c r="M41" s="138" t="str">
        <f>IF(L41=0,"選択してください",TRUE)</f>
        <v>選択してください</v>
      </c>
      <c r="N41" s="139"/>
    </row>
    <row r="42" spans="1:15" ht="30" customHeight="1">
      <c r="B42" s="83"/>
      <c r="C42" s="340" t="s">
        <v>66</v>
      </c>
      <c r="D42" s="342" t="s">
        <v>71</v>
      </c>
      <c r="E42" s="323"/>
      <c r="F42" s="323"/>
      <c r="G42" s="324"/>
      <c r="H42" s="343" t="s">
        <v>44</v>
      </c>
      <c r="I42" s="344"/>
      <c r="J42" s="345"/>
      <c r="K42" s="45" t="b">
        <v>0</v>
      </c>
      <c r="L42" s="45" t="b">
        <v>0</v>
      </c>
      <c r="M42" s="138" t="b">
        <f>IF(AND(L41=2,K42=FALSE,L42=FALSE),TRUE,IF(AND(L41=1,K42=FALSE,L42=FALSE),"保険医療機関の種別を選択してください",TRUE))</f>
        <v>1</v>
      </c>
      <c r="N42" s="139" t="b">
        <v>0</v>
      </c>
    </row>
    <row r="43" spans="1:15" ht="30" customHeight="1">
      <c r="B43" s="83"/>
      <c r="C43" s="341"/>
      <c r="D43" s="342" t="s">
        <v>162</v>
      </c>
      <c r="E43" s="323"/>
      <c r="F43" s="323"/>
      <c r="G43" s="324"/>
      <c r="H43" s="346"/>
      <c r="I43" s="347"/>
      <c r="J43" s="348"/>
      <c r="M43" s="118" t="str">
        <f>IF(L41=2,"入力不要です",IF(H43="","保険医療機関の名称を入力してください",TRUE))</f>
        <v>保険医療機関の名称を入力してください</v>
      </c>
    </row>
    <row r="44" spans="1:15" ht="36.75" customHeight="1">
      <c r="B44" s="83"/>
      <c r="C44" s="341"/>
      <c r="D44" s="342" t="s">
        <v>163</v>
      </c>
      <c r="E44" s="323"/>
      <c r="F44" s="323"/>
      <c r="G44" s="324"/>
      <c r="H44" s="346"/>
      <c r="I44" s="347"/>
      <c r="J44" s="348"/>
      <c r="M44" s="138" t="str">
        <f>IF(L41=2,"入力不要です",IF(H44="","処方箋集中率を入力してください",TRUE))</f>
        <v>処方箋集中率を入力してください</v>
      </c>
      <c r="N44" s="139"/>
    </row>
    <row r="45" spans="1:15" ht="47.25" customHeight="1">
      <c r="B45" s="83"/>
      <c r="C45" s="341"/>
      <c r="D45" s="349" t="s">
        <v>164</v>
      </c>
      <c r="E45" s="312"/>
      <c r="F45" s="313"/>
      <c r="G45" s="151" t="s">
        <v>165</v>
      </c>
      <c r="H45" s="152" t="s">
        <v>166</v>
      </c>
      <c r="I45" s="153" t="s">
        <v>167</v>
      </c>
      <c r="J45" s="202" t="s">
        <v>168</v>
      </c>
      <c r="L45" s="45">
        <v>0</v>
      </c>
      <c r="M45" s="138" t="str">
        <f>IF(L41=2,"選択不要です",IF(L45=0,"選択してください",TRUE))</f>
        <v>選択してください</v>
      </c>
      <c r="N45" s="139"/>
    </row>
    <row r="46" spans="1:15" ht="41.25" customHeight="1">
      <c r="B46" s="154"/>
      <c r="C46" s="312" t="s">
        <v>169</v>
      </c>
      <c r="D46" s="312"/>
      <c r="E46" s="312"/>
      <c r="F46" s="313"/>
      <c r="G46" s="155" t="s">
        <v>170</v>
      </c>
      <c r="H46" s="342" t="s">
        <v>171</v>
      </c>
      <c r="I46" s="323"/>
      <c r="J46" s="203" t="s">
        <v>172</v>
      </c>
      <c r="L46" s="45">
        <v>0</v>
      </c>
      <c r="M46" s="156"/>
      <c r="N46" s="139"/>
    </row>
    <row r="47" spans="1:15" ht="18" customHeight="1">
      <c r="A47" s="147"/>
      <c r="B47" s="80"/>
      <c r="C47" s="312" t="s">
        <v>73</v>
      </c>
      <c r="D47" s="312"/>
      <c r="E47" s="312"/>
      <c r="F47" s="312"/>
      <c r="G47" s="312"/>
      <c r="H47" s="312"/>
      <c r="I47" s="312"/>
      <c r="J47" s="369"/>
      <c r="K47" s="197"/>
    </row>
    <row r="48" spans="1:15" ht="50.15" customHeight="1">
      <c r="B48" s="157"/>
      <c r="C48" s="370" t="s">
        <v>74</v>
      </c>
      <c r="D48" s="370"/>
      <c r="E48" s="370"/>
      <c r="F48" s="370"/>
      <c r="G48" s="370"/>
      <c r="H48" s="370"/>
      <c r="I48" s="370"/>
      <c r="J48" s="371"/>
    </row>
    <row r="49" spans="2:17" ht="30" customHeight="1">
      <c r="B49" s="158"/>
      <c r="C49" s="359" t="s">
        <v>75</v>
      </c>
      <c r="D49" s="359"/>
      <c r="E49" s="359"/>
      <c r="F49" s="360"/>
      <c r="G49" s="372" t="s">
        <v>76</v>
      </c>
      <c r="H49" s="373"/>
      <c r="I49" s="245" t="s">
        <v>49</v>
      </c>
      <c r="J49" s="374"/>
      <c r="L49" s="45">
        <v>0</v>
      </c>
      <c r="M49" s="118" t="str">
        <f>IF(L49=0,"選択してください",TRUE)</f>
        <v>選択してください</v>
      </c>
    </row>
    <row r="50" spans="2:17" ht="30" customHeight="1">
      <c r="B50" s="158"/>
      <c r="C50" s="359" t="s">
        <v>77</v>
      </c>
      <c r="D50" s="359"/>
      <c r="E50" s="359"/>
      <c r="F50" s="360"/>
      <c r="G50" s="361" t="s">
        <v>78</v>
      </c>
      <c r="H50" s="362"/>
      <c r="I50" s="363" t="s">
        <v>79</v>
      </c>
      <c r="J50" s="364"/>
      <c r="L50" s="45">
        <v>0</v>
      </c>
      <c r="M50" s="118" t="str">
        <f>IF(L50=0,"選択してください",TRUE)</f>
        <v>選択してください</v>
      </c>
    </row>
    <row r="51" spans="2:17" ht="30" customHeight="1">
      <c r="B51" s="158"/>
      <c r="C51" s="365" t="s">
        <v>80</v>
      </c>
      <c r="D51" s="365"/>
      <c r="E51" s="365"/>
      <c r="F51" s="366"/>
      <c r="G51" s="331" t="s">
        <v>76</v>
      </c>
      <c r="H51" s="367"/>
      <c r="I51" s="367" t="s">
        <v>49</v>
      </c>
      <c r="J51" s="368"/>
      <c r="K51" s="45" t="b">
        <v>1</v>
      </c>
      <c r="L51" s="45">
        <v>0</v>
      </c>
      <c r="M51" s="118" t="str">
        <f>IF(L51=0,"選択してください",TRUE)</f>
        <v>選択してください</v>
      </c>
    </row>
    <row r="52" spans="2:17" ht="30" customHeight="1">
      <c r="B52" s="383" t="s">
        <v>173</v>
      </c>
      <c r="C52" s="384"/>
      <c r="D52" s="384"/>
      <c r="E52" s="384"/>
      <c r="F52" s="385"/>
      <c r="G52" s="159" t="s">
        <v>174</v>
      </c>
      <c r="H52" s="159" t="s">
        <v>175</v>
      </c>
      <c r="I52" s="160" t="s">
        <v>176</v>
      </c>
      <c r="J52" s="204" t="s">
        <v>72</v>
      </c>
      <c r="M52" s="138" t="str">
        <f>IF(L52=0,"該当するもの全てを選択してください","TRUE")</f>
        <v>該当するもの全てを選択してください</v>
      </c>
      <c r="N52" s="139"/>
    </row>
    <row r="53" spans="2:17" ht="56.25" customHeight="1" thickBot="1">
      <c r="B53" s="205"/>
      <c r="C53" s="386" t="s">
        <v>177</v>
      </c>
      <c r="D53" s="386"/>
      <c r="E53" s="386"/>
      <c r="F53" s="161"/>
      <c r="G53" s="84" t="s">
        <v>178</v>
      </c>
      <c r="H53" s="161"/>
      <c r="I53" s="85" t="s">
        <v>5595</v>
      </c>
      <c r="J53" s="162" t="s">
        <v>95</v>
      </c>
      <c r="M53" s="138"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39"/>
      <c r="O53" s="118" t="str">
        <f>IF(H53="","自局の周囲50ｍの区域内になる他の保険薬局数を入力してください",TRUE)</f>
        <v>自局の周囲50ｍの区域内になる他の保険薬局数を入力してください</v>
      </c>
    </row>
    <row r="54" spans="2:17" ht="9.75" customHeight="1">
      <c r="C54" s="163"/>
      <c r="D54" s="163"/>
      <c r="E54" s="163"/>
      <c r="F54" s="163"/>
      <c r="G54" s="164"/>
      <c r="H54" s="165"/>
      <c r="I54" s="165"/>
      <c r="J54" s="165"/>
    </row>
    <row r="55" spans="2:17" s="105" customFormat="1" ht="18.75" customHeight="1">
      <c r="B55" s="387" t="s">
        <v>81</v>
      </c>
      <c r="C55" s="387"/>
      <c r="D55" s="388">
        <f>D6</f>
        <v>0</v>
      </c>
      <c r="E55" s="388"/>
      <c r="F55" s="166"/>
      <c r="H55" s="167"/>
      <c r="M55" s="107"/>
    </row>
    <row r="56" spans="2:17" s="105" customFormat="1" ht="10.5" customHeight="1" thickBot="1">
      <c r="G56" s="168"/>
      <c r="H56" s="168"/>
      <c r="I56" s="169"/>
      <c r="J56" s="169"/>
      <c r="M56" s="107"/>
    </row>
    <row r="57" spans="2:17" ht="36.75" customHeight="1">
      <c r="B57" s="389" t="s">
        <v>179</v>
      </c>
      <c r="C57" s="390"/>
      <c r="D57" s="390"/>
      <c r="E57" s="390"/>
      <c r="F57" s="391"/>
      <c r="G57" s="392" t="s">
        <v>82</v>
      </c>
      <c r="H57" s="375"/>
      <c r="I57" s="375" t="s">
        <v>83</v>
      </c>
      <c r="J57" s="376"/>
      <c r="L57" s="45">
        <v>0</v>
      </c>
      <c r="M57" s="118" t="str">
        <f>IF(L57=0,"選択してください",TRUE)</f>
        <v>選択してください</v>
      </c>
    </row>
    <row r="58" spans="2:17" ht="36.75" customHeight="1">
      <c r="B58" s="86"/>
      <c r="C58" s="329" t="s">
        <v>115</v>
      </c>
      <c r="D58" s="329"/>
      <c r="E58" s="329"/>
      <c r="F58" s="330"/>
      <c r="G58" s="377" t="s">
        <v>180</v>
      </c>
      <c r="H58" s="373"/>
      <c r="I58" s="362" t="s">
        <v>84</v>
      </c>
      <c r="J58" s="378"/>
      <c r="K58" s="45" t="s">
        <v>85</v>
      </c>
      <c r="L58" s="45">
        <v>0</v>
      </c>
      <c r="M58" s="118" t="str">
        <f>IF(L58=0,"選択してください",TRUE)</f>
        <v>選択してください</v>
      </c>
    </row>
    <row r="59" spans="2:17" ht="45" customHeight="1" thickBot="1">
      <c r="B59" s="86"/>
      <c r="C59" s="379" t="s">
        <v>181</v>
      </c>
      <c r="D59" s="379"/>
      <c r="E59" s="379"/>
      <c r="F59" s="380"/>
      <c r="G59" s="377" t="s">
        <v>182</v>
      </c>
      <c r="H59" s="373"/>
      <c r="I59" s="381" t="s">
        <v>84</v>
      </c>
      <c r="J59" s="382"/>
      <c r="K59" s="45" t="s">
        <v>85</v>
      </c>
      <c r="L59" s="45">
        <v>0</v>
      </c>
      <c r="M59" s="118"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307" t="s">
        <v>86</v>
      </c>
      <c r="C61" s="308"/>
      <c r="D61" s="309" t="s">
        <v>87</v>
      </c>
      <c r="E61" s="308"/>
      <c r="F61" s="190" t="s">
        <v>88</v>
      </c>
      <c r="G61" s="137" t="s">
        <v>89</v>
      </c>
      <c r="H61" s="170" t="s">
        <v>184</v>
      </c>
      <c r="I61" s="137" t="s">
        <v>90</v>
      </c>
      <c r="J61" s="171"/>
      <c r="L61" s="45">
        <v>0</v>
      </c>
      <c r="M61" s="138" t="str">
        <f>IF(L61=0,"選択してください",TRUE)</f>
        <v>選択してください</v>
      </c>
      <c r="N61" s="139"/>
    </row>
    <row r="62" spans="2:17" ht="32.15" customHeight="1">
      <c r="B62" s="94"/>
      <c r="C62" s="323" t="s">
        <v>94</v>
      </c>
      <c r="D62" s="323"/>
      <c r="E62" s="323"/>
      <c r="F62" s="323"/>
      <c r="G62" s="325" t="s">
        <v>95</v>
      </c>
      <c r="H62" s="326"/>
      <c r="I62" s="400" t="s">
        <v>72</v>
      </c>
      <c r="J62" s="401"/>
      <c r="L62" s="45">
        <v>0</v>
      </c>
      <c r="M62" s="138" t="str">
        <f>IF(L62=0,"選択してください",TRUE)</f>
        <v>選択してください</v>
      </c>
      <c r="N62" s="139"/>
    </row>
    <row r="63" spans="2:17" ht="35.25" customHeight="1">
      <c r="B63" s="94"/>
      <c r="C63" s="402" t="s">
        <v>185</v>
      </c>
      <c r="D63" s="403"/>
      <c r="E63" s="318"/>
      <c r="F63" s="404"/>
      <c r="G63" s="95" t="s">
        <v>186</v>
      </c>
      <c r="H63" s="130"/>
      <c r="I63" s="96" t="s">
        <v>187</v>
      </c>
      <c r="J63" s="194"/>
      <c r="M63" s="138" t="str">
        <f>IF($E$63="","数値を入力してください",TRUE)</f>
        <v>数値を入力してください</v>
      </c>
      <c r="N63" s="139"/>
      <c r="O63" s="138" t="str">
        <f>IF($H$63="","同一グループ以外への分譲実績回数を入力してください",TRUE)</f>
        <v>同一グループ以外への分譲実績回数を入力してください</v>
      </c>
      <c r="Q63" s="138" t="str">
        <f>IF($J$63="","医薬品の備蓄品目数を入力してください",TRUE)</f>
        <v>医薬品の備蓄品目数を入力してください</v>
      </c>
    </row>
    <row r="64" spans="2:17" ht="40.5" customHeight="1" thickBot="1">
      <c r="B64" s="97"/>
      <c r="C64" s="312" t="s">
        <v>188</v>
      </c>
      <c r="D64" s="312"/>
      <c r="E64" s="312"/>
      <c r="F64" s="313"/>
      <c r="G64" s="393" t="s">
        <v>95</v>
      </c>
      <c r="H64" s="394"/>
      <c r="I64" s="395" t="s">
        <v>96</v>
      </c>
      <c r="J64" s="396"/>
      <c r="L64" s="45">
        <v>0</v>
      </c>
      <c r="M64" s="138" t="str">
        <f>IF(L64=0,"選択してください",TRUE)</f>
        <v>選択してください</v>
      </c>
      <c r="N64" s="139"/>
    </row>
    <row r="65" spans="2:17" ht="31.5" customHeight="1">
      <c r="B65" s="97"/>
      <c r="C65" s="312" t="s">
        <v>189</v>
      </c>
      <c r="D65" s="312"/>
      <c r="E65" s="312"/>
      <c r="F65" s="313"/>
      <c r="G65" s="397"/>
      <c r="H65" s="397"/>
      <c r="I65" s="398"/>
      <c r="J65" s="399"/>
      <c r="L65" s="45" t="s">
        <v>44</v>
      </c>
      <c r="M65" s="138" t="str">
        <f>IF(G65="","要指導医薬品及び一般用医薬品の合計品目数",TRUE)</f>
        <v>要指導医薬品及び一般用医薬品の合計品目数</v>
      </c>
      <c r="N65" s="139"/>
    </row>
    <row r="66" spans="2:17" ht="31.5" customHeight="1" thickBot="1">
      <c r="B66" s="97"/>
      <c r="C66" s="312" t="s">
        <v>190</v>
      </c>
      <c r="D66" s="312"/>
      <c r="E66" s="312"/>
      <c r="F66" s="313"/>
      <c r="G66" s="417"/>
      <c r="H66" s="295"/>
      <c r="I66" s="295"/>
      <c r="J66" s="418"/>
      <c r="L66" s="45" t="s">
        <v>44</v>
      </c>
      <c r="M66" s="138" t="s">
        <v>191</v>
      </c>
      <c r="N66" s="139"/>
    </row>
    <row r="67" spans="2:17" ht="31.5" customHeight="1" thickBot="1">
      <c r="B67" s="87" t="s">
        <v>91</v>
      </c>
      <c r="C67" s="98"/>
      <c r="D67" s="99"/>
      <c r="E67" s="99"/>
      <c r="F67" s="100"/>
      <c r="G67" s="419" t="s">
        <v>92</v>
      </c>
      <c r="H67" s="420"/>
      <c r="I67" s="420" t="s">
        <v>93</v>
      </c>
      <c r="J67" s="421"/>
      <c r="L67" s="45">
        <v>0</v>
      </c>
      <c r="M67" s="138" t="str">
        <f>IF(L67=0,"選択してください",TRUE)</f>
        <v>選択してください</v>
      </c>
      <c r="N67" s="139"/>
    </row>
    <row r="68" spans="2:17" ht="43.5" customHeight="1">
      <c r="B68" s="411" t="s">
        <v>192</v>
      </c>
      <c r="C68" s="412"/>
      <c r="D68" s="412"/>
      <c r="E68" s="412"/>
      <c r="F68" s="413"/>
      <c r="G68" s="188" t="s">
        <v>97</v>
      </c>
      <c r="H68" s="172" t="s">
        <v>98</v>
      </c>
      <c r="I68" s="173" t="s">
        <v>93</v>
      </c>
      <c r="J68" s="174"/>
      <c r="L68" s="45">
        <v>0</v>
      </c>
      <c r="M68" s="138" t="str">
        <f>IF(L68=0,"選択してください",TRUE)</f>
        <v>選択してください</v>
      </c>
      <c r="N68" s="139"/>
      <c r="O68" s="136"/>
      <c r="P68" s="136"/>
      <c r="Q68" s="136"/>
    </row>
    <row r="69" spans="2:17" ht="32.25" customHeight="1">
      <c r="B69" s="422" t="s">
        <v>193</v>
      </c>
      <c r="C69" s="365"/>
      <c r="D69" s="365"/>
      <c r="E69" s="365"/>
      <c r="F69" s="366"/>
      <c r="G69" s="193" t="s">
        <v>194</v>
      </c>
      <c r="H69" s="130"/>
      <c r="I69" s="101" t="s">
        <v>195</v>
      </c>
      <c r="J69" s="175"/>
      <c r="M69" s="138" t="str">
        <f>IF(H69="","算定回数を入力してください",TRUE)</f>
        <v>算定回数を入力してください</v>
      </c>
      <c r="N69" s="139"/>
      <c r="O69" s="119" t="str">
        <f>IF(J69="","実施患者数を入力してください",TRUE)</f>
        <v>実施患者数を入力してください</v>
      </c>
    </row>
    <row r="70" spans="2:17" ht="42.75" customHeight="1">
      <c r="B70" s="423"/>
      <c r="C70" s="370"/>
      <c r="D70" s="370"/>
      <c r="E70" s="370"/>
      <c r="F70" s="424"/>
      <c r="G70" s="102" t="s">
        <v>196</v>
      </c>
      <c r="H70" s="191"/>
      <c r="I70" s="102" t="s">
        <v>197</v>
      </c>
      <c r="J70" s="175"/>
      <c r="M70" s="138" t="str">
        <f>IF(H70="","算定回数を入力してください",TRUE)</f>
        <v>算定回数を入力してください</v>
      </c>
      <c r="N70" s="139"/>
      <c r="O70" s="119" t="str">
        <f>IF(J70="","実施患者数を入力してください",TRUE)</f>
        <v>実施患者数を入力してください</v>
      </c>
    </row>
    <row r="71" spans="2:17" ht="55.5" customHeight="1">
      <c r="B71" s="405" t="s">
        <v>198</v>
      </c>
      <c r="C71" s="406"/>
      <c r="D71" s="406"/>
      <c r="E71" s="406"/>
      <c r="F71" s="407"/>
      <c r="G71" s="96" t="s">
        <v>199</v>
      </c>
      <c r="H71" s="191"/>
      <c r="I71" s="96" t="s">
        <v>200</v>
      </c>
      <c r="J71" s="176"/>
      <c r="K71" s="136"/>
      <c r="L71" s="136"/>
      <c r="M71" s="138" t="str">
        <f>IF(H71="","算定回数を入力してください",TRUE)</f>
        <v>算定回数を入力してください</v>
      </c>
      <c r="N71" s="139"/>
      <c r="O71" s="118" t="str">
        <f>IF(J71="","訪問薬剤指導実績に対する個人在宅の割合を入力してください",TRUE)</f>
        <v>訪問薬剤指導実績に対する個人在宅の割合を入力してください</v>
      </c>
    </row>
    <row r="72" spans="2:17" ht="46.5" customHeight="1" thickBot="1">
      <c r="B72" s="408" t="s">
        <v>201</v>
      </c>
      <c r="C72" s="409"/>
      <c r="D72" s="410"/>
      <c r="E72" s="95" t="s">
        <v>202</v>
      </c>
      <c r="F72" s="192"/>
      <c r="G72" s="95" t="s">
        <v>203</v>
      </c>
      <c r="H72" s="191"/>
      <c r="I72" s="96" t="s">
        <v>204</v>
      </c>
      <c r="J72" s="175"/>
      <c r="M72" s="138" t="str">
        <f>IF(COUNTA(F72,H72,J72)&gt;0, TRUE, "適合する施設要件にチェックの上、算定回数を入力してください")</f>
        <v>適合する施設要件にチェックの上、算定回数を入力してください</v>
      </c>
      <c r="N72" s="139"/>
    </row>
    <row r="73" spans="2:17" ht="30" customHeight="1" thickBot="1">
      <c r="B73" s="411" t="s">
        <v>205</v>
      </c>
      <c r="C73" s="412"/>
      <c r="D73" s="412"/>
      <c r="E73" s="412"/>
      <c r="F73" s="413"/>
      <c r="G73" s="414" t="s">
        <v>92</v>
      </c>
      <c r="H73" s="415"/>
      <c r="I73" s="415" t="s">
        <v>93</v>
      </c>
      <c r="J73" s="416"/>
      <c r="L73" s="45">
        <v>0</v>
      </c>
      <c r="M73" s="138" t="str">
        <f>IF(L73=0,"選択してください","TRUE")</f>
        <v>選択してください</v>
      </c>
      <c r="N73" s="139"/>
    </row>
    <row r="74" spans="2:17" ht="30" customHeight="1" thickBot="1">
      <c r="B74" s="411" t="s">
        <v>206</v>
      </c>
      <c r="C74" s="412"/>
      <c r="D74" s="412"/>
      <c r="E74" s="412"/>
      <c r="F74" s="413"/>
      <c r="G74" s="414" t="s">
        <v>92</v>
      </c>
      <c r="H74" s="415"/>
      <c r="I74" s="415" t="s">
        <v>93</v>
      </c>
      <c r="J74" s="416"/>
      <c r="L74" s="45">
        <v>0</v>
      </c>
      <c r="M74" s="138" t="str">
        <f>IF(L74=0,"選択してください","TRUE")</f>
        <v>選択してください</v>
      </c>
      <c r="N74" s="139"/>
    </row>
    <row r="75" spans="2:17" ht="30" customHeight="1">
      <c r="B75" s="434" t="s">
        <v>99</v>
      </c>
      <c r="C75" s="435"/>
      <c r="D75" s="435"/>
      <c r="E75" s="435"/>
      <c r="F75" s="436"/>
      <c r="G75" s="437" t="s">
        <v>100</v>
      </c>
      <c r="H75" s="438"/>
      <c r="I75" s="415" t="s">
        <v>93</v>
      </c>
      <c r="J75" s="416"/>
      <c r="K75" s="45" t="s">
        <v>85</v>
      </c>
      <c r="L75" s="45">
        <v>0</v>
      </c>
      <c r="M75" s="138" t="str">
        <f>IF(L75=0,"選択してください","TRUE")</f>
        <v>選択してください</v>
      </c>
      <c r="N75" s="139"/>
      <c r="O75" s="177"/>
    </row>
    <row r="76" spans="2:17" ht="25" customHeight="1" thickBot="1">
      <c r="B76" s="103"/>
      <c r="C76" s="314" t="s">
        <v>207</v>
      </c>
      <c r="D76" s="439"/>
      <c r="E76" s="439"/>
      <c r="F76" s="440"/>
      <c r="G76" s="427" t="s">
        <v>101</v>
      </c>
      <c r="H76" s="428"/>
      <c r="I76" s="326" t="s">
        <v>102</v>
      </c>
      <c r="J76" s="433"/>
      <c r="L76" s="45">
        <v>0</v>
      </c>
      <c r="M76" s="138" t="str">
        <f>IF(L76=0,"選択してください",TRUE)</f>
        <v>選択してください</v>
      </c>
      <c r="N76" s="139"/>
    </row>
    <row r="77" spans="2:17" ht="30" customHeight="1">
      <c r="B77" s="87" t="s">
        <v>103</v>
      </c>
      <c r="C77" s="92"/>
      <c r="D77" s="92"/>
      <c r="E77" s="92"/>
      <c r="F77" s="92"/>
      <c r="G77" s="92"/>
      <c r="H77" s="90"/>
      <c r="I77" s="92"/>
      <c r="J77" s="93"/>
      <c r="M77" s="178"/>
      <c r="N77" s="139"/>
      <c r="P77" s="45" t="s">
        <v>44</v>
      </c>
    </row>
    <row r="78" spans="2:17" ht="35.15" customHeight="1">
      <c r="B78" s="86"/>
      <c r="C78" s="425" t="s">
        <v>104</v>
      </c>
      <c r="D78" s="425"/>
      <c r="E78" s="425"/>
      <c r="F78" s="426"/>
      <c r="G78" s="427" t="s">
        <v>92</v>
      </c>
      <c r="H78" s="428"/>
      <c r="I78" s="429" t="s">
        <v>93</v>
      </c>
      <c r="J78" s="430"/>
      <c r="L78" s="45">
        <v>0</v>
      </c>
      <c r="M78" s="138" t="str">
        <f>IF(L78=0,"選択してください",TRUE)</f>
        <v>選択してください</v>
      </c>
      <c r="N78" s="139"/>
    </row>
    <row r="79" spans="2:17" ht="35.15" customHeight="1" thickBot="1">
      <c r="B79" s="86"/>
      <c r="C79" s="425" t="s">
        <v>208</v>
      </c>
      <c r="D79" s="425"/>
      <c r="E79" s="425"/>
      <c r="F79" s="426"/>
      <c r="G79" s="325" t="s">
        <v>92</v>
      </c>
      <c r="H79" s="431"/>
      <c r="I79" s="432" t="s">
        <v>93</v>
      </c>
      <c r="J79" s="433"/>
      <c r="L79" s="45">
        <v>0</v>
      </c>
      <c r="M79" s="138" t="str">
        <f>IF(L79=0,"選択してください",TRUE)</f>
        <v>選択してください</v>
      </c>
      <c r="N79" s="139"/>
    </row>
    <row r="80" spans="2:17" s="179" customFormat="1" ht="30" customHeight="1" thickBot="1">
      <c r="B80" s="104" t="s">
        <v>105</v>
      </c>
      <c r="C80" s="445" t="s">
        <v>209</v>
      </c>
      <c r="D80" s="445"/>
      <c r="E80" s="445"/>
      <c r="F80" s="445"/>
      <c r="G80" s="437" t="s">
        <v>106</v>
      </c>
      <c r="H80" s="438"/>
      <c r="I80" s="438" t="s">
        <v>107</v>
      </c>
      <c r="J80" s="446"/>
      <c r="K80" s="179" t="s">
        <v>85</v>
      </c>
      <c r="L80" s="45">
        <v>0</v>
      </c>
      <c r="M80" s="138" t="str">
        <f>IF(L80=0,"選択してください",TRUE)</f>
        <v>選択してください</v>
      </c>
      <c r="N80" s="180"/>
      <c r="O80" s="181"/>
    </row>
    <row r="81" spans="1:24" s="179" customFormat="1" ht="30" customHeight="1" thickBot="1">
      <c r="B81" s="104" t="s">
        <v>210</v>
      </c>
      <c r="C81" s="445" t="s">
        <v>211</v>
      </c>
      <c r="D81" s="445"/>
      <c r="E81" s="445"/>
      <c r="F81" s="445"/>
      <c r="G81" s="437" t="s">
        <v>106</v>
      </c>
      <c r="H81" s="438"/>
      <c r="I81" s="438" t="s">
        <v>107</v>
      </c>
      <c r="J81" s="446"/>
      <c r="K81" s="179" t="s">
        <v>85</v>
      </c>
      <c r="L81" s="45">
        <v>0</v>
      </c>
      <c r="M81" s="138" t="str">
        <f>IF(L81=0,"選択してください",TRUE)</f>
        <v>選択してください</v>
      </c>
      <c r="N81" s="180"/>
      <c r="O81" s="181"/>
    </row>
    <row r="82" spans="1:24" s="179" customFormat="1" ht="30" customHeight="1" thickBot="1">
      <c r="B82" s="206" t="s">
        <v>212</v>
      </c>
      <c r="C82" s="441" t="s">
        <v>213</v>
      </c>
      <c r="D82" s="441"/>
      <c r="E82" s="441"/>
      <c r="F82" s="441"/>
      <c r="G82" s="419" t="s">
        <v>106</v>
      </c>
      <c r="H82" s="420"/>
      <c r="I82" s="420" t="s">
        <v>107</v>
      </c>
      <c r="J82" s="421"/>
      <c r="K82" s="179" t="s">
        <v>85</v>
      </c>
      <c r="L82" s="45">
        <v>0</v>
      </c>
      <c r="M82" s="138" t="str">
        <f>IF(L82=0,"選択してください",TRUE)</f>
        <v>選択してください</v>
      </c>
      <c r="N82" s="180"/>
      <c r="O82" s="181"/>
    </row>
    <row r="83" spans="1:24">
      <c r="A83" s="182"/>
      <c r="B83" s="182" t="s">
        <v>108</v>
      </c>
      <c r="C83" s="182"/>
      <c r="D83" s="182"/>
      <c r="E83" s="182"/>
      <c r="F83" s="182"/>
      <c r="G83" s="182"/>
      <c r="H83" s="182"/>
      <c r="I83" s="182"/>
      <c r="J83" s="182"/>
      <c r="K83" s="182"/>
    </row>
    <row r="84" spans="1:24" ht="27" customHeight="1">
      <c r="A84" s="183">
        <v>1</v>
      </c>
      <c r="B84" s="442" t="s">
        <v>214</v>
      </c>
      <c r="C84" s="442"/>
      <c r="D84" s="442"/>
      <c r="E84" s="442"/>
      <c r="F84" s="442"/>
      <c r="G84" s="442"/>
      <c r="H84" s="442"/>
      <c r="I84" s="442"/>
      <c r="J84" s="442"/>
      <c r="K84" s="184"/>
      <c r="L84" s="105"/>
      <c r="M84" s="107"/>
      <c r="N84" s="105"/>
      <c r="O84" s="105"/>
      <c r="P84" s="105"/>
      <c r="Q84" s="105"/>
      <c r="R84" s="105"/>
      <c r="S84" s="105"/>
      <c r="T84" s="105"/>
      <c r="U84" s="105"/>
      <c r="V84" s="105"/>
      <c r="W84" s="105"/>
      <c r="X84" s="105"/>
    </row>
    <row r="85" spans="1:24" ht="15" customHeight="1">
      <c r="A85" s="183">
        <v>2</v>
      </c>
      <c r="B85" s="443" t="s">
        <v>109</v>
      </c>
      <c r="C85" s="443"/>
      <c r="D85" s="443"/>
      <c r="E85" s="443"/>
      <c r="F85" s="443"/>
      <c r="G85" s="443"/>
      <c r="H85" s="443"/>
      <c r="I85" s="443"/>
      <c r="J85" s="443"/>
    </row>
    <row r="86" spans="1:24" ht="15" customHeight="1">
      <c r="A86" s="183">
        <v>3</v>
      </c>
      <c r="B86" s="444" t="s">
        <v>116</v>
      </c>
      <c r="C86" s="444"/>
      <c r="D86" s="444"/>
      <c r="E86" s="444"/>
      <c r="F86" s="444"/>
      <c r="G86" s="444"/>
      <c r="H86" s="444"/>
      <c r="I86" s="444"/>
      <c r="J86" s="444"/>
      <c r="K86" s="183"/>
    </row>
    <row r="87" spans="1:24" ht="15" customHeight="1">
      <c r="A87" s="183">
        <v>4</v>
      </c>
      <c r="B87" s="442" t="s">
        <v>215</v>
      </c>
      <c r="C87" s="442"/>
      <c r="D87" s="442"/>
      <c r="E87" s="442"/>
      <c r="F87" s="442"/>
      <c r="G87" s="442"/>
      <c r="H87" s="442"/>
      <c r="I87" s="442"/>
      <c r="J87" s="442"/>
      <c r="K87" s="185"/>
      <c r="L87" s="105"/>
      <c r="M87" s="107"/>
      <c r="N87" s="105"/>
    </row>
    <row r="88" spans="1:24" ht="15" customHeight="1">
      <c r="A88" s="183">
        <v>5</v>
      </c>
      <c r="B88" s="442" t="s">
        <v>216</v>
      </c>
      <c r="C88" s="442"/>
      <c r="D88" s="442"/>
      <c r="E88" s="442"/>
      <c r="F88" s="442"/>
      <c r="G88" s="442"/>
      <c r="H88" s="442"/>
      <c r="I88" s="442"/>
      <c r="J88" s="442"/>
      <c r="K88" s="185"/>
      <c r="L88" s="105"/>
      <c r="M88" s="107"/>
      <c r="N88" s="105"/>
    </row>
    <row r="89" spans="1:24" ht="15" customHeight="1">
      <c r="A89" s="183">
        <v>6</v>
      </c>
      <c r="B89" s="442" t="s">
        <v>217</v>
      </c>
      <c r="C89" s="442"/>
      <c r="D89" s="442"/>
      <c r="E89" s="442"/>
      <c r="F89" s="442"/>
      <c r="G89" s="442"/>
      <c r="H89" s="442"/>
      <c r="I89" s="442"/>
      <c r="J89" s="442"/>
      <c r="K89" s="185"/>
      <c r="L89" s="105"/>
      <c r="M89" s="107"/>
      <c r="N89" s="105"/>
    </row>
    <row r="90" spans="1:24" ht="38.25" customHeight="1">
      <c r="A90" s="183">
        <v>7</v>
      </c>
      <c r="B90" s="442" t="s">
        <v>218</v>
      </c>
      <c r="C90" s="442"/>
      <c r="D90" s="442"/>
      <c r="E90" s="442"/>
      <c r="F90" s="442"/>
      <c r="G90" s="442"/>
      <c r="H90" s="442"/>
      <c r="I90" s="442"/>
      <c r="J90" s="442"/>
      <c r="K90" s="183" t="s">
        <v>85</v>
      </c>
    </row>
    <row r="91" spans="1:24" ht="51.75" customHeight="1">
      <c r="A91" s="183">
        <v>8</v>
      </c>
      <c r="B91" s="442" t="s">
        <v>219</v>
      </c>
      <c r="C91" s="442"/>
      <c r="D91" s="442"/>
      <c r="E91" s="442"/>
      <c r="F91" s="442"/>
      <c r="G91" s="442"/>
      <c r="H91" s="442"/>
      <c r="I91" s="442"/>
      <c r="J91" s="442"/>
      <c r="K91" s="186" t="s">
        <v>85</v>
      </c>
    </row>
    <row r="92" spans="1:24" ht="27" customHeight="1">
      <c r="A92" s="183">
        <v>9</v>
      </c>
      <c r="B92" s="442" t="s">
        <v>117</v>
      </c>
      <c r="C92" s="442"/>
      <c r="D92" s="442"/>
      <c r="E92" s="442"/>
      <c r="F92" s="442"/>
      <c r="G92" s="442"/>
      <c r="H92" s="442"/>
      <c r="I92" s="442"/>
      <c r="J92" s="442"/>
      <c r="K92" s="185"/>
      <c r="L92" s="105"/>
      <c r="M92" s="107"/>
      <c r="N92" s="105"/>
    </row>
    <row r="93" spans="1:24" ht="13.5" customHeight="1">
      <c r="A93" s="183">
        <v>10</v>
      </c>
      <c r="B93" s="442" t="s">
        <v>220</v>
      </c>
      <c r="C93" s="442"/>
      <c r="D93" s="442"/>
      <c r="E93" s="442"/>
      <c r="F93" s="442"/>
      <c r="G93" s="442"/>
      <c r="H93" s="442"/>
      <c r="I93" s="442"/>
      <c r="J93" s="442"/>
      <c r="K93" s="185"/>
      <c r="L93" s="105"/>
      <c r="M93" s="107"/>
      <c r="N93" s="105"/>
    </row>
    <row r="94" spans="1:24" ht="15" customHeight="1">
      <c r="A94" s="183">
        <v>11</v>
      </c>
      <c r="B94" s="442" t="s">
        <v>221</v>
      </c>
      <c r="C94" s="442"/>
      <c r="D94" s="442"/>
      <c r="E94" s="442"/>
      <c r="F94" s="442"/>
      <c r="G94" s="442"/>
      <c r="H94" s="442"/>
      <c r="I94" s="442"/>
      <c r="J94" s="442"/>
      <c r="K94" s="185"/>
      <c r="L94" s="105"/>
      <c r="M94" s="107"/>
      <c r="N94" s="105"/>
    </row>
    <row r="95" spans="1:24" ht="30" customHeight="1">
      <c r="A95" s="183">
        <v>12</v>
      </c>
      <c r="B95" s="442" t="s">
        <v>110</v>
      </c>
      <c r="C95" s="442"/>
      <c r="D95" s="442"/>
      <c r="E95" s="442"/>
      <c r="F95" s="442"/>
      <c r="G95" s="442"/>
      <c r="H95" s="442"/>
      <c r="I95" s="442"/>
      <c r="J95" s="442"/>
      <c r="K95" s="187"/>
    </row>
    <row r="96" spans="1:24" ht="48.75" customHeight="1">
      <c r="A96" s="183">
        <v>13</v>
      </c>
      <c r="B96" s="442" t="s">
        <v>5596</v>
      </c>
      <c r="C96" s="442"/>
      <c r="D96" s="442"/>
      <c r="E96" s="442"/>
      <c r="F96" s="442"/>
      <c r="G96" s="442"/>
      <c r="H96" s="442"/>
      <c r="I96" s="442"/>
      <c r="J96" s="442"/>
      <c r="K96" s="187"/>
    </row>
    <row r="97" spans="1:13" ht="139.5" customHeight="1">
      <c r="A97" s="183">
        <v>14</v>
      </c>
      <c r="B97" s="442" t="s">
        <v>222</v>
      </c>
      <c r="C97" s="442"/>
      <c r="D97" s="442"/>
      <c r="E97" s="442"/>
      <c r="F97" s="442"/>
      <c r="G97" s="442"/>
      <c r="H97" s="442"/>
      <c r="I97" s="442"/>
      <c r="J97" s="442"/>
      <c r="K97" s="183"/>
    </row>
    <row r="98" spans="1:13" s="105" customFormat="1" ht="10.5" customHeight="1">
      <c r="I98" s="116"/>
      <c r="J98" s="116"/>
      <c r="M98" s="107"/>
    </row>
    <row r="117" ht="12.75" customHeight="1"/>
  </sheetData>
  <mergeCells count="170">
    <mergeCell ref="B93:J93"/>
    <mergeCell ref="B94:J94"/>
    <mergeCell ref="B95:J95"/>
    <mergeCell ref="B96:J96"/>
    <mergeCell ref="B97:J97"/>
    <mergeCell ref="B87:J87"/>
    <mergeCell ref="B88:J88"/>
    <mergeCell ref="B89:J89"/>
    <mergeCell ref="B90:J90"/>
    <mergeCell ref="B91:J91"/>
    <mergeCell ref="B92:J92"/>
    <mergeCell ref="C82:F82"/>
    <mergeCell ref="G82:H82"/>
    <mergeCell ref="I82:J82"/>
    <mergeCell ref="B84:J84"/>
    <mergeCell ref="B85:J85"/>
    <mergeCell ref="B86:J86"/>
    <mergeCell ref="C80:F80"/>
    <mergeCell ref="G80:H80"/>
    <mergeCell ref="I80:J80"/>
    <mergeCell ref="C81:F81"/>
    <mergeCell ref="G81:H81"/>
    <mergeCell ref="I81:J81"/>
    <mergeCell ref="C78:F78"/>
    <mergeCell ref="G78:H78"/>
    <mergeCell ref="I78:J78"/>
    <mergeCell ref="C79:F79"/>
    <mergeCell ref="G79:H79"/>
    <mergeCell ref="I79:J79"/>
    <mergeCell ref="B75:F75"/>
    <mergeCell ref="G75:H75"/>
    <mergeCell ref="I75:J75"/>
    <mergeCell ref="C76:F76"/>
    <mergeCell ref="G76:H76"/>
    <mergeCell ref="I76:J76"/>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64:F64"/>
    <mergeCell ref="G64:H64"/>
    <mergeCell ref="I64:J64"/>
    <mergeCell ref="C65:F65"/>
    <mergeCell ref="G65:H65"/>
    <mergeCell ref="I65:J65"/>
    <mergeCell ref="B61:C61"/>
    <mergeCell ref="D61:E61"/>
    <mergeCell ref="C62:F62"/>
    <mergeCell ref="G62:H62"/>
    <mergeCell ref="I62:J62"/>
    <mergeCell ref="C63:D63"/>
    <mergeCell ref="E63:F63"/>
    <mergeCell ref="I57:J57"/>
    <mergeCell ref="C58:F58"/>
    <mergeCell ref="G58:H58"/>
    <mergeCell ref="I58:J58"/>
    <mergeCell ref="C59:F59"/>
    <mergeCell ref="G59:H59"/>
    <mergeCell ref="I59:J59"/>
    <mergeCell ref="B52:F52"/>
    <mergeCell ref="C53:E53"/>
    <mergeCell ref="B55:C55"/>
    <mergeCell ref="D55:E55"/>
    <mergeCell ref="B57:F57"/>
    <mergeCell ref="G57:H57"/>
    <mergeCell ref="C50:F50"/>
    <mergeCell ref="G50:H50"/>
    <mergeCell ref="I50:J50"/>
    <mergeCell ref="C51:F51"/>
    <mergeCell ref="G51:H51"/>
    <mergeCell ref="I51:J51"/>
    <mergeCell ref="C46:F46"/>
    <mergeCell ref="H46:I46"/>
    <mergeCell ref="C47:J47"/>
    <mergeCell ref="C48:J48"/>
    <mergeCell ref="C49:F49"/>
    <mergeCell ref="G49:H49"/>
    <mergeCell ref="I49:J49"/>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B28:C28"/>
    <mergeCell ref="D28:E28"/>
    <mergeCell ref="B29:B30"/>
    <mergeCell ref="C29:F30"/>
    <mergeCell ref="G29:H29"/>
    <mergeCell ref="I29:J29"/>
    <mergeCell ref="G30:H30"/>
    <mergeCell ref="I30:J30"/>
    <mergeCell ref="C37:F37"/>
    <mergeCell ref="G37:H37"/>
    <mergeCell ref="I37:J37"/>
    <mergeCell ref="C31:E36"/>
    <mergeCell ref="F31:H31"/>
    <mergeCell ref="I31:J31"/>
    <mergeCell ref="F32:J32"/>
    <mergeCell ref="F33:H33"/>
    <mergeCell ref="I33:J33"/>
    <mergeCell ref="F34:J34"/>
    <mergeCell ref="F35:H35"/>
    <mergeCell ref="I35:J35"/>
    <mergeCell ref="F36:J36"/>
    <mergeCell ref="B24:C24"/>
    <mergeCell ref="D24:E24"/>
    <mergeCell ref="G24:I24"/>
    <mergeCell ref="O24:T24"/>
    <mergeCell ref="B25:C25"/>
    <mergeCell ref="D25:E25"/>
    <mergeCell ref="G25:I25"/>
    <mergeCell ref="O25:T25"/>
    <mergeCell ref="B27:J2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8:C8"/>
    <mergeCell ref="E8:G8"/>
    <mergeCell ref="B9:C10"/>
    <mergeCell ref="D9:G9"/>
    <mergeCell ref="H9:J10"/>
    <mergeCell ref="D10:E10"/>
    <mergeCell ref="A2:J2"/>
    <mergeCell ref="B6:C6"/>
    <mergeCell ref="D6:F6"/>
    <mergeCell ref="G6:H6"/>
    <mergeCell ref="B7:C7"/>
    <mergeCell ref="D7:H7"/>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5583</v>
      </c>
      <c r="B1" s="448"/>
    </row>
    <row r="2" spans="1:4" ht="29.25" customHeight="1">
      <c r="A2" s="449" t="s">
        <v>5584</v>
      </c>
      <c r="B2" s="449"/>
      <c r="C2" s="449"/>
      <c r="D2" s="54" t="s">
        <v>5585</v>
      </c>
    </row>
    <row r="3" spans="1:4" s="55" customFormat="1" ht="53.25" customHeight="1">
      <c r="A3" s="447" t="s">
        <v>5586</v>
      </c>
      <c r="B3" s="450"/>
      <c r="C3" s="450"/>
    </row>
    <row r="4" spans="1:4" s="55" customFormat="1" ht="168.75" customHeight="1">
      <c r="A4" s="447" t="s">
        <v>5587</v>
      </c>
      <c r="B4" s="447"/>
      <c r="C4" s="447"/>
    </row>
    <row r="5" spans="1:4" s="55" customFormat="1" ht="207.75" customHeight="1">
      <c r="A5" s="447"/>
      <c r="B5" s="447"/>
      <c r="C5" s="447"/>
    </row>
    <row r="6" spans="1:4" ht="20.25" customHeight="1">
      <c r="A6" s="451" t="s">
        <v>5588</v>
      </c>
      <c r="B6" s="452"/>
      <c r="C6" s="452"/>
    </row>
    <row r="7" spans="1:4" ht="238.5" customHeight="1">
      <c r="A7" s="447" t="s">
        <v>5589</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5590</v>
      </c>
      <c r="B12" s="447"/>
      <c r="C12" s="447"/>
    </row>
    <row r="13" spans="1:4" ht="243" customHeight="1">
      <c r="A13" s="447"/>
      <c r="B13" s="447"/>
      <c r="C13" s="447"/>
    </row>
    <row r="14" spans="1:4" ht="146.25" customHeight="1">
      <c r="A14" s="447"/>
      <c r="B14" s="447"/>
      <c r="C14" s="447"/>
    </row>
    <row r="15" spans="1:4">
      <c r="A15" s="56" t="s">
        <v>5591</v>
      </c>
      <c r="B15" s="56"/>
      <c r="C15" s="56"/>
    </row>
    <row r="16" spans="1:4" ht="114" customHeight="1">
      <c r="A16" s="447" t="s">
        <v>5592</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5593</v>
      </c>
      <c r="B20" s="447"/>
      <c r="C20" s="447"/>
    </row>
    <row r="21" spans="1:3" ht="54" customHeight="1">
      <c r="A21" s="447" t="s">
        <v>5594</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7" t="s">
        <v>225</v>
      </c>
      <c r="D1" s="457"/>
      <c r="E1" s="457"/>
      <c r="F1" s="457"/>
      <c r="G1" s="457"/>
      <c r="H1" s="457"/>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3" t="s">
        <v>327</v>
      </c>
      <c r="B42" s="453"/>
      <c r="C42" s="453"/>
      <c r="D42" s="453"/>
      <c r="E42" s="453"/>
      <c r="F42" s="453"/>
      <c r="G42" s="453"/>
      <c r="H42" s="453"/>
    </row>
    <row r="43" spans="1:8" ht="13">
      <c r="A43" s="453"/>
      <c r="B43" s="453"/>
      <c r="C43" s="453"/>
      <c r="D43" s="453"/>
      <c r="E43" s="453"/>
      <c r="F43" s="453"/>
      <c r="G43" s="453"/>
      <c r="H43" s="453"/>
    </row>
    <row r="44" spans="1:8" ht="13.5" customHeight="1">
      <c r="A44" s="453"/>
      <c r="B44" s="453"/>
      <c r="C44" s="453"/>
      <c r="D44" s="453"/>
      <c r="E44" s="453"/>
      <c r="F44" s="453"/>
      <c r="G44" s="453"/>
      <c r="H44" s="453"/>
    </row>
    <row r="45" spans="1:8" ht="13">
      <c r="A45" s="453"/>
      <c r="B45" s="453"/>
      <c r="C45" s="453"/>
      <c r="D45" s="453"/>
      <c r="E45" s="453"/>
      <c r="F45" s="453"/>
      <c r="G45" s="453"/>
      <c r="H45" s="453"/>
    </row>
    <row r="46" spans="1:8" ht="13">
      <c r="A46" s="453"/>
      <c r="B46" s="453"/>
      <c r="C46" s="453"/>
      <c r="D46" s="453"/>
      <c r="E46" s="453"/>
      <c r="F46" s="453"/>
      <c r="G46" s="453"/>
      <c r="H46" s="453"/>
    </row>
    <row r="47" spans="1:8" ht="13">
      <c r="A47" s="453"/>
      <c r="B47" s="453"/>
      <c r="C47" s="453"/>
      <c r="D47" s="453"/>
      <c r="E47" s="453"/>
      <c r="F47" s="453"/>
      <c r="G47" s="453"/>
      <c r="H47" s="453"/>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c r="A227" s="53" t="s">
        <v>1012</v>
      </c>
      <c r="B227" s="53" t="s">
        <v>1013</v>
      </c>
      <c r="C227" s="53" t="s">
        <v>1014</v>
      </c>
      <c r="D227" s="53" t="s">
        <v>1015</v>
      </c>
      <c r="E227" s="53" t="s">
        <v>1016</v>
      </c>
    </row>
    <row r="228" spans="1:5">
      <c r="A228" s="53" t="s">
        <v>1017</v>
      </c>
      <c r="B228" s="53" t="s">
        <v>1013</v>
      </c>
      <c r="C228" s="53" t="s">
        <v>1018</v>
      </c>
      <c r="D228" s="53" t="s">
        <v>1015</v>
      </c>
      <c r="E228" s="53" t="s">
        <v>1019</v>
      </c>
    </row>
    <row r="229" spans="1:5">
      <c r="A229" s="53" t="s">
        <v>1020</v>
      </c>
      <c r="B229" s="53" t="s">
        <v>1013</v>
      </c>
      <c r="C229" s="53" t="s">
        <v>1021</v>
      </c>
      <c r="D229" s="53" t="s">
        <v>1015</v>
      </c>
      <c r="E229" s="53" t="s">
        <v>1022</v>
      </c>
    </row>
    <row r="230" spans="1:5">
      <c r="A230" s="53" t="s">
        <v>1023</v>
      </c>
      <c r="B230" s="53" t="s">
        <v>1013</v>
      </c>
      <c r="C230" s="53" t="s">
        <v>1024</v>
      </c>
      <c r="D230" s="53" t="s">
        <v>1015</v>
      </c>
      <c r="E230" s="53" t="s">
        <v>1025</v>
      </c>
    </row>
    <row r="231" spans="1:5">
      <c r="A231" s="53" t="s">
        <v>1026</v>
      </c>
      <c r="B231" s="53" t="s">
        <v>1013</v>
      </c>
      <c r="C231" s="53" t="s">
        <v>1027</v>
      </c>
      <c r="D231" s="53" t="s">
        <v>1015</v>
      </c>
      <c r="E231" s="53" t="s">
        <v>1028</v>
      </c>
    </row>
    <row r="232" spans="1:5">
      <c r="A232" s="53" t="s">
        <v>1029</v>
      </c>
      <c r="B232" s="53" t="s">
        <v>1013</v>
      </c>
      <c r="C232" s="53" t="s">
        <v>1030</v>
      </c>
      <c r="D232" s="53" t="s">
        <v>1015</v>
      </c>
      <c r="E232" s="53" t="s">
        <v>1031</v>
      </c>
    </row>
    <row r="233" spans="1:5">
      <c r="A233" s="53" t="s">
        <v>1032</v>
      </c>
      <c r="B233" s="53" t="s">
        <v>1013</v>
      </c>
      <c r="C233" s="53" t="s">
        <v>1033</v>
      </c>
      <c r="D233" s="53" t="s">
        <v>1015</v>
      </c>
      <c r="E233" s="53" t="s">
        <v>1034</v>
      </c>
    </row>
    <row r="234" spans="1:5">
      <c r="A234" s="53" t="s">
        <v>1035</v>
      </c>
      <c r="B234" s="53" t="s">
        <v>1013</v>
      </c>
      <c r="C234" s="53" t="s">
        <v>1036</v>
      </c>
      <c r="D234" s="53" t="s">
        <v>1015</v>
      </c>
      <c r="E234" s="53" t="s">
        <v>1037</v>
      </c>
    </row>
    <row r="235" spans="1:5">
      <c r="A235" s="53" t="s">
        <v>1038</v>
      </c>
      <c r="B235" s="53" t="s">
        <v>1013</v>
      </c>
      <c r="C235" s="53" t="s">
        <v>1039</v>
      </c>
      <c r="D235" s="53" t="s">
        <v>1015</v>
      </c>
      <c r="E235" s="53" t="s">
        <v>1040</v>
      </c>
    </row>
    <row r="236" spans="1:5">
      <c r="A236" s="53" t="s">
        <v>1041</v>
      </c>
      <c r="B236" s="53" t="s">
        <v>1013</v>
      </c>
      <c r="C236" s="53" t="s">
        <v>1042</v>
      </c>
      <c r="D236" s="53" t="s">
        <v>1015</v>
      </c>
      <c r="E236" s="53" t="s">
        <v>1043</v>
      </c>
    </row>
    <row r="237" spans="1:5">
      <c r="A237" s="53" t="s">
        <v>1044</v>
      </c>
      <c r="B237" s="53" t="s">
        <v>1013</v>
      </c>
      <c r="C237" s="53" t="s">
        <v>1045</v>
      </c>
      <c r="D237" s="53" t="s">
        <v>1015</v>
      </c>
      <c r="E237" s="53" t="s">
        <v>1046</v>
      </c>
    </row>
    <row r="238" spans="1:5">
      <c r="A238" s="53" t="s">
        <v>1047</v>
      </c>
      <c r="B238" s="53" t="s">
        <v>1013</v>
      </c>
      <c r="C238" s="53" t="s">
        <v>1048</v>
      </c>
      <c r="D238" s="53" t="s">
        <v>1015</v>
      </c>
      <c r="E238" s="53" t="s">
        <v>1049</v>
      </c>
    </row>
    <row r="239" spans="1:5">
      <c r="A239" s="53" t="s">
        <v>1050</v>
      </c>
      <c r="B239" s="53" t="s">
        <v>1013</v>
      </c>
      <c r="C239" s="53" t="s">
        <v>1051</v>
      </c>
      <c r="D239" s="53" t="s">
        <v>1015</v>
      </c>
      <c r="E239" s="53" t="s">
        <v>1052</v>
      </c>
    </row>
    <row r="240" spans="1:5">
      <c r="A240" s="53" t="s">
        <v>1053</v>
      </c>
      <c r="B240" s="53" t="s">
        <v>1013</v>
      </c>
      <c r="C240" s="53" t="s">
        <v>1054</v>
      </c>
      <c r="D240" s="53" t="s">
        <v>1015</v>
      </c>
      <c r="E240" s="53" t="s">
        <v>1055</v>
      </c>
    </row>
    <row r="241" spans="1:5">
      <c r="A241" s="53" t="s">
        <v>1056</v>
      </c>
      <c r="B241" s="53" t="s">
        <v>1013</v>
      </c>
      <c r="C241" s="53" t="s">
        <v>1057</v>
      </c>
      <c r="D241" s="53" t="s">
        <v>1015</v>
      </c>
      <c r="E241" s="53" t="s">
        <v>1058</v>
      </c>
    </row>
    <row r="242" spans="1:5">
      <c r="A242" s="53" t="s">
        <v>1059</v>
      </c>
      <c r="B242" s="53" t="s">
        <v>1013</v>
      </c>
      <c r="C242" s="53" t="s">
        <v>1060</v>
      </c>
      <c r="D242" s="53" t="s">
        <v>1015</v>
      </c>
      <c r="E242" s="53" t="s">
        <v>1061</v>
      </c>
    </row>
    <row r="243" spans="1:5">
      <c r="A243" s="53" t="s">
        <v>1062</v>
      </c>
      <c r="B243" s="53" t="s">
        <v>1013</v>
      </c>
      <c r="C243" s="53" t="s">
        <v>1063</v>
      </c>
      <c r="D243" s="53" t="s">
        <v>1015</v>
      </c>
      <c r="E243" s="53" t="s">
        <v>1064</v>
      </c>
    </row>
    <row r="244" spans="1:5">
      <c r="A244" s="53" t="s">
        <v>1065</v>
      </c>
      <c r="B244" s="53" t="s">
        <v>1013</v>
      </c>
      <c r="C244" s="53" t="s">
        <v>1066</v>
      </c>
      <c r="D244" s="53" t="s">
        <v>1015</v>
      </c>
      <c r="E244" s="53" t="s">
        <v>1067</v>
      </c>
    </row>
    <row r="245" spans="1:5">
      <c r="A245" s="53" t="s">
        <v>1068</v>
      </c>
      <c r="B245" s="53" t="s">
        <v>1013</v>
      </c>
      <c r="C245" s="53" t="s">
        <v>1069</v>
      </c>
      <c r="D245" s="53" t="s">
        <v>1015</v>
      </c>
      <c r="E245" s="53" t="s">
        <v>1070</v>
      </c>
    </row>
    <row r="246" spans="1:5">
      <c r="A246" s="53" t="s">
        <v>1071</v>
      </c>
      <c r="B246" s="53" t="s">
        <v>1013</v>
      </c>
      <c r="C246" s="53" t="s">
        <v>1072</v>
      </c>
      <c r="D246" s="53" t="s">
        <v>1015</v>
      </c>
      <c r="E246" s="53" t="s">
        <v>1073</v>
      </c>
    </row>
    <row r="247" spans="1:5">
      <c r="A247" s="53" t="s">
        <v>1074</v>
      </c>
      <c r="B247" s="53" t="s">
        <v>1013</v>
      </c>
      <c r="C247" s="53" t="s">
        <v>1075</v>
      </c>
      <c r="D247" s="53" t="s">
        <v>1015</v>
      </c>
      <c r="E247" s="53" t="s">
        <v>1076</v>
      </c>
    </row>
    <row r="248" spans="1:5">
      <c r="A248" s="53" t="s">
        <v>1077</v>
      </c>
      <c r="B248" s="53" t="s">
        <v>1013</v>
      </c>
      <c r="C248" s="53" t="s">
        <v>1078</v>
      </c>
      <c r="D248" s="53" t="s">
        <v>1015</v>
      </c>
      <c r="E248" s="53" t="s">
        <v>1079</v>
      </c>
    </row>
    <row r="249" spans="1:5">
      <c r="A249" s="53" t="s">
        <v>1080</v>
      </c>
      <c r="B249" s="53" t="s">
        <v>1013</v>
      </c>
      <c r="C249" s="53" t="s">
        <v>1081</v>
      </c>
      <c r="D249" s="53" t="s">
        <v>1015</v>
      </c>
      <c r="E249" s="53" t="s">
        <v>1082</v>
      </c>
    </row>
    <row r="250" spans="1:5">
      <c r="A250" s="53" t="s">
        <v>1083</v>
      </c>
      <c r="B250" s="53" t="s">
        <v>1013</v>
      </c>
      <c r="C250" s="53" t="s">
        <v>1084</v>
      </c>
      <c r="D250" s="53" t="s">
        <v>1015</v>
      </c>
      <c r="E250" s="53" t="s">
        <v>1085</v>
      </c>
    </row>
    <row r="251" spans="1:5">
      <c r="A251" s="53" t="s">
        <v>1086</v>
      </c>
      <c r="B251" s="53" t="s">
        <v>1013</v>
      </c>
      <c r="C251" s="53" t="s">
        <v>1087</v>
      </c>
      <c r="D251" s="53" t="s">
        <v>1015</v>
      </c>
      <c r="E251" s="53" t="s">
        <v>1088</v>
      </c>
    </row>
    <row r="252" spans="1:5">
      <c r="A252" s="53" t="s">
        <v>1089</v>
      </c>
      <c r="B252" s="53" t="s">
        <v>1013</v>
      </c>
      <c r="C252" s="53" t="s">
        <v>1090</v>
      </c>
      <c r="D252" s="53" t="s">
        <v>1015</v>
      </c>
      <c r="E252" s="53" t="s">
        <v>1091</v>
      </c>
    </row>
    <row r="253" spans="1:5">
      <c r="A253" s="53" t="s">
        <v>1092</v>
      </c>
      <c r="B253" s="53" t="s">
        <v>1013</v>
      </c>
      <c r="C253" s="53" t="s">
        <v>1093</v>
      </c>
      <c r="D253" s="53" t="s">
        <v>1015</v>
      </c>
      <c r="E253" s="53" t="s">
        <v>1094</v>
      </c>
    </row>
    <row r="254" spans="1:5">
      <c r="A254" s="53" t="s">
        <v>1095</v>
      </c>
      <c r="B254" s="53" t="s">
        <v>1013</v>
      </c>
      <c r="C254" s="53" t="s">
        <v>1096</v>
      </c>
      <c r="D254" s="53" t="s">
        <v>1015</v>
      </c>
      <c r="E254" s="53" t="s">
        <v>1097</v>
      </c>
    </row>
    <row r="255" spans="1:5">
      <c r="A255" s="53" t="s">
        <v>1098</v>
      </c>
      <c r="B255" s="53" t="s">
        <v>1013</v>
      </c>
      <c r="C255" s="53" t="s">
        <v>1099</v>
      </c>
      <c r="D255" s="53" t="s">
        <v>1015</v>
      </c>
      <c r="E255" s="53" t="s">
        <v>1100</v>
      </c>
    </row>
    <row r="256" spans="1:5">
      <c r="A256" s="53" t="s">
        <v>1101</v>
      </c>
      <c r="B256" s="53" t="s">
        <v>1013</v>
      </c>
      <c r="C256" s="53" t="s">
        <v>1102</v>
      </c>
      <c r="D256" s="53" t="s">
        <v>1015</v>
      </c>
      <c r="E256" s="53" t="s">
        <v>1103</v>
      </c>
    </row>
    <row r="257" spans="1:5">
      <c r="A257" s="53" t="s">
        <v>1104</v>
      </c>
      <c r="B257" s="53" t="s">
        <v>1013</v>
      </c>
      <c r="C257" s="53" t="s">
        <v>1105</v>
      </c>
      <c r="D257" s="53" t="s">
        <v>1015</v>
      </c>
      <c r="E257" s="53" t="s">
        <v>1106</v>
      </c>
    </row>
    <row r="258" spans="1:5">
      <c r="A258" s="53" t="s">
        <v>1107</v>
      </c>
      <c r="B258" s="53" t="s">
        <v>1013</v>
      </c>
      <c r="C258" s="53" t="s">
        <v>1108</v>
      </c>
      <c r="D258" s="53" t="s">
        <v>1015</v>
      </c>
      <c r="E258" s="53" t="s">
        <v>1109</v>
      </c>
    </row>
    <row r="259" spans="1:5">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4" t="s">
        <v>20</v>
      </c>
      <c r="B1" s="465"/>
      <c r="C1" s="466"/>
      <c r="D1" s="3"/>
      <c r="E1" s="3"/>
      <c r="F1" s="3"/>
      <c r="G1" s="4"/>
      <c r="H1" s="4"/>
      <c r="I1" s="4"/>
      <c r="J1" s="4"/>
      <c r="K1" s="4"/>
      <c r="M1" s="461"/>
      <c r="N1" s="461"/>
      <c r="O1" s="461"/>
      <c r="P1" s="461"/>
      <c r="Q1" s="461"/>
      <c r="R1" s="461"/>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5" t="s">
        <v>21</v>
      </c>
      <c r="D4" s="515"/>
      <c r="E4" s="515"/>
      <c r="F4" s="515"/>
      <c r="G4" s="515"/>
      <c r="H4" s="515"/>
      <c r="I4" s="515"/>
      <c r="J4" s="515"/>
      <c r="K4" s="515"/>
      <c r="L4" s="515"/>
      <c r="M4" s="515"/>
      <c r="N4" s="515"/>
      <c r="O4" s="515"/>
      <c r="P4" s="515"/>
      <c r="Q4" s="515"/>
      <c r="R4" s="515"/>
      <c r="S4" s="515"/>
    </row>
    <row r="5" spans="1:54" ht="15" customHeight="1">
      <c r="C5" s="32"/>
      <c r="D5" s="32"/>
      <c r="E5" s="32"/>
      <c r="F5" s="32"/>
      <c r="G5" s="32"/>
      <c r="H5" s="32"/>
      <c r="I5" s="32"/>
      <c r="J5" s="32"/>
      <c r="K5" s="32"/>
      <c r="L5" s="32"/>
      <c r="M5" s="32"/>
      <c r="N5" s="32"/>
      <c r="O5" s="32"/>
      <c r="P5" s="32"/>
      <c r="Q5" s="32"/>
      <c r="R5" s="32"/>
    </row>
    <row r="6" spans="1:54" ht="21" customHeight="1">
      <c r="B6" s="43"/>
      <c r="C6" s="487" t="s">
        <v>22</v>
      </c>
      <c r="D6" s="487"/>
      <c r="E6" s="487"/>
      <c r="F6" s="487"/>
      <c r="G6" s="487"/>
      <c r="H6" s="487"/>
      <c r="I6" s="487"/>
      <c r="J6" s="487"/>
      <c r="K6" s="487"/>
      <c r="L6" s="487"/>
      <c r="M6" s="487"/>
      <c r="N6" s="487"/>
      <c r="O6" s="487"/>
      <c r="P6" s="487"/>
      <c r="Q6" s="487"/>
      <c r="R6" s="487"/>
      <c r="S6" s="487"/>
      <c r="T6" s="487"/>
      <c r="U6" s="42"/>
    </row>
    <row r="7" spans="1:54" ht="21" customHeight="1">
      <c r="B7" s="43"/>
      <c r="C7" s="487"/>
      <c r="D7" s="487"/>
      <c r="E7" s="487"/>
      <c r="F7" s="487"/>
      <c r="G7" s="487"/>
      <c r="H7" s="487"/>
      <c r="I7" s="487"/>
      <c r="J7" s="487"/>
      <c r="K7" s="487"/>
      <c r="L7" s="487"/>
      <c r="M7" s="487"/>
      <c r="N7" s="487"/>
      <c r="O7" s="487"/>
      <c r="P7" s="487"/>
      <c r="Q7" s="487"/>
      <c r="R7" s="487"/>
      <c r="S7" s="487"/>
      <c r="T7" s="487"/>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8" t="s">
        <v>23</v>
      </c>
      <c r="D10" s="489"/>
      <c r="E10" s="489"/>
      <c r="F10" s="489"/>
      <c r="G10" s="489"/>
      <c r="H10" s="489"/>
      <c r="I10" s="489"/>
      <c r="J10" s="489"/>
      <c r="K10" s="489"/>
      <c r="L10" s="489"/>
      <c r="M10" s="490"/>
      <c r="P10" s="467" t="s">
        <v>24</v>
      </c>
      <c r="Q10" s="468"/>
      <c r="R10" s="468"/>
      <c r="S10" s="468"/>
      <c r="T10" s="469"/>
    </row>
    <row r="11" spans="1:54" ht="24.75" customHeight="1">
      <c r="C11" s="491"/>
      <c r="D11" s="492"/>
      <c r="E11" s="492"/>
      <c r="F11" s="492"/>
      <c r="G11" s="492"/>
      <c r="H11" s="492"/>
      <c r="I11" s="492"/>
      <c r="J11" s="492"/>
      <c r="K11" s="492"/>
      <c r="L11" s="492"/>
      <c r="M11" s="493"/>
      <c r="P11" s="470"/>
      <c r="Q11" s="471"/>
      <c r="R11" s="471"/>
      <c r="S11" s="471"/>
      <c r="T11" s="472"/>
    </row>
    <row r="12" spans="1:54" ht="23.25" customHeight="1">
      <c r="W12" s="41"/>
    </row>
    <row r="13" spans="1:54" ht="18.75" customHeight="1">
      <c r="C13" s="494" t="s">
        <v>25</v>
      </c>
      <c r="D13" s="495"/>
      <c r="E13" s="495"/>
      <c r="F13" s="495"/>
      <c r="G13" s="495"/>
      <c r="H13" s="495"/>
      <c r="I13" s="495"/>
      <c r="J13" s="495"/>
      <c r="K13" s="495"/>
      <c r="L13" s="495"/>
      <c r="M13" s="495"/>
      <c r="N13" s="495"/>
      <c r="O13" s="495"/>
      <c r="P13" s="495"/>
      <c r="Q13" s="495"/>
      <c r="R13" s="496"/>
      <c r="T13" s="40"/>
      <c r="U13" s="40"/>
    </row>
    <row r="14" spans="1:54" ht="17.25" customHeight="1">
      <c r="C14" s="497"/>
      <c r="D14" s="498"/>
      <c r="E14" s="498"/>
      <c r="F14" s="498"/>
      <c r="G14" s="498"/>
      <c r="H14" s="498"/>
      <c r="I14" s="498"/>
      <c r="J14" s="498"/>
      <c r="K14" s="498"/>
      <c r="L14" s="498"/>
      <c r="M14" s="498"/>
      <c r="N14" s="498"/>
      <c r="O14" s="498"/>
      <c r="P14" s="498"/>
      <c r="Q14" s="498"/>
      <c r="R14" s="499"/>
      <c r="T14" s="40"/>
      <c r="U14" s="40"/>
    </row>
    <row r="17" spans="3:18" ht="13.5" thickBot="1"/>
    <row r="18" spans="3:18" ht="14.5" thickBot="1">
      <c r="D18" s="462" t="s">
        <v>26</v>
      </c>
      <c r="E18" s="462"/>
      <c r="F18" s="463"/>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500" t="s">
        <v>30</v>
      </c>
      <c r="D24" s="501"/>
      <c r="E24" s="501"/>
      <c r="F24" s="501"/>
      <c r="G24" s="501"/>
      <c r="H24" s="501"/>
      <c r="I24" s="501"/>
      <c r="J24" s="501"/>
      <c r="K24" s="501"/>
      <c r="L24" s="501"/>
      <c r="M24" s="501"/>
      <c r="N24" s="501"/>
      <c r="O24" s="501"/>
      <c r="P24" s="501"/>
      <c r="Q24" s="501"/>
      <c r="R24" s="502"/>
    </row>
    <row r="25" spans="3:18" ht="13.5" customHeight="1">
      <c r="C25" s="503"/>
      <c r="D25" s="504"/>
      <c r="E25" s="504"/>
      <c r="F25" s="504"/>
      <c r="G25" s="504"/>
      <c r="H25" s="504"/>
      <c r="I25" s="504"/>
      <c r="J25" s="504"/>
      <c r="K25" s="504"/>
      <c r="L25" s="504"/>
      <c r="M25" s="504"/>
      <c r="N25" s="504"/>
      <c r="O25" s="504"/>
      <c r="P25" s="504"/>
      <c r="Q25" s="504"/>
      <c r="R25" s="505"/>
    </row>
    <row r="26" spans="3:18" ht="21" customHeight="1">
      <c r="C26" s="506"/>
      <c r="D26" s="507"/>
      <c r="E26" s="507"/>
      <c r="F26" s="507"/>
      <c r="G26" s="507"/>
      <c r="H26" s="507"/>
      <c r="I26" s="507"/>
      <c r="J26" s="507"/>
      <c r="K26" s="507"/>
      <c r="L26" s="507"/>
      <c r="M26" s="507"/>
      <c r="N26" s="507"/>
      <c r="O26" s="507"/>
      <c r="P26" s="507"/>
      <c r="Q26" s="507"/>
      <c r="R26" s="508"/>
    </row>
    <row r="27" spans="3:18" ht="13.5" customHeight="1">
      <c r="C27" s="509" t="s">
        <v>5602</v>
      </c>
      <c r="D27" s="510"/>
      <c r="E27" s="510"/>
      <c r="F27" s="510"/>
      <c r="G27" s="510"/>
      <c r="H27" s="510"/>
      <c r="I27" s="510"/>
      <c r="J27" s="510"/>
      <c r="K27" s="510"/>
      <c r="L27" s="510"/>
      <c r="M27" s="510"/>
      <c r="N27" s="510"/>
      <c r="O27" s="510"/>
      <c r="P27" s="510"/>
      <c r="Q27" s="510"/>
      <c r="R27" s="511"/>
    </row>
    <row r="28" spans="3:18" ht="13.5" customHeight="1">
      <c r="C28" s="512"/>
      <c r="D28" s="513"/>
      <c r="E28" s="513"/>
      <c r="F28" s="513"/>
      <c r="G28" s="513"/>
      <c r="H28" s="513"/>
      <c r="I28" s="513"/>
      <c r="J28" s="513"/>
      <c r="K28" s="513"/>
      <c r="L28" s="513"/>
      <c r="M28" s="513"/>
      <c r="N28" s="513"/>
      <c r="O28" s="513"/>
      <c r="P28" s="513"/>
      <c r="Q28" s="513"/>
      <c r="R28" s="514"/>
    </row>
    <row r="29" spans="3:18">
      <c r="C29" s="475"/>
      <c r="D29" s="476"/>
      <c r="E29" s="476"/>
      <c r="F29" s="476"/>
      <c r="G29" s="476"/>
      <c r="H29" s="476"/>
      <c r="I29" s="476"/>
      <c r="J29" s="476"/>
      <c r="K29" s="476"/>
      <c r="L29" s="476"/>
      <c r="M29" s="476"/>
      <c r="N29" s="476"/>
      <c r="O29" s="476"/>
      <c r="P29" s="476"/>
      <c r="Q29" s="476"/>
      <c r="R29" s="477"/>
    </row>
    <row r="30" spans="3:18">
      <c r="C30" s="478"/>
      <c r="D30" s="479"/>
      <c r="E30" s="479"/>
      <c r="F30" s="479"/>
      <c r="G30" s="479"/>
      <c r="H30" s="479"/>
      <c r="I30" s="479"/>
      <c r="J30" s="479"/>
      <c r="K30" s="479"/>
      <c r="L30" s="479"/>
      <c r="M30" s="479"/>
      <c r="N30" s="479"/>
      <c r="O30" s="479"/>
      <c r="P30" s="479"/>
      <c r="Q30" s="479"/>
      <c r="R30" s="480"/>
    </row>
    <row r="31" spans="3:18">
      <c r="C31" s="478"/>
      <c r="D31" s="479"/>
      <c r="E31" s="479"/>
      <c r="F31" s="479"/>
      <c r="G31" s="479"/>
      <c r="H31" s="479"/>
      <c r="I31" s="479"/>
      <c r="J31" s="479"/>
      <c r="K31" s="479"/>
      <c r="L31" s="479"/>
      <c r="M31" s="479"/>
      <c r="N31" s="479"/>
      <c r="O31" s="479"/>
      <c r="P31" s="479"/>
      <c r="Q31" s="479"/>
      <c r="R31" s="480"/>
    </row>
    <row r="32" spans="3:18">
      <c r="C32" s="478"/>
      <c r="D32" s="479"/>
      <c r="E32" s="479"/>
      <c r="F32" s="479"/>
      <c r="G32" s="479"/>
      <c r="H32" s="479"/>
      <c r="I32" s="479"/>
      <c r="J32" s="479"/>
      <c r="K32" s="479"/>
      <c r="L32" s="479"/>
      <c r="M32" s="479"/>
      <c r="N32" s="479"/>
      <c r="O32" s="479"/>
      <c r="P32" s="479"/>
      <c r="Q32" s="479"/>
      <c r="R32" s="480"/>
    </row>
    <row r="33" spans="3:18">
      <c r="C33" s="478"/>
      <c r="D33" s="479"/>
      <c r="E33" s="479"/>
      <c r="F33" s="479"/>
      <c r="G33" s="479"/>
      <c r="H33" s="479"/>
      <c r="I33" s="479"/>
      <c r="J33" s="479"/>
      <c r="K33" s="479"/>
      <c r="L33" s="479"/>
      <c r="M33" s="479"/>
      <c r="N33" s="479"/>
      <c r="O33" s="479"/>
      <c r="P33" s="479"/>
      <c r="Q33" s="479"/>
      <c r="R33" s="480"/>
    </row>
    <row r="34" spans="3:18">
      <c r="C34" s="478"/>
      <c r="D34" s="479"/>
      <c r="E34" s="479"/>
      <c r="F34" s="479"/>
      <c r="G34" s="479"/>
      <c r="H34" s="479"/>
      <c r="I34" s="479"/>
      <c r="J34" s="479"/>
      <c r="K34" s="479"/>
      <c r="L34" s="479"/>
      <c r="M34" s="479"/>
      <c r="N34" s="479"/>
      <c r="O34" s="479"/>
      <c r="P34" s="479"/>
      <c r="Q34" s="479"/>
      <c r="R34" s="480"/>
    </row>
    <row r="35" spans="3:18" ht="18.75" customHeight="1">
      <c r="C35" s="481" t="s">
        <v>31</v>
      </c>
      <c r="D35" s="482"/>
      <c r="E35" s="482"/>
      <c r="F35" s="482"/>
      <c r="G35" s="482"/>
      <c r="H35" s="482"/>
      <c r="I35" s="482"/>
      <c r="J35" s="482"/>
      <c r="K35" s="482"/>
      <c r="L35" s="482"/>
      <c r="M35" s="482"/>
      <c r="N35" s="482"/>
      <c r="O35" s="482"/>
      <c r="P35" s="482"/>
      <c r="Q35" s="482"/>
      <c r="R35" s="483"/>
    </row>
    <row r="36" spans="3:18" ht="18.75" customHeight="1" thickBot="1">
      <c r="C36" s="484"/>
      <c r="D36" s="485"/>
      <c r="E36" s="485"/>
      <c r="F36" s="485"/>
      <c r="G36" s="485"/>
      <c r="H36" s="485"/>
      <c r="I36" s="485"/>
      <c r="J36" s="485"/>
      <c r="K36" s="485"/>
      <c r="L36" s="485"/>
      <c r="M36" s="485"/>
      <c r="N36" s="485"/>
      <c r="O36" s="485"/>
      <c r="P36" s="485"/>
      <c r="Q36" s="485"/>
      <c r="R36" s="486"/>
    </row>
    <row r="38" spans="3:18" ht="18">
      <c r="C38" s="9"/>
      <c r="D38" s="9"/>
      <c r="E38" s="9"/>
      <c r="F38" s="9"/>
      <c r="G38" s="9"/>
      <c r="H38" s="9"/>
      <c r="I38" s="9"/>
      <c r="J38"/>
      <c r="K38"/>
      <c r="N38" s="72" t="s">
        <v>32</v>
      </c>
    </row>
    <row r="39" spans="3:18" ht="18" customHeight="1">
      <c r="C39" s="473" t="s">
        <v>33</v>
      </c>
      <c r="D39" s="474"/>
      <c r="E39" s="474"/>
      <c r="F39" s="474"/>
      <c r="G39" s="474"/>
      <c r="H39" s="474"/>
      <c r="I39" s="474"/>
      <c r="J39" s="474"/>
      <c r="K39" s="39"/>
    </row>
    <row r="40" spans="3:18" ht="18">
      <c r="C40" s="10"/>
      <c r="D40"/>
      <c r="E40"/>
      <c r="F40"/>
      <c r="G40"/>
      <c r="H40"/>
      <c r="I40"/>
      <c r="J40"/>
      <c r="K40"/>
    </row>
    <row r="41" spans="3:18" ht="18" customHeight="1">
      <c r="C41" s="473" t="s">
        <v>34</v>
      </c>
      <c r="D41" s="474"/>
      <c r="E41" s="474"/>
      <c r="F41" s="474"/>
      <c r="G41" s="474"/>
      <c r="H41" s="474"/>
      <c r="I41" s="474"/>
      <c r="J41" s="474"/>
      <c r="K41" s="39"/>
      <c r="L41" s="74"/>
      <c r="M41" s="73"/>
      <c r="N41" s="75"/>
      <c r="O41" s="73"/>
      <c r="P41" s="75"/>
      <c r="Q41" s="73"/>
      <c r="R41" s="73"/>
    </row>
    <row r="42" spans="3:18" ht="18" customHeight="1">
      <c r="C42" s="458" t="s">
        <v>35</v>
      </c>
      <c r="D42" s="458"/>
      <c r="E42" s="459"/>
      <c r="F42" s="459"/>
      <c r="G42" s="459"/>
      <c r="H42" s="459"/>
      <c r="I42" s="459"/>
      <c r="J42" s="459"/>
      <c r="K42" s="459"/>
      <c r="L42" s="459"/>
      <c r="M42" s="459"/>
      <c r="N42" s="459"/>
      <c r="O42" s="459"/>
      <c r="P42" s="459"/>
      <c r="Q42" s="459"/>
      <c r="R42" s="459"/>
    </row>
    <row r="43" spans="3:18" ht="18" customHeight="1">
      <c r="C43" s="458" t="s">
        <v>36</v>
      </c>
      <c r="D43" s="458"/>
      <c r="E43" s="459"/>
      <c r="F43" s="459"/>
      <c r="G43" s="459"/>
      <c r="H43" s="459"/>
      <c r="I43" s="459"/>
      <c r="J43" s="459"/>
      <c r="K43" s="459"/>
      <c r="L43" s="459"/>
      <c r="M43" s="459"/>
      <c r="N43" s="459"/>
      <c r="O43" s="459"/>
      <c r="P43" s="459"/>
      <c r="Q43" s="459"/>
      <c r="R43" s="459"/>
    </row>
    <row r="44" spans="3:18" ht="18" customHeight="1">
      <c r="C44" s="458" t="s">
        <v>37</v>
      </c>
      <c r="D44" s="458"/>
      <c r="E44" s="459"/>
      <c r="F44" s="459"/>
      <c r="G44" s="459"/>
      <c r="H44" s="459"/>
      <c r="I44" s="459"/>
      <c r="J44" s="459"/>
      <c r="K44" s="459"/>
      <c r="L44" s="459"/>
      <c r="M44" s="459"/>
      <c r="N44" s="459"/>
      <c r="O44" s="459"/>
      <c r="P44" s="459"/>
      <c r="Q44" s="459"/>
      <c r="R44" s="459"/>
    </row>
    <row r="45" spans="3:18" ht="18" customHeight="1">
      <c r="C45" s="458" t="s">
        <v>38</v>
      </c>
      <c r="D45" s="458"/>
      <c r="E45" s="460" t="s">
        <v>39</v>
      </c>
      <c r="F45" s="460"/>
      <c r="G45" s="460"/>
      <c r="H45" s="460"/>
      <c r="I45" s="460"/>
      <c r="J45" s="460"/>
      <c r="K45" s="460"/>
      <c r="L45" s="460"/>
      <c r="M45" s="460"/>
      <c r="N45" s="460"/>
      <c r="O45" s="460"/>
      <c r="P45" s="460"/>
      <c r="Q45" s="460"/>
      <c r="R45" s="460"/>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17" t="s">
        <v>5603</v>
      </c>
      <c r="B2" s="517"/>
      <c r="C2" s="517"/>
      <c r="D2" s="517"/>
      <c r="E2" s="517"/>
      <c r="F2" s="517"/>
      <c r="G2" s="517"/>
      <c r="H2" s="517"/>
      <c r="I2" s="517"/>
      <c r="J2" s="517"/>
      <c r="K2" s="517"/>
      <c r="L2" s="517"/>
      <c r="M2" s="517"/>
      <c r="N2" s="517"/>
      <c r="O2" s="517"/>
      <c r="P2" s="517"/>
      <c r="Q2" s="517"/>
      <c r="R2" s="517"/>
      <c r="S2" s="517"/>
      <c r="T2" s="517"/>
      <c r="U2" s="517"/>
    </row>
    <row r="3" spans="1:21" ht="21.65" customHeight="1"/>
    <row r="4" spans="1:21" ht="21.65" customHeight="1"/>
    <row r="5" spans="1:21" ht="21.65" customHeight="1">
      <c r="H5" s="39"/>
      <c r="I5" s="39"/>
      <c r="J5" s="60"/>
      <c r="K5" s="518" t="s">
        <v>5604</v>
      </c>
      <c r="L5" s="518"/>
      <c r="M5" s="519"/>
      <c r="N5" s="519"/>
      <c r="O5" s="60" t="s">
        <v>5605</v>
      </c>
      <c r="P5" s="520"/>
      <c r="Q5" s="520"/>
      <c r="R5" s="60" t="s">
        <v>5606</v>
      </c>
      <c r="S5" s="520"/>
      <c r="T5" s="520"/>
      <c r="U5" s="60" t="s">
        <v>5607</v>
      </c>
    </row>
    <row r="6" spans="1:21" ht="21.65" customHeight="1"/>
    <row r="7" spans="1:21" ht="21.65" customHeight="1">
      <c r="A7" s="516" t="s">
        <v>5608</v>
      </c>
      <c r="B7" s="516"/>
      <c r="C7" s="516"/>
      <c r="D7" s="516"/>
      <c r="E7" s="516"/>
      <c r="F7" s="516"/>
      <c r="G7" s="516"/>
    </row>
    <row r="8" spans="1:21" ht="21.65" customHeight="1"/>
    <row r="9" spans="1:21" ht="21.65" customHeight="1">
      <c r="C9" s="61"/>
    </row>
    <row r="10" spans="1:21" ht="21.65" customHeight="1">
      <c r="E10" s="521" t="s">
        <v>5609</v>
      </c>
      <c r="F10" s="522"/>
      <c r="G10" s="522"/>
      <c r="H10" s="522"/>
      <c r="I10" s="522"/>
      <c r="J10" s="523"/>
      <c r="K10" s="527"/>
      <c r="L10" s="528"/>
      <c r="M10" s="528"/>
      <c r="N10" s="528"/>
      <c r="O10" s="528"/>
      <c r="P10" s="528"/>
      <c r="Q10" s="528"/>
      <c r="R10" s="528"/>
      <c r="S10" s="528"/>
      <c r="T10" s="528"/>
      <c r="U10" s="529"/>
    </row>
    <row r="11" spans="1:21" ht="21.65" customHeight="1">
      <c r="E11" s="524"/>
      <c r="F11" s="525"/>
      <c r="G11" s="525"/>
      <c r="H11" s="525"/>
      <c r="I11" s="525"/>
      <c r="J11" s="526"/>
      <c r="K11" s="530"/>
      <c r="L11" s="531"/>
      <c r="M11" s="531"/>
      <c r="N11" s="531"/>
      <c r="O11" s="531"/>
      <c r="P11" s="531"/>
      <c r="Q11" s="531"/>
      <c r="R11" s="531"/>
      <c r="S11" s="531"/>
      <c r="T11" s="531"/>
      <c r="U11" s="532"/>
    </row>
    <row r="12" spans="1:21" ht="21.65" customHeight="1">
      <c r="A12" s="533"/>
      <c r="B12" s="533"/>
      <c r="C12" s="533"/>
      <c r="D12" s="533"/>
      <c r="E12" s="533"/>
      <c r="F12" s="533"/>
      <c r="G12" s="533"/>
      <c r="H12" s="533"/>
      <c r="I12" s="533"/>
      <c r="J12" s="533"/>
      <c r="K12" s="533"/>
      <c r="L12" s="533"/>
      <c r="M12" s="533"/>
      <c r="N12" s="533"/>
      <c r="O12" s="533"/>
      <c r="P12" s="533"/>
      <c r="Q12" s="533"/>
      <c r="R12" s="533"/>
      <c r="S12" s="533"/>
      <c r="T12" s="533"/>
      <c r="U12" s="533"/>
    </row>
    <row r="13" spans="1:21" ht="21.65" customHeight="1">
      <c r="J13" s="516" t="s">
        <v>5610</v>
      </c>
      <c r="K13" s="516"/>
      <c r="L13" s="39" t="s">
        <v>5611</v>
      </c>
      <c r="M13" s="519"/>
      <c r="N13" s="519"/>
      <c r="O13" s="62" t="s">
        <v>5612</v>
      </c>
      <c r="P13" s="519"/>
      <c r="Q13" s="519"/>
      <c r="R13" s="39"/>
      <c r="S13" s="39"/>
    </row>
    <row r="14" spans="1:21" ht="33.65" customHeight="1">
      <c r="L14" s="534"/>
      <c r="M14" s="534"/>
      <c r="N14" s="534"/>
      <c r="O14" s="534"/>
      <c r="P14" s="534"/>
      <c r="Q14" s="534"/>
      <c r="R14" s="534"/>
      <c r="S14" s="534"/>
      <c r="T14" s="534"/>
      <c r="U14" s="534"/>
    </row>
    <row r="15" spans="1:21" ht="21.65" customHeight="1">
      <c r="E15" s="535" t="s">
        <v>5613</v>
      </c>
      <c r="F15" s="516"/>
      <c r="G15" s="516"/>
      <c r="H15" s="516"/>
      <c r="J15" s="516" t="s">
        <v>5614</v>
      </c>
      <c r="K15" s="516"/>
      <c r="M15" s="536"/>
      <c r="N15" s="536"/>
      <c r="O15" s="536"/>
      <c r="P15" s="536"/>
      <c r="Q15" s="536"/>
      <c r="R15" s="536"/>
      <c r="S15" s="536"/>
      <c r="T15" s="536"/>
      <c r="U15" s="536"/>
    </row>
    <row r="16" spans="1:21" ht="21.65" customHeight="1">
      <c r="E16" s="516"/>
      <c r="F16" s="516"/>
      <c r="G16" s="516"/>
      <c r="H16" s="516"/>
      <c r="J16" s="516"/>
      <c r="K16" s="516"/>
      <c r="M16" s="536"/>
      <c r="N16" s="536"/>
      <c r="O16" s="536"/>
      <c r="P16" s="536"/>
      <c r="Q16" s="536"/>
      <c r="R16" s="536"/>
      <c r="S16" s="536"/>
      <c r="T16" s="536"/>
      <c r="U16" s="536"/>
    </row>
    <row r="17" spans="1:21" ht="21.65" customHeight="1">
      <c r="A17" s="533"/>
      <c r="B17" s="533"/>
      <c r="C17" s="533"/>
      <c r="D17" s="533"/>
      <c r="E17" s="533"/>
      <c r="F17" s="533"/>
      <c r="G17" s="533"/>
      <c r="H17" s="533"/>
      <c r="I17" s="533"/>
      <c r="J17" s="533"/>
      <c r="K17" s="533"/>
      <c r="L17" s="533"/>
      <c r="M17" s="533"/>
      <c r="N17" s="533"/>
      <c r="O17" s="533"/>
      <c r="P17" s="533"/>
      <c r="Q17" s="533"/>
      <c r="R17" s="533"/>
      <c r="S17" s="533"/>
      <c r="T17" s="533"/>
      <c r="U17" s="533"/>
    </row>
    <row r="18" spans="1:21" ht="21.65" customHeight="1">
      <c r="J18" s="537" t="s">
        <v>5615</v>
      </c>
      <c r="K18" s="537"/>
      <c r="L18" s="537"/>
      <c r="M18" s="537"/>
      <c r="N18" s="537"/>
      <c r="O18" s="537"/>
      <c r="P18" s="537"/>
      <c r="Q18" s="537"/>
      <c r="R18" s="537"/>
      <c r="S18" s="537"/>
      <c r="T18" s="537"/>
      <c r="U18" s="537"/>
    </row>
    <row r="19" spans="1:21" ht="21.65" customHeight="1">
      <c r="J19" s="536"/>
      <c r="K19" s="536"/>
      <c r="L19" s="536"/>
      <c r="M19" s="536"/>
      <c r="N19" s="536"/>
      <c r="O19" s="536"/>
      <c r="P19" s="536"/>
      <c r="Q19" s="536"/>
      <c r="R19" s="536"/>
      <c r="S19" s="536"/>
      <c r="T19" s="536"/>
      <c r="U19" s="536"/>
    </row>
    <row r="20" spans="1:21" ht="21.65" customHeight="1">
      <c r="J20" s="536"/>
      <c r="K20" s="536"/>
      <c r="L20" s="536"/>
      <c r="M20" s="536"/>
      <c r="N20" s="536"/>
      <c r="O20" s="536"/>
      <c r="P20" s="536"/>
      <c r="Q20" s="536"/>
      <c r="R20" s="536"/>
      <c r="S20" s="536"/>
      <c r="T20" s="536"/>
      <c r="U20" s="536"/>
    </row>
    <row r="21" spans="1:21" ht="21.65" customHeight="1">
      <c r="J21" s="536"/>
      <c r="K21" s="536"/>
      <c r="L21" s="536"/>
      <c r="M21" s="536"/>
      <c r="N21" s="536"/>
      <c r="O21" s="536"/>
      <c r="P21" s="536"/>
      <c r="Q21" s="536"/>
      <c r="R21" s="536"/>
      <c r="S21" s="536"/>
      <c r="T21" s="536"/>
      <c r="U21" s="536"/>
    </row>
    <row r="22" spans="1:21" ht="21.65" customHeight="1">
      <c r="J22" s="516" t="s">
        <v>5616</v>
      </c>
      <c r="K22" s="516"/>
      <c r="L22" s="516"/>
      <c r="M22" s="519"/>
      <c r="N22" s="519"/>
      <c r="O22" s="39" t="s">
        <v>5617</v>
      </c>
      <c r="P22" s="519"/>
      <c r="Q22" s="519"/>
      <c r="R22" s="60" t="s">
        <v>5618</v>
      </c>
      <c r="S22" s="519"/>
      <c r="T22" s="519"/>
      <c r="U22" s="519"/>
    </row>
    <row r="23" spans="1:21" ht="21.65" customHeight="1">
      <c r="A23" s="533"/>
      <c r="B23" s="533"/>
      <c r="C23" s="533"/>
      <c r="D23" s="533"/>
      <c r="E23" s="533"/>
      <c r="F23" s="533"/>
      <c r="G23" s="533"/>
      <c r="H23" s="533"/>
      <c r="I23" s="533"/>
      <c r="J23" s="533"/>
      <c r="K23" s="533"/>
      <c r="L23" s="533"/>
      <c r="M23" s="533"/>
      <c r="N23" s="533"/>
      <c r="O23" s="533"/>
      <c r="P23" s="533"/>
      <c r="Q23" s="533"/>
      <c r="R23" s="533"/>
      <c r="S23" s="533"/>
      <c r="T23" s="533"/>
      <c r="U23" s="533"/>
    </row>
    <row r="24" spans="1:21" ht="21.65" customHeight="1">
      <c r="B24" s="538" t="s">
        <v>5619</v>
      </c>
      <c r="C24" s="538"/>
      <c r="D24" s="538"/>
      <c r="E24" s="538"/>
      <c r="F24" s="538"/>
      <c r="G24" s="538"/>
      <c r="H24" s="538"/>
      <c r="I24" s="539"/>
      <c r="J24" s="536"/>
      <c r="K24" s="536"/>
      <c r="L24" s="536"/>
      <c r="M24" s="536"/>
      <c r="N24" s="536"/>
      <c r="O24" s="536"/>
      <c r="P24" s="536"/>
      <c r="Q24" s="536"/>
      <c r="R24" s="536"/>
      <c r="S24" s="536"/>
      <c r="T24" s="536"/>
      <c r="U24" s="539"/>
    </row>
    <row r="25" spans="1:21" ht="21.65" customHeight="1">
      <c r="B25" s="538"/>
      <c r="C25" s="538"/>
      <c r="D25" s="538"/>
      <c r="E25" s="538"/>
      <c r="F25" s="538"/>
      <c r="G25" s="538"/>
      <c r="H25" s="538"/>
      <c r="I25" s="539"/>
      <c r="J25" s="536"/>
      <c r="K25" s="536"/>
      <c r="L25" s="536"/>
      <c r="M25" s="536"/>
      <c r="N25" s="536"/>
      <c r="O25" s="536"/>
      <c r="P25" s="536"/>
      <c r="Q25" s="536"/>
      <c r="R25" s="536"/>
      <c r="S25" s="536"/>
      <c r="T25" s="536"/>
      <c r="U25" s="539"/>
    </row>
    <row r="26" spans="1:21" ht="21.65" customHeight="1">
      <c r="B26" s="538" t="s">
        <v>5620</v>
      </c>
      <c r="C26" s="538"/>
      <c r="D26" s="538"/>
      <c r="E26" s="538"/>
      <c r="F26" s="538"/>
      <c r="G26" s="538"/>
      <c r="H26" s="538"/>
      <c r="I26" s="540" t="s">
        <v>5621</v>
      </c>
      <c r="J26" s="519"/>
      <c r="K26" s="519"/>
      <c r="L26" s="540" t="s">
        <v>5622</v>
      </c>
      <c r="M26" s="516" t="s">
        <v>5623</v>
      </c>
      <c r="N26" s="519"/>
      <c r="O26" s="519"/>
      <c r="P26" s="519"/>
      <c r="Q26" s="519"/>
      <c r="R26" s="516" t="s">
        <v>5624</v>
      </c>
      <c r="S26" s="63"/>
      <c r="T26" s="63"/>
      <c r="U26" s="533"/>
    </row>
    <row r="27" spans="1:21" ht="21.65" customHeight="1">
      <c r="B27" s="538"/>
      <c r="C27" s="538"/>
      <c r="D27" s="538"/>
      <c r="E27" s="538"/>
      <c r="F27" s="538"/>
      <c r="G27" s="538"/>
      <c r="H27" s="538"/>
      <c r="I27" s="540"/>
      <c r="J27" s="519"/>
      <c r="K27" s="519"/>
      <c r="L27" s="540"/>
      <c r="M27" s="516"/>
      <c r="N27" s="519"/>
      <c r="O27" s="519"/>
      <c r="P27" s="519"/>
      <c r="Q27" s="519"/>
      <c r="R27" s="516"/>
      <c r="S27" s="63"/>
      <c r="T27" s="63"/>
      <c r="U27" s="533"/>
    </row>
    <row r="28" spans="1:21" ht="21.65" customHeight="1">
      <c r="B28" s="538" t="s">
        <v>5625</v>
      </c>
      <c r="C28" s="538"/>
      <c r="D28" s="538"/>
      <c r="E28" s="538"/>
      <c r="F28" s="538"/>
      <c r="G28" s="538"/>
      <c r="H28" s="538"/>
      <c r="I28" s="519" t="s">
        <v>5626</v>
      </c>
      <c r="J28" s="519"/>
      <c r="K28" s="519"/>
      <c r="L28" s="519"/>
      <c r="M28" s="519"/>
      <c r="N28" s="516" t="s">
        <v>5605</v>
      </c>
      <c r="O28" s="519"/>
      <c r="P28" s="519"/>
      <c r="Q28" s="516" t="s">
        <v>5606</v>
      </c>
      <c r="R28" s="519"/>
      <c r="S28" s="519"/>
      <c r="T28" s="516" t="s">
        <v>5607</v>
      </c>
      <c r="U28" s="533"/>
    </row>
    <row r="29" spans="1:21" ht="21.65" customHeight="1">
      <c r="B29" s="538"/>
      <c r="C29" s="538"/>
      <c r="D29" s="538"/>
      <c r="E29" s="538"/>
      <c r="F29" s="538"/>
      <c r="G29" s="538"/>
      <c r="H29" s="538"/>
      <c r="I29" s="519"/>
      <c r="J29" s="519"/>
      <c r="K29" s="519"/>
      <c r="L29" s="519"/>
      <c r="M29" s="519"/>
      <c r="N29" s="516"/>
      <c r="O29" s="519"/>
      <c r="P29" s="519"/>
      <c r="Q29" s="516"/>
      <c r="R29" s="519"/>
      <c r="S29" s="519"/>
      <c r="T29" s="516"/>
      <c r="U29" s="533"/>
    </row>
    <row r="30" spans="1:21" ht="21.65" customHeight="1">
      <c r="B30" s="538" t="s">
        <v>5627</v>
      </c>
      <c r="C30" s="538"/>
      <c r="D30" s="538"/>
      <c r="E30" s="538"/>
      <c r="F30" s="538"/>
      <c r="G30" s="538"/>
      <c r="H30" s="538"/>
    </row>
    <row r="31" spans="1:21" ht="21.65" customHeight="1">
      <c r="B31" s="538"/>
      <c r="C31" s="538"/>
      <c r="D31" s="538"/>
      <c r="E31" s="538"/>
      <c r="F31" s="538"/>
      <c r="G31" s="538"/>
      <c r="H31" s="538"/>
    </row>
    <row r="32" spans="1:21" ht="21.65" customHeight="1">
      <c r="B32" s="533" t="s">
        <v>5628</v>
      </c>
      <c r="C32" s="533"/>
      <c r="D32" s="541"/>
      <c r="E32" s="541"/>
      <c r="F32" s="541"/>
      <c r="G32" s="541"/>
      <c r="H32" s="541"/>
      <c r="I32" s="541"/>
      <c r="J32" s="541"/>
      <c r="K32" s="541"/>
      <c r="L32" s="541"/>
      <c r="M32" s="541"/>
      <c r="N32" s="541"/>
      <c r="O32" s="541"/>
      <c r="P32" s="541"/>
      <c r="Q32" s="541"/>
      <c r="R32" s="541"/>
      <c r="S32" s="541"/>
      <c r="T32" s="541"/>
    </row>
    <row r="33" spans="1:21" ht="21.65" customHeight="1">
      <c r="B33" s="533"/>
      <c r="C33" s="533"/>
      <c r="D33" s="541"/>
      <c r="E33" s="541"/>
      <c r="F33" s="541"/>
      <c r="G33" s="541"/>
      <c r="H33" s="541"/>
      <c r="I33" s="541"/>
      <c r="J33" s="541"/>
      <c r="K33" s="541"/>
      <c r="L33" s="541"/>
      <c r="M33" s="541"/>
      <c r="N33" s="541"/>
      <c r="O33" s="541"/>
      <c r="P33" s="541"/>
      <c r="Q33" s="541"/>
      <c r="R33" s="541"/>
      <c r="S33" s="541"/>
      <c r="T33" s="541"/>
    </row>
    <row r="34" spans="1:21" ht="21.65" customHeight="1">
      <c r="B34" s="533"/>
      <c r="C34" s="533"/>
      <c r="D34" s="541"/>
      <c r="E34" s="541"/>
      <c r="F34" s="541"/>
      <c r="G34" s="541"/>
      <c r="H34" s="541"/>
      <c r="I34" s="541"/>
      <c r="J34" s="541"/>
      <c r="K34" s="541"/>
      <c r="L34" s="541"/>
      <c r="M34" s="541"/>
      <c r="N34" s="541"/>
      <c r="O34" s="541"/>
      <c r="P34" s="541"/>
      <c r="Q34" s="541"/>
      <c r="R34" s="541"/>
      <c r="S34" s="541"/>
      <c r="T34" s="541"/>
    </row>
    <row r="35" spans="1:21" ht="21.65" customHeight="1">
      <c r="B35" s="538" t="s">
        <v>5629</v>
      </c>
      <c r="C35" s="538"/>
      <c r="D35" s="538"/>
      <c r="E35" s="538"/>
      <c r="F35" s="538"/>
      <c r="G35" s="538"/>
      <c r="H35" s="538"/>
      <c r="I35" s="516" t="s">
        <v>5604</v>
      </c>
      <c r="J35" s="516"/>
      <c r="K35" s="519"/>
      <c r="L35" s="519"/>
      <c r="M35" s="516" t="s">
        <v>5605</v>
      </c>
      <c r="N35" s="519"/>
      <c r="O35" s="519"/>
      <c r="P35" s="516" t="s">
        <v>5606</v>
      </c>
      <c r="Q35" s="519"/>
      <c r="R35" s="519"/>
      <c r="S35" s="516" t="s">
        <v>5607</v>
      </c>
    </row>
    <row r="36" spans="1:21" ht="21.65" customHeight="1">
      <c r="B36" s="538"/>
      <c r="C36" s="538"/>
      <c r="D36" s="538"/>
      <c r="E36" s="538"/>
      <c r="F36" s="538"/>
      <c r="G36" s="538"/>
      <c r="H36" s="538"/>
      <c r="I36" s="516"/>
      <c r="J36" s="516"/>
      <c r="K36" s="519"/>
      <c r="L36" s="519"/>
      <c r="M36" s="516"/>
      <c r="N36" s="519"/>
      <c r="O36" s="519"/>
      <c r="P36" s="516"/>
      <c r="Q36" s="519"/>
      <c r="R36" s="519"/>
      <c r="S36" s="516"/>
    </row>
    <row r="37" spans="1:21" ht="21.65" customHeight="1">
      <c r="A37" s="533"/>
      <c r="B37" s="533"/>
      <c r="C37" s="533"/>
      <c r="D37" s="533"/>
      <c r="E37" s="533"/>
      <c r="F37" s="533"/>
      <c r="G37" s="533"/>
      <c r="H37" s="533"/>
      <c r="I37" s="533"/>
      <c r="J37" s="533"/>
      <c r="K37" s="533"/>
      <c r="L37" s="533"/>
      <c r="M37" s="533"/>
      <c r="N37" s="533"/>
      <c r="O37" s="533"/>
      <c r="P37" s="533"/>
      <c r="Q37" s="533"/>
      <c r="R37" s="533"/>
      <c r="S37" s="533"/>
      <c r="T37" s="533"/>
      <c r="U37" s="533"/>
    </row>
    <row r="38" spans="1:21" ht="21.65" customHeight="1">
      <c r="A38" s="458" t="s">
        <v>5630</v>
      </c>
      <c r="B38" s="458"/>
      <c r="C38" s="458"/>
      <c r="D38" s="458"/>
      <c r="E38" s="458"/>
      <c r="F38" s="458"/>
      <c r="G38" s="458"/>
      <c r="H38" s="458"/>
      <c r="I38" s="458"/>
      <c r="J38" s="458"/>
      <c r="K38" s="458"/>
      <c r="L38" s="458"/>
      <c r="M38" s="458"/>
      <c r="N38" s="458"/>
      <c r="O38" s="458"/>
      <c r="P38" s="458"/>
      <c r="Q38" s="458"/>
      <c r="R38" s="458"/>
      <c r="S38" s="458"/>
      <c r="T38" s="458"/>
      <c r="U38" s="458"/>
    </row>
    <row r="39" spans="1:21" ht="21.65" customHeight="1">
      <c r="A39" s="458"/>
      <c r="B39" s="458"/>
      <c r="C39" s="458"/>
      <c r="D39" s="458"/>
      <c r="E39" s="458"/>
      <c r="F39" s="458"/>
      <c r="G39" s="458"/>
      <c r="H39" s="458"/>
      <c r="I39" s="458"/>
      <c r="J39" s="458"/>
      <c r="K39" s="458"/>
      <c r="L39" s="458"/>
      <c r="M39" s="458"/>
      <c r="N39" s="458"/>
      <c r="O39" s="458"/>
      <c r="P39" s="458"/>
      <c r="Q39" s="458"/>
      <c r="R39" s="458"/>
      <c r="S39" s="458"/>
      <c r="T39" s="458"/>
      <c r="U39" s="458"/>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2A6B4339-96BE-4568-A69F-03A8F94E5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