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7福島/"/>
    </mc:Choice>
  </mc:AlternateContent>
  <xr:revisionPtr revIDLastSave="36" documentId="8_{A8A44D89-FAFF-497A-BF42-C28A4DCCE18C}" xr6:coauthVersionLast="47" xr6:coauthVersionMax="47" xr10:uidLastSave="{2119AF09-6D5B-4701-98CF-CD1A36E3BB0F}"/>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73" l="1"/>
  <c r="M6" i="73"/>
  <c r="O6" i="73"/>
  <c r="M7" i="73"/>
  <c r="O7" i="73"/>
  <c r="M8" i="73"/>
  <c r="O8" i="73"/>
  <c r="M9" i="73"/>
  <c r="M10" i="73"/>
  <c r="Q10" i="73"/>
  <c r="R10" i="73"/>
  <c r="S10" i="73"/>
  <c r="M11" i="73"/>
  <c r="M12" i="73"/>
  <c r="Q12" i="73"/>
  <c r="R12" i="73"/>
  <c r="S12" i="73"/>
  <c r="M13" i="73"/>
  <c r="M14" i="73"/>
  <c r="M15" i="73"/>
  <c r="M16" i="73"/>
  <c r="M17" i="73"/>
  <c r="M18" i="73"/>
  <c r="M19" i="73"/>
  <c r="M20" i="73"/>
  <c r="M21" i="73"/>
  <c r="M22" i="73"/>
  <c r="M23" i="73"/>
  <c r="O23" i="73"/>
  <c r="M24" i="73"/>
  <c r="O24" i="73"/>
  <c r="M25" i="73"/>
  <c r="O25" i="73"/>
  <c r="M28" i="73"/>
  <c r="M29" i="73"/>
  <c r="M31" i="73"/>
  <c r="M32" i="73"/>
  <c r="M33" i="73"/>
  <c r="M34" i="73"/>
  <c r="M35" i="73"/>
  <c r="O35" i="73"/>
  <c r="M36" i="73"/>
  <c r="M37" i="73"/>
  <c r="M38" i="73"/>
  <c r="M39" i="73"/>
  <c r="M40" i="73" a="1"/>
  <c r="M40" i="73" s="1"/>
  <c r="M41" i="73"/>
  <c r="M42" i="73"/>
  <c r="M43" i="73"/>
  <c r="M44" i="73"/>
  <c r="M45" i="73"/>
  <c r="M49" i="73"/>
  <c r="M50" i="73"/>
  <c r="M51" i="73"/>
  <c r="M52" i="73"/>
  <c r="M53" i="73"/>
  <c r="O53" i="73"/>
  <c r="D55" i="73"/>
  <c r="M57" i="73"/>
  <c r="M58" i="73"/>
  <c r="M59" i="73"/>
  <c r="M61" i="73"/>
  <c r="M62" i="73"/>
  <c r="M63" i="73"/>
  <c r="O63" i="73"/>
  <c r="Q63" i="73"/>
  <c r="M64" i="73"/>
  <c r="M65" i="73"/>
  <c r="M67" i="73"/>
  <c r="M68" i="73"/>
  <c r="M69" i="73"/>
  <c r="O69" i="73"/>
  <c r="M70" i="73"/>
  <c r="O70" i="73"/>
  <c r="M71" i="73"/>
  <c r="O71" i="73"/>
  <c r="M72" i="73"/>
  <c r="M73" i="73"/>
  <c r="M74" i="73"/>
  <c r="M75" i="73"/>
  <c r="M76" i="73"/>
  <c r="M78" i="73"/>
  <c r="M79" i="73"/>
  <c r="M80" i="73"/>
  <c r="M81" i="73"/>
  <c r="M82"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<sst xmlns="http://schemas.openxmlformats.org/spreadsheetml/2006/main" count="9179" uniqueCount="5636">
  <si>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</si>
  <si>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</si>
  <si>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</si>
  <si>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</si>
  <si>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</si>
  <si>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</si>
  <si>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</si>
  <si>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</si>
  <si>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</si>
  <si>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</si>
  <si>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</si>
  <si>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</si>
  <si>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</si>
  <si>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</si>
  <si>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</si>
  <si>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</si>
  <si>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</si>
  <si>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</si>
  <si>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</si>
  <si>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</si>
  <si>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</si>
  <si>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</si>
  <si>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</si>
  <si>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</si>
  <si>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</si>
  <si>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</si>
  <si>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</si>
  <si>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</si>
  <si>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</si>
  <si>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</si>
  <si>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</si>
  <si>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</si>
  <si>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</si>
  <si>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</si>
  <si>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</si>
  <si>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</si>
  <si>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</si>
  <si>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</si>
  <si>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</si>
  <si>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</si>
  <si>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</si>
  <si>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</si>
  <si>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</si>
  <si>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</si>
  <si>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</si>
  <si>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</si>
  <si>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</si>
  <si>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</si>
  <si>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</si>
  <si>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</si>
  <si>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</si>
  <si>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</si>
  <si>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</si>
  <si>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</si>
  <si>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</si>
  <si>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</si>
  <si>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</si>
  <si>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</si>
  <si>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</si>
  <si>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</si>
  <si>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</si>
  <si>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</si>
  <si>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</si>
  <si>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</si>
  <si>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</si>
  <si>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</si>
  <si>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</si>
  <si>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</si>
  <si>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</si>
  <si>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</si>
  <si>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</si>
  <si>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</si>
  <si>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</si>
  <si>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</si>
  <si>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</si>
  <si>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</si>
  <si>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</si>
  <si>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</si>
  <si>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</si>
  <si>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</si>
  <si>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</si>
  <si>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</si>
  <si>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</si>
  <si>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</si>
  <si>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</si>
  <si>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</si>
  <si>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</si>
  <si>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</si>
  <si>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</si>
  <si>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</si>
  <si>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</si>
  <si>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</si>
  <si>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</si>
  <si>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</si>
  <si>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</si>
  <si>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</si>
  <si>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</si>
  <si>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</si>
  <si>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</si>
  <si>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</si>
  <si>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</si>
  <si>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</si>
  <si>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</si>
  <si>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</si>
  <si>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</si>
  <si>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</si>
  <si>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</si>
  <si>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</si>
  <si>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</si>
  <si>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</si>
  <si>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</si>
  <si>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</si>
  <si>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</si>
  <si>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</si>
  <si>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</si>
  <si>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</si>
  <si>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</si>
  <si>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</si>
  <si>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</si>
  <si>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</si>
  <si>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</si>
  <si>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</si>
  <si>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</si>
  <si>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</si>
  <si>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</si>
  <si>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</si>
  <si>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</si>
  <si>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</si>
  <si>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</si>
  <si>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</si>
  <si>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</si>
  <si>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</si>
  <si>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</si>
  <si>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</si>
  <si>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</si>
  <si>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</si>
  <si>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</si>
  <si>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</si>
  <si>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</si>
  <si>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</si>
  <si>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</si>
  <si>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</si>
  <si>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</si>
  <si>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</si>
  <si>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</si>
  <si>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</si>
  <si>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</si>
  <si>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</si>
  <si>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</si>
  <si>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</si>
  <si>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</si>
  <si>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</si>
  <si>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</si>
  <si>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</si>
  <si>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</si>
  <si>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</si>
  <si>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</si>
  <si>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</si>
  <si>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</si>
  <si>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</si>
  <si>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</si>
  <si>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</si>
  <si>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</si>
  <si>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</si>
  <si>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</si>
  <si>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</si>
  <si>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</si>
  <si>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</si>
  <si>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</si>
  <si>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</si>
  <si>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</si>
  <si>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</si>
  <si>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</si>
  <si>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</si>
  <si>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</si>
  <si>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</si>
  <si>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</si>
  <si>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</si>
  <si>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</si>
  <si>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</si>
  <si>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</si>
  <si>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</si>
  <si>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</si>
  <si>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</si>
  <si>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</si>
  <si>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</si>
  <si>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</si>
  <si>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</si>
  <si>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</si>
  <si>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</si>
  <si>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</si>
  <si>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</si>
  <si>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</si>
  <si>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</si>
  <si>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</si>
  <si>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</si>
  <si>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</si>
  <si>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</si>
  <si>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</si>
  <si>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</si>
  <si>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</si>
  <si>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</si>
  <si>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</si>
  <si>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</si>
  <si>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</si>
  <si>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</si>
  <si>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</si>
  <si>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</si>
  <si>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</si>
  <si>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</si>
  <si>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</si>
  <si>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</si>
  <si>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</si>
  <si>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</si>
  <si>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</si>
  <si>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</si>
  <si>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</si>
  <si>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</si>
  <si>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</si>
  <si>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</si>
  <si>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</si>
  <si>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</si>
  <si>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</si>
  <si>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</si>
  <si>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</si>
  <si>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</si>
  <si>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</si>
  <si>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</si>
  <si>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</si>
  <si>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</si>
  <si>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</si>
  <si>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</si>
  <si>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</si>
  <si>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</si>
  <si>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</si>
  <si>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</si>
  <si>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</si>
  <si>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</si>
  <si>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</si>
  <si>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</si>
  <si>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</si>
  <si>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</si>
  <si>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</si>
  <si>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</si>
  <si>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</si>
  <si>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</si>
  <si>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</si>
  <si>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</si>
  <si>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</si>
  <si>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</si>
  <si>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</si>
  <si>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</si>
  <si>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</si>
  <si>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</si>
  <si>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</si>
  <si>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</si>
  <si>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</si>
  <si>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</si>
  <si>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</si>
  <si>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</si>
  <si>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</si>
  <si>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</si>
  <si>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</si>
  <si>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</si>
  <si>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</si>
  <si>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</si>
  <si>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</si>
  <si>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</si>
  <si>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</si>
  <si>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</si>
  <si>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</si>
  <si>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</si>
  <si>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</si>
  <si>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</si>
  <si>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</si>
  <si>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</si>
  <si>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</si>
  <si>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</si>
  <si>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</si>
  <si>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</si>
  <si>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</si>
  <si>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</si>
  <si>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</si>
  <si>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</si>
  <si>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</si>
  <si>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</si>
  <si>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</si>
  <si>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</si>
  <si>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</si>
  <si>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</si>
  <si>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</si>
  <si>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</si>
  <si>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</si>
  <si>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</si>
  <si>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</si>
  <si>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</si>
  <si>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</si>
  <si>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</si>
  <si>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</si>
  <si>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</si>
  <si>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</si>
  <si>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</si>
  <si>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</si>
  <si>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</si>
  <si>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</si>
  <si>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</si>
  <si>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</si>
  <si>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</si>
  <si>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</si>
  <si>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</si>
  <si>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</si>
  <si>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</si>
  <si>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</si>
  <si>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</si>
  <si>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</si>
  <si>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</si>
  <si>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</si>
  <si>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</si>
  <si>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</si>
  <si>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</si>
  <si>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</si>
  <si>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</si>
  <si>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</si>
  <si>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</si>
  <si>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</si>
  <si>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</si>
  <si>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</si>
  <si>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</si>
  <si>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</si>
  <si>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</si>
  <si>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</si>
  <si>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</si>
  <si>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</si>
  <si>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</si>
  <si>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</si>
  <si>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</si>
  <si>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</si>
  <si>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</si>
  <si>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</si>
  <si>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</si>
  <si>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</si>
  <si>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</si>
  <si>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</si>
  <si>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</si>
  <si>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</si>
  <si>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</si>
  <si>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</si>
  <si>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</si>
  <si>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</si>
  <si>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</si>
  <si>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</si>
  <si>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</si>
  <si>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</si>
  <si>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</si>
  <si>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</si>
  <si>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</si>
  <si>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</si>
  <si>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</si>
  <si>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</si>
  <si>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</si>
  <si>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</si>
  <si>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</si>
  <si>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</si>
  <si>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</si>
  <si>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</si>
  <si>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</si>
  <si>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</si>
  <si>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</si>
  <si>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</si>
  <si>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</si>
  <si>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</si>
  <si>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</si>
  <si>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</si>
  <si>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</si>
  <si>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</si>
  <si>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</si>
  <si>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</si>
  <si>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</si>
  <si>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</si>
  <si>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</si>
  <si>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</si>
  <si>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</si>
  <si>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</si>
  <si>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</si>
  <si>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</si>
  <si>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</si>
  <si>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</si>
  <si>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</si>
  <si>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</si>
  <si>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</si>
  <si>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</si>
  <si>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</si>
  <si>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</si>
  <si>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</si>
  <si>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</si>
  <si>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</si>
  <si>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</si>
  <si>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</si>
  <si>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</si>
  <si>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</si>
  <si>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</si>
  <si>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</si>
  <si>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</si>
  <si>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</si>
  <si>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</si>
  <si>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</si>
  <si>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</si>
  <si>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</si>
  <si>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</si>
  <si>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</si>
  <si>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</si>
  <si>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</si>
  <si>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</si>
  <si>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</si>
  <si>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</si>
  <si>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</si>
  <si>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</si>
  <si>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</si>
  <si>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</si>
  <si>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</si>
  <si>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</si>
  <si>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</si>
  <si>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</si>
  <si>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</si>
  <si>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</si>
  <si>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</si>
  <si>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</si>
  <si>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</si>
  <si>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</si>
  <si>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</si>
  <si>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</si>
  <si>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</si>
  <si>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</si>
  <si>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</si>
  <si>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</si>
  <si>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</si>
  <si>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</si>
  <si>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</si>
  <si>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</si>
  <si>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</si>
  <si>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</si>
  <si>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</si>
  <si>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</si>
  <si>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</si>
  <si>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</si>
  <si>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</si>
  <si>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</si>
  <si>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</si>
  <si>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</si>
  <si>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</si>
  <si>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</si>
  <si>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</si>
  <si>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</si>
  <si>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</si>
  <si>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</si>
  <si>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</si>
  <si>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</si>
  <si>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</si>
  <si>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</si>
  <si>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</si>
  <si>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</si>
  <si>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</si>
  <si>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</si>
  <si>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</si>
  <si>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</si>
  <si>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</si>
  <si>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</si>
  <si>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</si>
  <si>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</si>
  <si>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</si>
  <si>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</si>
  <si>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</si>
  <si>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</si>
  <si>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</si>
  <si>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</si>
  <si>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</si>
  <si>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</si>
  <si>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</si>
  <si>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</si>
  <si>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</si>
  <si>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</si>
  <si>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</si>
  <si>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</si>
  <si>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</si>
  <si>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</si>
  <si>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</si>
  <si>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</si>
  <si>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</si>
  <si>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</si>
  <si>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</si>
  <si>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</si>
  <si>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</si>
  <si>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</si>
  <si>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</si>
  <si>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</si>
  <si>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</si>
  <si>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</si>
  <si>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</si>
  <si>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</si>
  <si>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</si>
  <si>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</si>
  <si>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</si>
  <si>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</si>
  <si>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</si>
  <si>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</si>
  <si>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</si>
  <si>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</si>
  <si>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</si>
  <si>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</si>
  <si>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</si>
  <si>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</si>
  <si>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</si>
  <si>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</si>
  <si>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</si>
  <si>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</si>
  <si>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</si>
  <si>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</si>
  <si>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</si>
  <si>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</si>
  <si>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</si>
  <si>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</si>
  <si>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</si>
  <si>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</si>
  <si>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</si>
  <si>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</si>
  <si>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</si>
  <si>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</si>
  <si>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</si>
  <si>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</si>
  <si>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</si>
  <si>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</si>
  <si>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</si>
  <si>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</si>
  <si>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</si>
  <si>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</si>
  <si>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</si>
  <si>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</si>
  <si>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</si>
  <si>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</si>
  <si>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</si>
  <si>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</si>
  <si>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</si>
  <si>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</si>
  <si>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</si>
  <si>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</si>
  <si>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</si>
  <si>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</si>
  <si>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</si>
  <si>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</si>
  <si>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</si>
  <si>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</si>
  <si>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</si>
  <si>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</si>
  <si>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</si>
  <si>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</si>
  <si>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</si>
  <si>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</si>
  <si>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</si>
  <si>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</si>
  <si>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</si>
  <si>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</si>
  <si>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</si>
  <si>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</si>
  <si>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</si>
  <si>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</si>
  <si>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</si>
  <si>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</si>
  <si>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</si>
  <si>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</si>
  <si>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</si>
  <si>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</si>
  <si>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</si>
  <si>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</si>
  <si>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</si>
  <si>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</si>
  <si>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</si>
  <si>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</si>
  <si>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</si>
  <si>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</si>
  <si>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</si>
  <si>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</si>
  <si>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</si>
  <si>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</si>
  <si>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</si>
  <si>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</si>
  <si>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</si>
  <si>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</si>
  <si>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</si>
  <si>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</si>
  <si>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</si>
  <si>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</si>
  <si>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</si>
  <si>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</si>
  <si>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</si>
  <si>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</si>
  <si>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</si>
  <si>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</si>
  <si>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</si>
  <si>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</si>
  <si>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</si>
  <si>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</si>
  <si>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</si>
  <si>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</si>
  <si>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</si>
  <si>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</si>
  <si>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</si>
  <si>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</si>
  <si>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</si>
  <si>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</si>
  <si>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</si>
  <si>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</si>
  <si>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</si>
  <si>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</si>
  <si>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</si>
  <si>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</si>
  <si>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</si>
  <si>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</si>
  <si>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</si>
  <si>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</si>
  <si>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</si>
  <si>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</si>
  <si>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</si>
  <si>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</si>
  <si>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</si>
  <si>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</si>
  <si>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</si>
  <si>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</si>
  <si>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</si>
  <si>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</si>
  <si>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</si>
  <si>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</si>
  <si>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</si>
  <si>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</si>
  <si>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</si>
  <si>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</si>
  <si>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</si>
  <si>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</si>
  <si>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</si>
  <si>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</si>
  <si>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</si>
  <si>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</si>
  <si>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</si>
  <si>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</si>
  <si>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</si>
  <si>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</si>
  <si>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</si>
  <si>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</si>
  <si>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</si>
  <si>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</si>
  <si>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</si>
  <si>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</si>
  <si>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</si>
  <si>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</si>
  <si>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</si>
  <si>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</si>
  <si>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</si>
  <si>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</si>
  <si>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</si>
  <si>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</si>
  <si>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</si>
  <si>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</si>
  <si>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</si>
  <si>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</si>
  <si>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</si>
  <si>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</si>
  <si>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</si>
  <si>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</si>
  <si>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</si>
  <si>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</si>
  <si>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</si>
  <si>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</si>
  <si>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</si>
  <si>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</si>
  <si>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</si>
  <si>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</si>
  <si>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</si>
  <si>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</si>
  <si>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</si>
  <si>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</si>
  <si>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</si>
  <si>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</si>
  <si>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</si>
  <si>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</si>
  <si>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</si>
  <si>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</si>
  <si>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</si>
  <si>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</si>
  <si>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</si>
  <si>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</si>
  <si>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</si>
  <si>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</si>
  <si>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</si>
  <si>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</si>
  <si>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</si>
  <si>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</si>
  <si>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</si>
  <si>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</si>
  <si>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</si>
  <si>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</si>
  <si>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</si>
  <si>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</si>
  <si>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</si>
  <si>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</si>
  <si>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</si>
  <si>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</si>
  <si>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</si>
  <si>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</si>
  <si>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</si>
  <si>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</si>
  <si>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</si>
  <si>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</si>
  <si>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</si>
  <si>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</si>
  <si>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</si>
  <si>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</si>
  <si>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</si>
  <si>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</si>
  <si>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</si>
  <si>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</si>
  <si>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</si>
  <si>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</si>
  <si>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</si>
  <si>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</si>
  <si>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</si>
  <si>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</si>
  <si>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</si>
  <si>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</si>
  <si>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</si>
  <si>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</si>
  <si>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</si>
  <si>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</si>
  <si>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</si>
  <si>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</si>
  <si>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</si>
  <si>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</si>
  <si>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</si>
  <si>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</si>
  <si>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</si>
  <si>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</si>
  <si>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</si>
  <si>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</si>
  <si>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</si>
  <si>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</si>
  <si>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</si>
  <si>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</si>
  <si>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</si>
  <si>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</si>
  <si>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</si>
  <si>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</si>
  <si>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</si>
  <si>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</si>
  <si>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</si>
  <si>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</si>
  <si>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</si>
  <si>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</si>
  <si>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</si>
  <si>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</si>
  <si>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</si>
  <si>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</si>
  <si>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</si>
  <si>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</si>
  <si>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</si>
  <si>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</si>
  <si>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</si>
  <si>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</si>
  <si>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</si>
  <si>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</si>
  <si>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</si>
  <si>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</si>
  <si>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</si>
  <si>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</si>
  <si>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</si>
  <si>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</si>
  <si>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</si>
  <si>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</si>
  <si>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</si>
  <si>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</si>
  <si>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</si>
  <si>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</si>
  <si>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</si>
  <si>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</si>
  <si>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</si>
  <si>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</si>
  <si>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</si>
  <si>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</si>
  <si>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</si>
  <si>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</si>
  <si>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</si>
  <si>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</si>
  <si>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</si>
  <si>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</si>
  <si>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</si>
  <si>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</si>
  <si>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</si>
  <si>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</si>
  <si>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</si>
  <si>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</si>
  <si>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</si>
  <si>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</si>
  <si>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</si>
  <si>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</si>
  <si>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</si>
  <si>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</si>
  <si>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</si>
  <si>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</si>
  <si>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</si>
  <si>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</si>
  <si>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</si>
  <si>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</si>
  <si>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</si>
  <si>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</si>
  <si>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</si>
  <si>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</si>
  <si>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</si>
  <si>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</si>
  <si>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</si>
  <si>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</si>
  <si>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</si>
  <si>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</si>
  <si>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</si>
  <si>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</si>
  <si>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</si>
  <si>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</si>
  <si>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</si>
  <si>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</si>
  <si>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</si>
  <si>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</si>
  <si>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</si>
  <si>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</si>
  <si>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</si>
  <si>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</si>
  <si>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</si>
  <si>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</si>
  <si>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</si>
  <si>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</si>
  <si>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</si>
  <si>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</si>
  <si>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</si>
  <si>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</si>
  <si>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</si>
  <si>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</si>
  <si>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</si>
  <si>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</si>
  <si>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</si>
  <si>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</si>
  <si>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</si>
  <si>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</si>
  <si>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</si>
  <si>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</si>
  <si>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</si>
  <si>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</si>
  <si>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</si>
  <si>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</si>
  <si>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</si>
  <si>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</si>
  <si>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</si>
  <si>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</si>
  <si>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</si>
  <si>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</si>
  <si>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</si>
  <si>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</si>
  <si>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</si>
  <si>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</si>
  <si>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</si>
  <si>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</si>
  <si>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</si>
  <si>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</si>
  <si>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</si>
  <si>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</si>
  <si>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</si>
  <si>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</si>
  <si>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</si>
  <si>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</si>
  <si>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</si>
  <si>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</si>
  <si>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</si>
  <si>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</si>
  <si>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</si>
  <si>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</si>
  <si>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</si>
  <si>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</si>
  <si>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</si>
  <si>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</si>
  <si>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</si>
  <si>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</si>
  <si>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</si>
  <si>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</si>
  <si>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</si>
  <si>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</si>
  <si>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</si>
  <si>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</si>
  <si>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</si>
  <si>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</si>
  <si>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</si>
  <si>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</si>
  <si>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</si>
  <si>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</si>
  <si>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</si>
  <si>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</si>
  <si>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</si>
  <si>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</si>
  <si>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</si>
  <si>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</si>
  <si>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</si>
  <si>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</si>
  <si>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</si>
  <si>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</si>
  <si>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</si>
  <si>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</si>
  <si>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</si>
  <si>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</si>
  <si>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</si>
  <si>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</si>
  <si>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</si>
  <si>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</si>
  <si>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</si>
  <si>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</si>
  <si>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</si>
  <si>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</si>
  <si>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</si>
  <si>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</si>
  <si>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</si>
  <si>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</si>
  <si>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</si>
  <si>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</si>
  <si>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</si>
  <si>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</si>
  <si>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</si>
  <si>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</si>
  <si>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</si>
  <si>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</si>
  <si>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</si>
  <si>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</si>
  <si>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</si>
  <si>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</si>
  <si>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</si>
  <si>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</si>
  <si>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</si>
  <si>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</si>
  <si>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</si>
  <si>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</si>
  <si>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</si>
  <si>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</si>
  <si>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</si>
  <si>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</si>
  <si>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</si>
  <si>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</si>
  <si>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</si>
  <si>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</si>
  <si>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</si>
  <si>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</si>
  <si>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</si>
  <si>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</si>
  <si>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</si>
  <si>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</si>
  <si>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</si>
  <si>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</si>
  <si>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</si>
  <si>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</si>
  <si>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</si>
  <si>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</si>
  <si>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</si>
  <si>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</si>
  <si>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</si>
  <si>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</si>
  <si>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</si>
  <si>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</si>
  <si>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</si>
  <si>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</si>
  <si>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</si>
  <si>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</si>
  <si>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</si>
  <si>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</si>
  <si>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</si>
  <si>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</si>
  <si>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</si>
  <si>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</si>
  <si>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</si>
  <si>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</si>
  <si>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</si>
  <si>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</si>
  <si>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</si>
  <si>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</si>
  <si>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</si>
  <si>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</si>
  <si>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</si>
  <si>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</si>
  <si>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</si>
  <si>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</si>
  <si>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</si>
  <si>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</si>
  <si>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</si>
  <si>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</si>
  <si>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</si>
  <si>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</si>
  <si>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</si>
  <si>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</si>
  <si>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</si>
  <si>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</si>
  <si>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</si>
  <si>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</si>
  <si>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</si>
  <si>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</si>
  <si>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</si>
  <si>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</si>
  <si>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</si>
  <si>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</si>
  <si>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</si>
  <si>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</si>
  <si>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</si>
  <si>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</si>
  <si>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</si>
  <si>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</si>
  <si>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</si>
  <si>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</si>
  <si>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</si>
  <si>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</si>
  <si>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</si>
  <si>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</si>
  <si>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</si>
  <si>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</si>
  <si>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</si>
  <si>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</si>
  <si>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</si>
  <si>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</si>
  <si>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</si>
  <si>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</si>
  <si>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</si>
  <si>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</si>
  <si>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</si>
  <si>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</si>
  <si>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</si>
  <si>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</si>
  <si>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</si>
  <si>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</si>
  <si>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</si>
  <si>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</si>
  <si>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</si>
  <si>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</si>
  <si>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</si>
  <si>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</si>
  <si>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</si>
  <si>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</si>
  <si>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</si>
  <si>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</si>
  <si>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</si>
  <si>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</si>
  <si>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</si>
  <si>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</si>
  <si>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</si>
  <si>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</si>
  <si>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</si>
  <si>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</si>
  <si>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</si>
  <si>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</si>
  <si>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</si>
  <si>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</si>
  <si>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</si>
  <si>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</si>
  <si>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</si>
  <si>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</si>
  <si>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</si>
  <si>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</si>
  <si>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</si>
  <si>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</si>
  <si>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</si>
  <si>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</si>
  <si>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</si>
  <si>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</si>
  <si>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</si>
  <si>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</si>
  <si>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</si>
  <si>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</si>
  <si>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</si>
  <si>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</si>
  <si>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</si>
  <si>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</si>
  <si>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</si>
  <si>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</si>
  <si>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</si>
  <si>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</si>
  <si>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</si>
  <si>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</si>
  <si>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</si>
  <si>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</si>
  <si>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</si>
  <si>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</si>
  <si>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</si>
  <si>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</si>
  <si>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</si>
  <si>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</si>
  <si>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</si>
  <si>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</si>
  <si>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</si>
  <si>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</si>
  <si>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</si>
  <si>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</si>
  <si>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</si>
  <si>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</si>
  <si>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</si>
  <si>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</si>
  <si>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</si>
  <si>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</si>
  <si>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</si>
  <si>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</si>
  <si>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</si>
  <si>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</si>
  <si>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</si>
  <si>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</si>
  <si>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</si>
  <si>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</si>
  <si>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</si>
  <si>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</si>
  <si>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</si>
  <si>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</si>
  <si>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</si>
  <si>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</si>
  <si>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</si>
  <si>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</si>
  <si>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</si>
  <si>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</si>
  <si>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</si>
  <si>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</si>
  <si>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</si>
  <si>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</si>
  <si>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</si>
  <si>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</si>
  <si>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</si>
  <si>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</si>
  <si>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</si>
  <si>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</si>
  <si>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</si>
  <si>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</si>
  <si>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</si>
  <si>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</si>
  <si>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</si>
  <si>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</si>
  <si>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</si>
  <si>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</si>
  <si>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</si>
  <si>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</si>
  <si>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</si>
  <si>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</si>
  <si>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</si>
  <si>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</si>
  <si>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</si>
  <si>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</si>
  <si>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</si>
  <si>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</si>
  <si>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</si>
  <si>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</si>
  <si>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</si>
  <si>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</si>
  <si>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</si>
  <si>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</si>
  <si>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</si>
  <si>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</si>
  <si>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</si>
  <si>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</si>
  <si>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</si>
  <si>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</si>
  <si>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</si>
  <si>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</si>
  <si>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</si>
  <si>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</si>
  <si>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</si>
  <si>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</si>
  <si>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</si>
  <si>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</si>
  <si>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</si>
  <si>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</si>
  <si>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</si>
  <si>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</si>
  <si>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</si>
  <si>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</si>
  <si>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</si>
  <si>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</si>
  <si>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</si>
  <si>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</si>
  <si>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</si>
  <si>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</si>
  <si>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</si>
  <si>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</si>
  <si>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</si>
  <si>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</si>
  <si>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</si>
  <si>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</si>
  <si>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</si>
  <si>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</si>
  <si>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</si>
  <si>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</si>
  <si>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</si>
  <si>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</si>
  <si>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</si>
  <si>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</si>
  <si>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</si>
  <si>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</si>
  <si>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</si>
  <si>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</si>
  <si>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</si>
  <si>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</si>
  <si>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</si>
  <si>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</si>
  <si>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</si>
  <si>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</si>
  <si>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</si>
  <si>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</si>
  <si>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</si>
  <si>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</si>
  <si>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</si>
  <si>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</si>
  <si>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</si>
  <si>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</si>
  <si>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</si>
  <si>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</si>
  <si>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</si>
  <si>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</si>
  <si>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</si>
  <si>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</si>
  <si>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</si>
  <si>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</si>
  <si>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</si>
  <si>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</si>
  <si>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</si>
  <si>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</si>
  <si>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</si>
  <si>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</si>
  <si>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</si>
  <si>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</si>
  <si>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</si>
  <si>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</si>
  <si>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</si>
  <si>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</si>
  <si>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</si>
  <si>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</si>
  <si>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</si>
  <si>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</si>
  <si>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</si>
  <si>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</si>
  <si>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</si>
  <si>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</si>
  <si>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</si>
  <si>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</si>
  <si>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</si>
  <si>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</si>
  <si>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</si>
  <si>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</si>
  <si>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</si>
  <si>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</si>
  <si>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</si>
  <si>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</si>
  <si>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</si>
  <si>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</si>
  <si>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</si>
  <si>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</si>
  <si>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</si>
  <si>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</si>
  <si>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</si>
  <si>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</si>
  <si>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</si>
  <si>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</si>
  <si>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</si>
  <si>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</si>
  <si>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</si>
  <si>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</si>
  <si>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</si>
  <si>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</si>
  <si>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</si>
  <si>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</si>
  <si>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</si>
  <si>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</si>
  <si>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</si>
  <si>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</si>
  <si>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</si>
  <si>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</si>
  <si>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</si>
  <si>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</si>
  <si>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</si>
  <si>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</si>
  <si>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</si>
  <si>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</si>
  <si>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</si>
  <si>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</si>
  <si>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</si>
  <si>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</si>
  <si>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</si>
  <si>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</si>
  <si>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</si>
  <si>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</si>
  <si>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</si>
  <si>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</si>
  <si>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</si>
  <si>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</si>
  <si>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</si>
  <si>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</si>
  <si>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</si>
  <si>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</si>
  <si>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</si>
  <si>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</si>
  <si>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</si>
  <si>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</si>
  <si>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</si>
  <si>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</si>
  <si>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</si>
  <si>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</si>
  <si>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</si>
  <si>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</si>
  <si>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</si>
  <si>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</si>
  <si>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</si>
  <si>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</si>
  <si>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</si>
  <si>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</si>
  <si>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</si>
  <si>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</si>
  <si>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</si>
  <si>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</si>
  <si>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</si>
  <si>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</si>
  <si>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</si>
  <si>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</si>
  <si>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</si>
  <si>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</si>
  <si>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</si>
  <si>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</si>
  <si>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</si>
  <si>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</si>
  <si>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</si>
  <si>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</si>
  <si>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</si>
  <si>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</si>
  <si>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</si>
  <si>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</si>
  <si>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</si>
  <si>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</si>
  <si>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</si>
  <si>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</si>
  <si>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</si>
  <si>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</si>
  <si>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</si>
  <si>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</si>
  <si>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</si>
  <si>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</si>
  <si>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</si>
  <si>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</si>
  <si>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</si>
  <si>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</si>
  <si>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</si>
  <si>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</si>
  <si>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</si>
  <si>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</si>
  <si>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</si>
  <si>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</si>
  <si>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</si>
  <si>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</si>
  <si>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</si>
  <si>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</si>
  <si>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</si>
  <si>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</si>
  <si>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</si>
  <si>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</si>
  <si>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</si>
  <si>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</si>
  <si>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</si>
  <si>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</si>
  <si>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</si>
  <si>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</si>
  <si>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</si>
  <si>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</si>
  <si>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</si>
  <si>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</si>
  <si>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</si>
  <si>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</si>
  <si>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</si>
  <si>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</si>
  <si>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</si>
  <si>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</si>
  <si>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</si>
  <si>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</si>
  <si>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</si>
  <si>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</si>
  <si>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</si>
  <si>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</si>
  <si>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</si>
  <si>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</si>
  <si>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</si>
  <si>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</si>
  <si>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</si>
  <si>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</si>
  <si>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</si>
  <si>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</si>
  <si>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</si>
  <si>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</si>
  <si>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</si>
  <si>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</si>
  <si>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</si>
  <si>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</si>
  <si>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</si>
  <si>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</si>
  <si>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</si>
  <si>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</si>
  <si>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</si>
  <si>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</si>
  <si>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</si>
  <si>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</si>
  <si>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</si>
  <si>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</si>
  <si>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</si>
  <si>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</si>
  <si>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</si>
  <si>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</si>
  <si>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</si>
  <si>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</si>
  <si>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</si>
  <si>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</si>
  <si>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</si>
  <si>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</si>
  <si>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</si>
  <si>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</si>
  <si>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</si>
  <si>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</si>
  <si>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</si>
  <si>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</si>
  <si>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</si>
  <si>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</si>
  <si>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</si>
  <si>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</si>
  <si>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</si>
  <si>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</si>
  <si>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</si>
  <si>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</si>
  <si>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</si>
  <si>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</si>
  <si>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</si>
  <si>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</si>
  <si>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</si>
  <si>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</si>
  <si>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</si>
  <si>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</si>
  <si>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</si>
  <si>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</si>
  <si>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</si>
  <si>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</si>
  <si>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</si>
  <si>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</si>
  <si>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</si>
  <si>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</si>
  <si>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</si>
  <si>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</si>
  <si>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</si>
  <si>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</si>
  <si>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</si>
  <si>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</si>
  <si>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</si>
  <si>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</si>
  <si>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</si>
  <si>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</si>
  <si>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</si>
  <si>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</si>
  <si>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</si>
  <si>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</si>
  <si>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</si>
  <si>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</si>
  <si>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</si>
  <si>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</si>
  <si>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</si>
  <si>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</si>
  <si>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</si>
  <si>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</si>
  <si>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</si>
  <si>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</si>
  <si>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</si>
  <si>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</si>
  <si>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</si>
  <si>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</si>
  <si>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</si>
  <si>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</si>
  <si>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</si>
  <si>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</si>
  <si>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</si>
  <si>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</si>
  <si>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</si>
  <si>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</si>
  <si>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</si>
  <si>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</si>
  <si>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</si>
  <si>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</si>
  <si>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</si>
  <si>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</si>
  <si>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</si>
  <si>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</si>
  <si>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</si>
  <si>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</si>
  <si>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</si>
  <si>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</si>
  <si>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</si>
  <si>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</si>
  <si>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</si>
  <si>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</si>
  <si>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</si>
  <si>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</si>
  <si>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</si>
  <si>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</si>
  <si>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</si>
  <si>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</si>
  <si>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</si>
  <si>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</si>
  <si>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</si>
  <si>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</si>
  <si>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</si>
  <si>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</si>
  <si>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</si>
  <si>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</si>
  <si>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</si>
  <si>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</si>
  <si>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</si>
  <si>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</si>
  <si>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</si>
  <si>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</si>
  <si>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</si>
  <si>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</si>
  <si>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</si>
  <si>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</si>
  <si>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</si>
  <si>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</si>
  <si>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</si>
  <si>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</si>
  <si>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</si>
  <si>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</si>
  <si>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</si>
  <si>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</si>
  <si>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</si>
  <si>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</si>
  <si>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</si>
  <si>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</si>
  <si>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</si>
  <si>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</si>
  <si>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</si>
  <si>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</si>
  <si>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</si>
  <si>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</si>
  <si>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</si>
  <si>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</si>
  <si>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</si>
  <si>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</si>
  <si>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</si>
  <si>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</si>
  <si>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</si>
  <si>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</si>
  <si>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</si>
  <si>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</si>
  <si>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</si>
  <si>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</si>
  <si>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</si>
  <si>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</si>
  <si>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</si>
  <si>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</si>
  <si>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</si>
  <si>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</si>
  <si>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</si>
  <si>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</si>
  <si>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</si>
  <si>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</si>
  <si>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</si>
  <si>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</si>
  <si>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</si>
  <si>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</si>
  <si>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</si>
  <si>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</si>
  <si>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</si>
  <si>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</si>
  <si>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</si>
  <si>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</si>
  <si>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</si>
  <si>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</si>
  <si>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</si>
  <si>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</si>
  <si>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</si>
  <si>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</si>
  <si>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</si>
  <si>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</si>
  <si>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</si>
  <si>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</si>
  <si>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</si>
  <si>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</si>
  <si>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</si>
  <si>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</si>
  <si>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</si>
  <si>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</si>
  <si>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</si>
  <si>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</si>
  <si>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</si>
  <si>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</si>
  <si>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</si>
  <si>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</si>
  <si>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</si>
  <si>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</si>
  <si>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</si>
  <si>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</si>
  <si>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</si>
  <si>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</si>
  <si>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</si>
  <si>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</si>
  <si>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</si>
  <si>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</si>
  <si>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</si>
  <si>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</si>
  <si>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</si>
  <si>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</si>
  <si>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</si>
  <si>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</si>
  <si>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</si>
  <si>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</si>
  <si>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</si>
  <si>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</si>
  <si>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</si>
  <si>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</si>
  <si>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</si>
  <si>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</si>
  <si>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</si>
  <si>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</si>
  <si>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</si>
  <si>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</si>
  <si>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</si>
  <si>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</si>
  <si>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</si>
  <si>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</si>
  <si>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</si>
  <si>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</si>
  <si>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</si>
  <si>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</si>
  <si>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</si>
  <si>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</si>
  <si>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</si>
  <si>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</si>
  <si>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</si>
  <si>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</si>
  <si>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</si>
  <si>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</si>
  <si>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</si>
  <si>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</si>
  <si>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</si>
  <si>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</si>
  <si>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</si>
  <si>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</si>
  <si>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</si>
  <si>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</si>
  <si>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</si>
  <si>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</si>
  <si>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</si>
  <si>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</si>
  <si>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</si>
  <si>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</si>
  <si>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</si>
  <si>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</si>
  <si>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</si>
  <si>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</si>
  <si>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</si>
  <si>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</si>
  <si>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</si>
  <si>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</si>
  <si>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</si>
  <si>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</si>
  <si>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</si>
  <si>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</si>
  <si>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</si>
  <si>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</si>
  <si>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</si>
  <si>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</si>
  <si>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</si>
  <si>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</si>
  <si>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</si>
  <si>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</si>
  <si>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</si>
  <si>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</si>
  <si>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</si>
  <si>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</si>
  <si>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</si>
  <si>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</si>
  <si>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</si>
  <si>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</si>
  <si>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</si>
  <si>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</si>
  <si>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</si>
  <si>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</si>
  <si>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</si>
  <si>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</si>
  <si>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</si>
  <si>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</si>
  <si>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</si>
  <si>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</si>
  <si>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</si>
  <si>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</si>
  <si>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</si>
  <si>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</si>
  <si>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</si>
  <si>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</si>
  <si>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</si>
  <si>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</si>
  <si>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</si>
  <si>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</si>
  <si>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</si>
  <si>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</si>
  <si>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</si>
  <si>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</si>
  <si>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</si>
  <si>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</si>
  <si>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</si>
  <si>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</si>
  <si>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</si>
  <si>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</si>
  <si>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</si>
  <si>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</si>
  <si>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</si>
  <si>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</si>
  <si>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</si>
  <si>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</si>
  <si>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</si>
  <si>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</si>
  <si>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</si>
  <si>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</si>
  <si>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</si>
  <si>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</si>
  <si>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</si>
  <si>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</si>
  <si>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</si>
  <si>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</si>
  <si>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</si>
  <si>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</si>
  <si>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</si>
  <si>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</si>
  <si>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</si>
  <si>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</si>
  <si>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</si>
  <si>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</si>
  <si>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</si>
  <si>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</si>
  <si>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</si>
  <si>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</si>
  <si>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</si>
  <si>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</si>
  <si>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</si>
  <si>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</si>
  <si>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</si>
  <si>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</si>
  <si>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</si>
  <si>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</si>
  <si>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</si>
  <si>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</si>
  <si>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</si>
  <si>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</si>
  <si>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</si>
  <si>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</si>
  <si>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</si>
  <si>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</si>
  <si>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</si>
  <si>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</si>
  <si>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</si>
  <si>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</si>
  <si>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</si>
  <si>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</si>
  <si>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</si>
  <si>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</si>
  <si>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</si>
  <si>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</si>
  <si>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</si>
  <si>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</si>
  <si>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</si>
  <si>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</si>
  <si>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</si>
  <si>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</si>
  <si>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</si>
  <si>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</si>
  <si>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</si>
  <si>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</si>
  <si>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</si>
  <si>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</si>
  <si>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</si>
  <si>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</si>
  <si>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</si>
  <si>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</si>
  <si>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</si>
  <si>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</si>
  <si>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</si>
  <si>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</si>
  <si>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</si>
  <si>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</si>
  <si>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</si>
  <si>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</si>
  <si>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</si>
  <si>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</si>
  <si>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</si>
  <si>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</si>
  <si>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</si>
  <si>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</si>
  <si>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</si>
  <si>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</si>
  <si>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</si>
  <si>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</si>
  <si>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</si>
  <si>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</si>
  <si>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</si>
  <si>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</si>
  <si>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</si>
  <si>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</si>
  <si>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</si>
  <si>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</si>
  <si>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</si>
  <si>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</si>
  <si>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</si>
  <si>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</si>
  <si>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</si>
  <si>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</si>
  <si>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</si>
  <si>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</si>
  <si>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</si>
  <si>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</si>
  <si>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</si>
  <si>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</si>
  <si>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</si>
  <si>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</si>
  <si>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</si>
  <si>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</si>
  <si>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</si>
  <si>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</si>
  <si>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</si>
  <si>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</si>
  <si>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</si>
  <si>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</si>
  <si>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</si>
  <si>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</si>
  <si>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</si>
  <si>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</si>
  <si>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</si>
  <si>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</si>
  <si>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</si>
  <si>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</si>
  <si>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</si>
  <si>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</si>
  <si>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</si>
  <si>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</si>
  <si>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</si>
  <si>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</si>
  <si>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</si>
  <si>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</si>
  <si>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</si>
  <si>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</si>
  <si>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</si>
  <si>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</si>
  <si>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</si>
  <si>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</si>
  <si>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</si>
  <si>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</si>
  <si>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</si>
  <si>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</si>
  <si>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</si>
  <si>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</si>
  <si>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</si>
  <si>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</si>
  <si>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</si>
  <si>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</si>
  <si>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</si>
  <si>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</si>
  <si>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</si>
  <si>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</si>
  <si>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</si>
  <si>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</si>
  <si>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</si>
  <si>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</si>
  <si>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</si>
  <si>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</si>
  <si>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</si>
  <si>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</si>
  <si>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</si>
  <si>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</si>
  <si>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</si>
  <si>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</si>
  <si>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</si>
  <si>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</si>
  <si>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</si>
  <si>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</si>
  <si>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</si>
  <si>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</si>
  <si>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</si>
  <si>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</si>
  <si>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</si>
  <si>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</si>
  <si>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</si>
  <si>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</si>
  <si>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</si>
  <si>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</si>
  <si>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</si>
  <si>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</si>
  <si>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</si>
  <si>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</si>
  <si>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</si>
  <si>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</si>
  <si>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</si>
  <si>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</si>
  <si>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</si>
  <si>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</si>
  <si>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</si>
  <si>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</si>
  <si>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</si>
  <si>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</si>
  <si>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</si>
  <si>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</si>
  <si>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</si>
  <si>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</si>
  <si>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</si>
  <si>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</si>
  <si>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</si>
  <si>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</si>
  <si>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</si>
  <si>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</si>
  <si>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</si>
  <si>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</si>
  <si>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</si>
  <si>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</si>
  <si>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</si>
  <si>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</si>
  <si>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</si>
  <si>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</si>
  <si>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</si>
  <si>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</si>
  <si>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</si>
  <si>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</si>
  <si>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</si>
  <si>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</si>
  <si>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</si>
  <si>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</si>
  <si>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</si>
  <si>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</si>
  <si>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</si>
  <si>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</si>
  <si>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</si>
  <si>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</si>
  <si>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</si>
  <si>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</si>
  <si>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</si>
  <si>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</si>
  <si>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</si>
  <si>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</si>
  <si>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</si>
  <si>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</si>
  <si>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</si>
  <si>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</si>
  <si>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</si>
  <si>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</si>
  <si>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</si>
  <si>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</si>
  <si>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</si>
  <si>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</si>
  <si>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</si>
  <si>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</si>
  <si>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</si>
  <si>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</si>
  <si>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</si>
  <si>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</si>
  <si>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</si>
  <si>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</si>
  <si>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</si>
  <si>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</si>
  <si>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</si>
  <si>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</si>
  <si>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</si>
  <si>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</si>
  <si>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</si>
  <si>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</si>
  <si>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</si>
  <si>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</si>
  <si>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</si>
  <si>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</si>
  <si>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</si>
  <si>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</si>
  <si>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</si>
  <si>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</si>
  <si>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</si>
  <si>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</si>
  <si>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</si>
  <si>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</si>
  <si>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</si>
  <si>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</si>
  <si>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</si>
  <si>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</si>
  <si>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</si>
  <si>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</si>
  <si>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</si>
  <si>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</si>
  <si>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</si>
  <si>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</si>
  <si>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</si>
  <si>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</si>
  <si>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</si>
  <si>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</si>
  <si>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</si>
  <si>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</si>
  <si>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</si>
  <si>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</si>
  <si>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</si>
  <si>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</si>
  <si>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</si>
  <si>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</si>
  <si>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</si>
  <si>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</si>
  <si>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</si>
  <si>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</si>
  <si>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</si>
  <si>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</si>
  <si>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</si>
  <si>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</si>
  <si>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</si>
  <si>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</si>
  <si>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</si>
  <si>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</si>
  <si>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</si>
  <si>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</si>
  <si>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</si>
  <si>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</si>
  <si>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</si>
  <si>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</si>
  <si>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</si>
  <si>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</si>
  <si>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</si>
  <si>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</si>
  <si>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</si>
  <si>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</si>
  <si>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</si>
  <si>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</si>
  <si>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</si>
  <si>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</si>
  <si>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</si>
  <si>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</si>
  <si>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</si>
  <si>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</si>
  <si>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</si>
  <si>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</si>
  <si>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</si>
  <si>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</si>
  <si>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</si>
  <si>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</si>
  <si>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</si>
  <si>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</si>
  <si>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</si>
  <si>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</si>
  <si>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</si>
  <si>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</si>
  <si>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</si>
  <si>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</si>
  <si>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</si>
  <si>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</si>
  <si>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</si>
  <si>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</si>
  <si>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</si>
  <si>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</si>
  <si>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</si>
  <si>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</si>
  <si>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</si>
  <si>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</si>
  <si>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</si>
  <si>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</si>
  <si>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</si>
  <si>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</si>
  <si>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</si>
  <si>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</si>
  <si>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</si>
  <si>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</si>
  <si>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</si>
  <si>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</si>
  <si>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</si>
  <si>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</si>
  <si>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</si>
  <si>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</si>
  <si>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</si>
  <si>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</si>
  <si>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</si>
  <si>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</si>
  <si>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</si>
  <si>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</si>
  <si>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</si>
  <si>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</si>
  <si>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</si>
  <si>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</si>
  <si>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</si>
  <si>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</si>
  <si>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</si>
  <si>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</si>
  <si>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</si>
  <si>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</si>
  <si>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</si>
  <si>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</si>
  <si>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</si>
  <si>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</si>
  <si>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</si>
  <si>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</si>
  <si>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</si>
  <si>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</si>
  <si>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</si>
  <si>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</si>
  <si>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</si>
  <si>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</si>
  <si>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</si>
  <si>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</si>
  <si>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</si>
  <si>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</si>
  <si>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</si>
  <si>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</si>
  <si>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</si>
  <si>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</si>
  <si>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</si>
  <si>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</si>
  <si>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</si>
  <si>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</si>
  <si>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</si>
  <si>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</si>
  <si>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</si>
  <si>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</si>
  <si>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</si>
  <si>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</si>
  <si>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</si>
  <si>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</si>
  <si>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</si>
  <si>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</si>
  <si>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</si>
  <si>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</si>
  <si>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</si>
  <si>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</si>
  <si>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</si>
  <si>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</si>
  <si>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</si>
  <si>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</si>
  <si>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</si>
  <si>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</si>
  <si>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</si>
  <si>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</si>
  <si>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</si>
  <si>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</si>
  <si>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</si>
  <si>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</si>
  <si>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</si>
  <si>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</si>
  <si>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</si>
  <si>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</si>
  <si>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</si>
  <si>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</si>
  <si>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</si>
  <si>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</si>
  <si>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</si>
  <si>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</si>
  <si>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</si>
  <si>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</si>
  <si>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</si>
  <si>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</si>
  <si>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</si>
  <si>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</si>
  <si>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</si>
  <si>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</si>
  <si>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</si>
  <si>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</si>
  <si>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</si>
  <si>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</si>
  <si>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</si>
  <si>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</si>
  <si>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</si>
  <si>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</si>
  <si>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</si>
  <si>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</si>
  <si>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</si>
  <si>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</si>
  <si>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</si>
  <si>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</si>
  <si>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</si>
  <si>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</si>
  <si>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</si>
  <si>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</si>
  <si>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</si>
  <si>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</si>
  <si>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</si>
  <si>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</si>
  <si>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</si>
  <si>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</si>
  <si>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</si>
  <si>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</si>
  <si>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</si>
  <si>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</si>
  <si>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</si>
  <si>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</si>
  <si>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</si>
  <si>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</si>
  <si>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</si>
  <si>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</si>
  <si>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</si>
  <si>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</si>
  <si>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</si>
  <si>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</si>
  <si>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</si>
  <si>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</si>
  <si>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</si>
  <si>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</si>
  <si>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</si>
  <si>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</si>
  <si>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</si>
  <si>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</si>
  <si>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</si>
  <si>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</si>
  <si>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</si>
  <si>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</si>
  <si>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</si>
  <si>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</si>
  <si>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</si>
  <si>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</si>
  <si>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</si>
  <si>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</si>
  <si>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</si>
  <si>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</si>
  <si>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</si>
  <si>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</si>
  <si>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</si>
  <si>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</si>
  <si>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</si>
  <si>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</si>
  <si>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</si>
  <si>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</si>
  <si>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</si>
  <si>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</si>
  <si>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</si>
  <si>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</si>
  <si>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</si>
  <si>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</si>
  <si>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</si>
  <si>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</si>
  <si>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</si>
  <si>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</si>
  <si>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</si>
  <si>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</si>
  <si>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</si>
  <si>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</si>
  <si>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</si>
  <si>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</si>
  <si>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</si>
  <si>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</si>
  <si>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</si>
  <si>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</si>
  <si>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</si>
  <si>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</si>
  <si>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</si>
  <si>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</si>
  <si>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</si>
  <si>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</si>
  <si>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</si>
  <si>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</si>
  <si>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</si>
  <si>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</si>
  <si>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</si>
  <si>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</si>
  <si>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</si>
  <si>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</si>
  <si>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</si>
  <si>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</si>
  <si>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</si>
  <si>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</si>
  <si>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</si>
  <si>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</si>
  <si>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</si>
  <si>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</si>
  <si>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</si>
  <si>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</si>
  <si>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</si>
  <si>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</si>
  <si>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</si>
  <si>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</si>
  <si>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</si>
  <si>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</si>
  <si>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</si>
  <si>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</si>
  <si>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</si>
  <si>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</si>
  <si>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</si>
  <si>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</si>
  <si>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</si>
  <si>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</si>
  <si>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</si>
  <si>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</si>
  <si>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</si>
  <si>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</si>
  <si>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</si>
  <si>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</si>
  <si>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</si>
  <si>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</si>
  <si>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</si>
  <si>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</si>
  <si>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</si>
  <si>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</si>
  <si>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</si>
  <si>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</si>
  <si>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</si>
  <si>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</si>
  <si>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</si>
  <si>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</si>
  <si>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</si>
  <si>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</si>
  <si>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</si>
  <si>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</si>
  <si>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</si>
  <si>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</si>
  <si>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</si>
  <si>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</si>
  <si>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</si>
  <si>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</si>
  <si>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</si>
  <si>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</si>
  <si>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</si>
  <si>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</si>
  <si>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</si>
  <si>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</si>
  <si>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</si>
  <si>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</si>
  <si>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</si>
  <si>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</si>
  <si>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</si>
  <si>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</si>
  <si>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</si>
  <si>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</si>
  <si>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</si>
  <si>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</si>
  <si>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</si>
  <si>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</si>
  <si>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</si>
  <si>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</si>
  <si>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</si>
  <si>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</si>
  <si>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</si>
  <si>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</si>
  <si>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</si>
  <si>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</si>
  <si>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</si>
  <si>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</si>
  <si>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</si>
  <si>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</si>
  <si>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</si>
  <si>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</si>
  <si>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</si>
  <si>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</si>
  <si>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</si>
  <si>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</si>
  <si>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</si>
  <si>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</si>
  <si>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</si>
  <si>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</si>
  <si>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</si>
  <si>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</si>
  <si>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</si>
  <si>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</si>
  <si>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</si>
  <si>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</si>
  <si>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</si>
  <si>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</si>
  <si>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</si>
  <si>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</si>
  <si>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</si>
  <si>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</si>
  <si>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</si>
  <si>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</si>
  <si>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</si>
  <si>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</si>
  <si>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</si>
  <si>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</si>
  <si>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</si>
  <si>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</si>
  <si>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</si>
  <si>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</si>
  <si>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</si>
  <si>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</si>
  <si>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</si>
  <si>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</si>
  <si>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</si>
  <si>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</si>
  <si>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</si>
  <si>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</si>
  <si>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</si>
  <si>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</si>
  <si>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</si>
  <si>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</si>
  <si>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</si>
  <si>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</si>
  <si>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</si>
  <si>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</si>
  <si>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</si>
  <si>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</si>
  <si>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</si>
  <si>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</si>
  <si>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</si>
  <si>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</si>
  <si>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</si>
  <si>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</si>
  <si>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</si>
  <si>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</si>
  <si>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</si>
  <si>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</si>
  <si>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</si>
  <si>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</si>
  <si>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</si>
  <si>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</si>
  <si>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</si>
  <si>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</si>
  <si>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</si>
  <si>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</si>
  <si>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</si>
  <si>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</si>
  <si>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</si>
  <si>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</si>
  <si>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</si>
  <si>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</si>
  <si>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</si>
  <si>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</si>
  <si>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</si>
  <si>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</si>
  <si>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</si>
  <si>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</si>
  <si>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</si>
  <si>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</si>
  <si>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</si>
  <si>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</si>
  <si>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</si>
  <si>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</si>
  <si>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</si>
  <si>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</si>
  <si>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</si>
  <si>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</si>
  <si>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</si>
  <si>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</si>
  <si>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</si>
  <si>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</si>
  <si>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</si>
  <si>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</si>
  <si>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</si>
  <si>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</si>
  <si>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</si>
  <si>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</si>
  <si>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</si>
  <si>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</si>
  <si>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</si>
  <si>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</si>
  <si>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</si>
  <si>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</si>
  <si>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</si>
  <si>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</si>
  <si>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</si>
  <si>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</si>
  <si>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</si>
  <si>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</si>
  <si>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</si>
  <si>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</si>
  <si>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</si>
  <si>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</si>
  <si>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</si>
  <si>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</si>
  <si>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</si>
  <si>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</si>
  <si>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</si>
  <si>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</si>
  <si>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</si>
  <si>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</si>
  <si>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</si>
  <si>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</si>
  <si>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</si>
  <si>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</si>
  <si>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</si>
  <si>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</si>
  <si>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</si>
  <si>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</si>
  <si>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</si>
  <si>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</si>
  <si>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</si>
  <si>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</si>
  <si>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</si>
  <si>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</si>
  <si>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</si>
  <si>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</si>
  <si>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</si>
  <si>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</si>
  <si>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</si>
  <si>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</si>
  <si>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</si>
  <si>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</si>
  <si>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</si>
  <si>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</si>
  <si>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</si>
  <si>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</si>
  <si>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</si>
  <si>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</si>
  <si>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</si>
  <si>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</si>
  <si>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</si>
  <si>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</si>
  <si>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</si>
  <si>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</si>
  <si>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</si>
  <si>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</si>
  <si>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</si>
  <si>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</si>
  <si>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</si>
  <si>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</si>
  <si>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</si>
  <si>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</si>
  <si>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</si>
  <si>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</si>
  <si>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</si>
  <si>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</si>
  <si>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</si>
  <si>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</si>
  <si>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</si>
  <si>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</si>
  <si>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</si>
  <si>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</si>
  <si>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</si>
  <si>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</si>
  <si>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</si>
  <si>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</si>
  <si>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</si>
  <si>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</si>
  <si>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</si>
  <si>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</si>
  <si>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</si>
  <si>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</si>
  <si>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</si>
  <si>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</si>
  <si>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</si>
  <si>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</si>
  <si>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</si>
  <si>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</si>
  <si>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</si>
  <si>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</si>
  <si>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</si>
  <si>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</si>
  <si>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</si>
  <si>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</si>
  <si>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</si>
  <si>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</si>
  <si>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</si>
  <si>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</si>
  <si>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</si>
  <si>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</si>
  <si>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</si>
  <si>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</si>
  <si>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</si>
  <si>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</si>
  <si>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</si>
  <si>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</si>
  <si>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</si>
  <si>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</si>
  <si>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</si>
  <si>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</si>
  <si>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</si>
  <si>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</si>
  <si>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</si>
  <si>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</si>
  <si>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</si>
  <si>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</si>
  <si>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</si>
  <si>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</si>
  <si>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</si>
  <si>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</si>
  <si>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</si>
  <si>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</si>
  <si>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</si>
  <si>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</si>
  <si>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</si>
  <si>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</si>
  <si>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</si>
  <si>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</si>
  <si>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</si>
  <si>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</si>
  <si>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</si>
  <si>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</si>
  <si>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</si>
  <si>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</si>
  <si>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</si>
  <si>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</si>
  <si>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</si>
  <si>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</si>
  <si>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</si>
  <si>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</si>
  <si>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</si>
  <si>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</si>
  <si>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</si>
  <si>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</si>
  <si>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</si>
  <si>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</si>
  <si>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</si>
  <si>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</si>
  <si>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</si>
  <si>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</si>
  <si>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</si>
  <si>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</si>
  <si>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</si>
  <si>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</si>
  <si>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</si>
  <si>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</si>
  <si>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</si>
  <si>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</si>
  <si>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</si>
  <si>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</si>
  <si>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</si>
  <si>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</si>
  <si>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</si>
  <si>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</si>
  <si>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</si>
  <si>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</si>
  <si>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</si>
  <si>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</si>
  <si>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</si>
  <si>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</si>
  <si>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</si>
  <si>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</si>
  <si>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</si>
  <si>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</si>
  <si>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</si>
  <si>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</si>
  <si>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</si>
  <si>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</si>
  <si>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</si>
  <si>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</si>
  <si>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</si>
  <si>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</si>
  <si>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</si>
  <si>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</si>
  <si>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</si>
  <si>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</si>
  <si>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</si>
  <si>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</si>
  <si>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</si>
  <si>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</si>
  <si>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</si>
  <si>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</si>
  <si>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</si>
  <si>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</si>
  <si>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</si>
  <si>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</si>
  <si>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</si>
  <si>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</si>
  <si>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</si>
  <si>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</si>
  <si>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</si>
  <si>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</si>
  <si>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</si>
  <si>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</si>
  <si>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</si>
  <si>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</si>
  <si>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</si>
  <si>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</si>
  <si>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</si>
  <si>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</si>
  <si>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</si>
  <si>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</si>
  <si>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</si>
  <si>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</si>
  <si>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</si>
  <si>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</si>
  <si>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</si>
  <si>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</si>
  <si>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</si>
  <si>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</si>
  <si>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</si>
  <si>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</si>
  <si>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</si>
  <si>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</si>
  <si>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</si>
  <si>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</si>
  <si>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</si>
  <si>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</si>
  <si>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</si>
  <si>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</si>
  <si>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</si>
  <si>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</si>
  <si>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</si>
  <si>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</si>
  <si>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</si>
  <si>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</si>
  <si>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</si>
  <si>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</si>
  <si>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</si>
  <si>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</si>
  <si>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</si>
  <si>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</si>
  <si>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</si>
  <si>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</si>
  <si>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</si>
  <si>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</si>
  <si>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</si>
  <si>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</si>
  <si>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</si>
  <si>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</si>
  <si>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</si>
  <si>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</si>
  <si>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</si>
  <si>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</si>
  <si>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</si>
  <si>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</si>
  <si>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</si>
  <si>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</si>
  <si>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</si>
  <si>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</si>
  <si>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</si>
  <si>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</si>
  <si>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</si>
  <si>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</si>
  <si>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</si>
  <si>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</si>
  <si>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</si>
  <si>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</si>
  <si>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</si>
  <si>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</si>
  <si>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</si>
  <si>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</si>
  <si>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</si>
  <si>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</si>
  <si>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</si>
  <si>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</si>
  <si>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</si>
  <si>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</si>
  <si>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</si>
  <si>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</si>
  <si>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</si>
  <si>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</si>
  <si>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</si>
  <si>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</si>
  <si>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</si>
  <si>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</si>
  <si>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</si>
  <si>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</si>
  <si>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</si>
  <si>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</si>
  <si>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</si>
  <si>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</si>
  <si>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</si>
  <si>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</si>
  <si>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</si>
  <si>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</si>
  <si>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</si>
  <si>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</si>
  <si>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</si>
  <si>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</si>
  <si>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</si>
  <si>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</si>
  <si>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</si>
  <si>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</si>
  <si>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</si>
  <si>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</si>
  <si>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</si>
  <si>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</si>
  <si>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</si>
  <si>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</si>
  <si>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</si>
  <si>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</si>
  <si>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</si>
  <si>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</si>
  <si>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</si>
  <si>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</si>
  <si>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</si>
  <si>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</si>
  <si>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</si>
  <si>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</si>
  <si>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</si>
  <si>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</si>
  <si>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</si>
  <si>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</si>
  <si>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</si>
  <si>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</si>
  <si>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</si>
  <si>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</si>
  <si>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</si>
  <si>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</si>
  <si>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</si>
  <si>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</si>
  <si>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</si>
  <si>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</si>
  <si>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</si>
  <si>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</si>
  <si>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</si>
  <si>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</si>
  <si>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</si>
  <si>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</si>
  <si>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</si>
  <si>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</si>
  <si>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</si>
  <si>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</si>
  <si>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</si>
  <si>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</si>
  <si>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</si>
  <si>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</si>
  <si>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</si>
  <si>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</si>
  <si>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</si>
  <si>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</si>
  <si>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</si>
  <si>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</si>
  <si>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</si>
  <si>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</si>
  <si>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</si>
  <si>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</si>
  <si>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</si>
  <si>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</si>
  <si>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</si>
  <si>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</si>
  <si>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</si>
  <si>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</si>
  <si>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</si>
  <si>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</si>
  <si>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</si>
  <si>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</si>
  <si>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</si>
  <si>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</si>
  <si>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</si>
  <si>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</si>
  <si>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</si>
  <si>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</si>
  <si>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</si>
  <si>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</si>
  <si>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</si>
  <si>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</si>
  <si>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</si>
  <si>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</si>
  <si>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</si>
  <si>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</si>
  <si>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</si>
  <si>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</si>
  <si>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</si>
  <si>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</si>
  <si>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</si>
  <si>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</si>
  <si>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</si>
  <si>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</si>
  <si>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</si>
  <si>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</si>
  <si>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</si>
  <si>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</si>
  <si>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</si>
  <si>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</si>
  <si>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</si>
  <si>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</si>
  <si>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</si>
  <si>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</si>
  <si>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</si>
  <si>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</si>
  <si>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</si>
  <si>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</si>
  <si>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</si>
  <si>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</si>
  <si>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</si>
  <si>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</si>
  <si>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</si>
  <si>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</si>
  <si>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</si>
  <si>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</si>
  <si>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</si>
  <si>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</si>
  <si>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</si>
  <si>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</si>
  <si>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</si>
  <si>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</si>
  <si>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</si>
  <si>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</si>
  <si>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</si>
  <si>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</si>
  <si>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</si>
  <si>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</si>
  <si>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</si>
  <si>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</si>
  <si>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</si>
  <si>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</si>
  <si>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</si>
  <si>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</si>
  <si>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</si>
  <si>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</si>
  <si>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</si>
  <si>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</si>
  <si>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</si>
  <si>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</si>
  <si>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</si>
  <si>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</si>
  <si>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</si>
  <si>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</si>
  <si>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</si>
  <si>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</si>
  <si>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</si>
  <si>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</si>
  <si>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</si>
  <si>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</si>
  <si>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</si>
  <si>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</si>
  <si>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</si>
  <si>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</si>
  <si>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</si>
  <si>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</si>
  <si>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</si>
  <si>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</si>
  <si>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</si>
  <si>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</si>
  <si>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</si>
  <si>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</si>
  <si>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</si>
  <si>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</si>
  <si>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</si>
  <si>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</si>
  <si>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</si>
  <si>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</si>
  <si>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</si>
  <si>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</si>
  <si>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</si>
  <si>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</si>
  <si>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</si>
  <si>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</si>
  <si>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</si>
  <si>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</si>
  <si>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</si>
  <si>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</si>
  <si>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</si>
  <si>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</si>
  <si>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</si>
  <si>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</si>
  <si>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</si>
  <si>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</si>
  <si>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</si>
  <si>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</si>
  <si>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</si>
  <si>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</si>
  <si>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</si>
  <si>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</si>
  <si>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</si>
  <si>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</si>
  <si>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</si>
  <si>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</si>
  <si>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</si>
  <si>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</si>
  <si>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</si>
  <si>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</si>
  <si>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</si>
  <si>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</si>
  <si>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</si>
  <si>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</si>
  <si>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</si>
  <si>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</si>
  <si>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</si>
  <si>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</si>
  <si>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</si>
  <si>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</si>
  <si>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</si>
  <si>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</si>
  <si>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</si>
  <si>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</si>
  <si>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</si>
  <si>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</si>
  <si>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</si>
  <si>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</si>
  <si>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</si>
  <si>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</si>
  <si>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</si>
  <si>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</si>
  <si>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</si>
  <si>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</si>
  <si>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</si>
  <si>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</si>
  <si>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</si>
  <si>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</si>
  <si>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</si>
  <si>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</si>
  <si>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</si>
  <si>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</si>
  <si>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</si>
  <si>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</si>
  <si>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</si>
  <si>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</si>
  <si>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</si>
  <si>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</si>
  <si>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</si>
  <si>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</si>
  <si>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</si>
  <si>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</si>
  <si>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</si>
  <si>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</si>
  <si>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</si>
  <si>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</si>
  <si>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</si>
  <si>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</si>
  <si>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</si>
  <si>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</si>
  <si>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</si>
  <si>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</si>
  <si>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</si>
  <si>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</si>
  <si>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</si>
  <si>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</si>
  <si>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</si>
  <si>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</si>
  <si>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</si>
  <si>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</si>
  <si>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</si>
  <si>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</si>
  <si>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</si>
  <si>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</si>
  <si>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</si>
  <si>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</si>
  <si>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</si>
  <si>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</si>
  <si>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</si>
  <si>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</si>
  <si>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</si>
  <si>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</si>
  <si>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</si>
  <si>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</si>
  <si>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</si>
  <si>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</si>
  <si>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</si>
  <si>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</si>
  <si>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</si>
  <si>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</si>
  <si>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</si>
  <si>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</si>
  <si>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</si>
  <si>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</si>
  <si>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</si>
  <si>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</si>
  <si>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</si>
  <si>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</si>
  <si>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</si>
  <si>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</si>
  <si>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</si>
  <si>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</si>
  <si>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</si>
  <si>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</si>
  <si>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</si>
  <si>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</si>
  <si>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</si>
  <si>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</si>
  <si>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</si>
  <si>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</si>
  <si>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</si>
  <si>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</si>
  <si>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</si>
  <si>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</si>
  <si>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</si>
  <si>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</si>
  <si>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</si>
  <si>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</si>
  <si>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</si>
  <si>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</si>
  <si>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</si>
  <si>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</si>
  <si>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</si>
  <si>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</si>
  <si>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</si>
  <si>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</si>
  <si>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</si>
  <si>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</si>
  <si>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</si>
  <si>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</si>
  <si>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</si>
  <si>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</si>
  <si>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</si>
  <si>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</si>
  <si>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</si>
  <si>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</si>
  <si>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</si>
  <si>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</si>
  <si>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</si>
  <si>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</si>
  <si>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</si>
  <si>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</si>
  <si>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</si>
  <si>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</si>
  <si>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</si>
  <si>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</si>
  <si>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</si>
  <si>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</si>
  <si>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</si>
  <si>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</si>
  <si>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</si>
  <si>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</si>
  <si>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</si>
  <si>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</si>
  <si>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</si>
  <si>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</si>
  <si>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</si>
  <si>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</si>
  <si>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</si>
  <si>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</si>
  <si>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</si>
  <si>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</si>
  <si>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</si>
  <si>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</si>
  <si>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</si>
  <si>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</si>
  <si>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</si>
  <si>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</si>
  <si>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</si>
  <si>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</si>
  <si>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</si>
  <si>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</si>
  <si>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</si>
  <si>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</si>
  <si>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</si>
  <si>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</si>
  <si>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</si>
  <si>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</si>
  <si>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</si>
  <si>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</si>
  <si>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</si>
  <si>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</si>
  <si>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</si>
  <si>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</si>
  <si>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</si>
  <si>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</si>
  <si>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</si>
  <si>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</si>
  <si>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</si>
  <si>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</si>
  <si>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</si>
  <si>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</si>
  <si>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</si>
  <si>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</si>
  <si>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</si>
  <si>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</si>
  <si>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</si>
  <si>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</si>
  <si>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</si>
  <si>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</si>
  <si>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</si>
  <si>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</si>
  <si>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</si>
  <si>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</si>
  <si>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</si>
  <si>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</si>
  <si>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</si>
  <si>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</si>
  <si>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</si>
  <si>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</si>
  <si>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</si>
  <si>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</si>
  <si>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</si>
  <si>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</si>
  <si>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</si>
  <si>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</si>
  <si>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</si>
  <si>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</si>
  <si>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</si>
  <si>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</si>
  <si>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</si>
  <si>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</si>
  <si>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</si>
  <si>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</si>
  <si>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</si>
  <si>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</si>
  <si>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</si>
  <si>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</si>
  <si>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</si>
  <si>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</si>
  <si>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</si>
  <si>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</si>
  <si>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</si>
  <si>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</si>
  <si>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</si>
  <si>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</si>
  <si>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</si>
  <si>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</si>
  <si>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</si>
  <si>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</si>
  <si>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</si>
  <si>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</si>
  <si>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</si>
  <si>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</si>
  <si>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</si>
  <si>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</si>
  <si>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</si>
  <si>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</si>
  <si>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</si>
  <si>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</si>
  <si>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</si>
  <si>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</si>
  <si>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</si>
  <si>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</si>
  <si>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</si>
  <si>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</si>
  <si>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</si>
  <si>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</si>
  <si>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</si>
  <si>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</si>
  <si>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</si>
  <si>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</si>
  <si>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</si>
  <si>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</si>
  <si>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</si>
  <si>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</si>
  <si>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</si>
  <si>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</si>
  <si>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</si>
  <si>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</si>
  <si>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</si>
  <si>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</si>
  <si>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</si>
  <si>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</si>
  <si>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</si>
  <si>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</si>
  <si>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</si>
  <si>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</si>
  <si>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</si>
  <si>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</si>
  <si>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</si>
  <si>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</si>
  <si>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</si>
  <si>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</si>
  <si>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</si>
  <si>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</si>
  <si>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</si>
  <si>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</si>
  <si>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</si>
  <si>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</si>
  <si>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</si>
  <si>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</si>
  <si>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</si>
  <si>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</si>
  <si>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</si>
  <si>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</si>
  <si>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</si>
  <si>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</si>
  <si>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</si>
  <si>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</si>
  <si>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</si>
  <si>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</si>
  <si>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</si>
  <si>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</si>
  <si>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</si>
  <si>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</si>
  <si>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</si>
  <si>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</si>
  <si>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</si>
  <si>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</si>
  <si>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</si>
  <si>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</si>
  <si>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</si>
  <si>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</si>
  <si>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</si>
  <si>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</si>
  <si>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</si>
  <si>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</si>
  <si>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</si>
  <si>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</si>
  <si>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</si>
  <si>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</si>
  <si>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</si>
  <si>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</si>
  <si>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</si>
  <si>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</si>
  <si>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</si>
  <si>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</si>
  <si>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</si>
  <si>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</si>
  <si>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</si>
  <si>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</si>
  <si>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</si>
  <si>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</si>
  <si>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</si>
  <si>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</si>
  <si>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</si>
  <si>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</si>
  <si>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</si>
  <si>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</si>
  <si>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</si>
  <si>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</si>
  <si>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</si>
  <si>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</si>
  <si>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</si>
  <si>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</si>
  <si>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</si>
  <si>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</si>
  <si>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</si>
  <si>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</si>
  <si>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</si>
  <si>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</si>
  <si>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</si>
  <si>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</si>
  <si>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</si>
  <si>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</si>
  <si>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</si>
  <si>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</si>
  <si>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</si>
  <si>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</si>
  <si>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</si>
  <si>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</si>
  <si>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</si>
  <si>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</si>
  <si>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</si>
  <si>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</si>
  <si>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</si>
  <si>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</si>
  <si>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</si>
  <si>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</si>
  <si>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</si>
  <si>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</si>
  <si>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</si>
  <si>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</si>
  <si>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</si>
  <si>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</si>
  <si>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</si>
  <si>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</si>
  <si>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</si>
  <si>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</si>
  <si>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</si>
  <si>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</si>
  <si>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</si>
  <si>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</si>
  <si>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</si>
  <si>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</si>
  <si>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</si>
  <si>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</si>
  <si>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</si>
  <si>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</si>
  <si>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</si>
  <si>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</si>
  <si>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</si>
  <si>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</si>
  <si>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</si>
  <si>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</si>
  <si>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</si>
  <si>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</si>
  <si>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</si>
  <si>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</si>
  <si>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</si>
  <si>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</si>
  <si>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</si>
  <si>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</si>
  <si>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</si>
  <si>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</si>
  <si>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</si>
  <si>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</si>
  <si>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</si>
  <si>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</si>
  <si>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</si>
  <si>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</si>
  <si>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</si>
  <si>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</si>
  <si>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</si>
  <si>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</si>
  <si>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</si>
  <si>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</si>
  <si>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</si>
  <si>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</si>
  <si>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</si>
  <si>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</si>
  <si>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</si>
  <si>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</si>
  <si>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</si>
  <si>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</si>
  <si>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</si>
  <si>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</si>
  <si>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</si>
  <si>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</si>
  <si>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</si>
  <si>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</si>
  <si>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</si>
  <si>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</si>
  <si>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</si>
  <si>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</si>
  <si>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</si>
  <si>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</si>
  <si>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</si>
  <si>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</si>
  <si>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</si>
  <si>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</si>
  <si>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</si>
  <si>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</si>
  <si>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</si>
  <si>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</si>
  <si>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</si>
  <si>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</si>
  <si>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</si>
  <si>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</si>
  <si>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</si>
  <si>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</si>
  <si>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</si>
  <si>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</si>
  <si>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</si>
  <si>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</si>
  <si>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</si>
  <si>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</si>
  <si>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</si>
  <si>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</si>
  <si>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</si>
  <si>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</si>
  <si>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</si>
  <si>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</si>
  <si>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</si>
  <si>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</si>
  <si>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</si>
  <si>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</si>
  <si>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</si>
  <si>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</si>
  <si>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</si>
  <si>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</si>
  <si>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</si>
  <si>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</si>
  <si>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</si>
  <si>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</si>
  <si>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</si>
  <si>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</si>
  <si>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</si>
  <si>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</si>
  <si>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</si>
  <si>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</si>
  <si>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</si>
  <si>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</si>
  <si>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</si>
  <si>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</si>
  <si>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</si>
  <si>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</si>
  <si>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</si>
  <si>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</si>
  <si>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</si>
  <si>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</si>
  <si>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</si>
  <si>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</si>
  <si>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</si>
  <si>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</si>
  <si>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</si>
  <si>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</si>
  <si>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</si>
  <si>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</si>
  <si>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</si>
  <si>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</si>
  <si>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</si>
  <si>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</si>
  <si>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</si>
  <si>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</si>
  <si>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</si>
  <si>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</si>
  <si>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</si>
  <si>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</si>
  <si>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</si>
  <si>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</si>
  <si>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</si>
  <si>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</si>
  <si>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</si>
  <si>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</si>
  <si>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</si>
  <si>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</si>
  <si>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</si>
  <si>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</si>
  <si>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</si>
  <si>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</si>
  <si>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</si>
  <si>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</si>
  <si>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</si>
  <si>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</si>
  <si>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</si>
  <si>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</si>
  <si>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</si>
  <si>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</si>
  <si>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</si>
  <si>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</si>
  <si>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</si>
  <si>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</si>
  <si>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</si>
  <si>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</si>
  <si>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</si>
  <si>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</si>
  <si>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</si>
  <si>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</si>
  <si>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</si>
  <si>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</si>
  <si>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</si>
  <si>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</si>
  <si>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</si>
  <si>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</si>
  <si>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</si>
  <si>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</si>
  <si>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</si>
  <si>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</si>
  <si>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</si>
  <si>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</si>
  <si>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</si>
  <si>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</si>
  <si>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</si>
  <si>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</si>
  <si>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</si>
  <si>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</si>
  <si>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</si>
  <si>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</si>
  <si>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</si>
  <si>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</si>
  <si>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</si>
  <si>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</si>
  <si>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</si>
  <si>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</si>
  <si>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</si>
  <si>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</si>
  <si>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</si>
  <si>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</si>
  <si>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</si>
  <si>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</si>
  <si>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</si>
  <si>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</si>
  <si>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</si>
  <si>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</si>
  <si>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</si>
  <si>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</si>
  <si>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</si>
  <si>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</si>
  <si>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</si>
  <si>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</si>
  <si>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</si>
  <si>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</si>
  <si>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</si>
  <si>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</si>
  <si>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</si>
  <si>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</si>
  <si>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</si>
  <si>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</si>
  <si>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</si>
  <si>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</si>
  <si>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</si>
  <si>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</si>
  <si>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</si>
  <si>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</si>
  <si>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</si>
  <si>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</si>
  <si>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</si>
  <si>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</si>
  <si>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</si>
  <si>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</si>
  <si>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</si>
  <si>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</si>
  <si>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</si>
  <si>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</si>
  <si>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</si>
  <si>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</si>
  <si>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</si>
  <si>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</si>
  <si>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</si>
  <si>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</si>
  <si>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</si>
  <si>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</si>
  <si>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</si>
  <si>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</si>
  <si>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</si>
  <si>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</si>
  <si>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</si>
  <si>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</si>
  <si>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</si>
  <si>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</si>
  <si>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</si>
  <si>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</si>
  <si>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</si>
  <si>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</si>
  <si>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</si>
  <si>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</si>
  <si>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</si>
  <si>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</si>
  <si>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</si>
  <si>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</si>
  <si>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</si>
  <si>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</si>
  <si>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</si>
  <si>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</si>
  <si>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</si>
  <si>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</si>
  <si>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</si>
  <si>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</si>
  <si>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</si>
  <si>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</si>
  <si>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</si>
  <si>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</si>
  <si>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</si>
  <si>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</si>
  <si>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</si>
  <si>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</si>
  <si>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</si>
  <si>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</si>
  <si>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</si>
  <si>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</si>
  <si>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</si>
  <si>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</si>
  <si>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</si>
  <si>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</si>
  <si>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</si>
  <si>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</si>
  <si>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</si>
  <si>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</si>
  <si>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</si>
  <si>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</si>
  <si>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</si>
  <si>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</si>
  <si>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</si>
  <si>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</si>
  <si>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</si>
  <si>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</si>
  <si>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</si>
  <si>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</si>
  <si>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</si>
  <si>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</si>
  <si>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</si>
  <si>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</si>
  <si>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</si>
  <si>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</si>
  <si>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</si>
  <si>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</si>
  <si>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</si>
  <si>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</si>
  <si>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</si>
  <si>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</si>
  <si>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</si>
  <si>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</si>
  <si>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</si>
  <si>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</si>
  <si>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</si>
  <si>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</si>
  <si>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</si>
  <si>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</si>
  <si>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</si>
  <si>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</si>
  <si>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</si>
  <si>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</si>
  <si>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</si>
  <si>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</si>
  <si>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</si>
  <si>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</si>
  <si>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</si>
  <si>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</si>
  <si>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</si>
  <si>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</si>
  <si>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</si>
  <si>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</si>
  <si>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</si>
  <si>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</si>
  <si>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</si>
  <si>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</si>
  <si>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</si>
  <si>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</si>
  <si>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</si>
  <si>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</si>
  <si>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</si>
  <si>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</si>
  <si>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</si>
  <si>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</si>
  <si>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</si>
  <si>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</si>
  <si>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</si>
  <si>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</si>
  <si>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</si>
  <si>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</si>
  <si>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</si>
  <si>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</si>
  <si>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</si>
  <si>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</si>
  <si>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</si>
  <si>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</si>
  <si>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</si>
  <si>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</si>
  <si>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</si>
  <si>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</si>
  <si>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</si>
  <si>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</si>
  <si>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</si>
  <si>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</si>
  <si>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</si>
  <si>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</si>
  <si>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</si>
  <si>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</si>
  <si>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</si>
  <si>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</si>
  <si>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</si>
  <si>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</si>
  <si>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</si>
  <si>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</si>
  <si>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</si>
  <si>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</si>
  <si>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</si>
  <si>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</si>
  <si>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</si>
  <si>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</si>
  <si>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</si>
  <si>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</si>
  <si>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</si>
  <si>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</si>
  <si>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</si>
  <si>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</si>
  <si>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</si>
  <si>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</si>
  <si>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</si>
  <si>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</si>
  <si>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</si>
  <si>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</si>
  <si>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</si>
  <si>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</si>
  <si>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</si>
  <si>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</si>
  <si>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</si>
  <si>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</si>
  <si>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</si>
  <si>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</si>
  <si>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</si>
  <si>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</si>
  <si>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</si>
  <si>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</si>
  <si>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</si>
  <si>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</si>
  <si>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</si>
  <si>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</si>
  <si>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</si>
  <si>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</si>
  <si>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</si>
  <si>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</si>
  <si>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</si>
  <si>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</si>
  <si>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</si>
  <si>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</si>
  <si>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</si>
  <si>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</si>
  <si>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</si>
  <si>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</si>
  <si>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</si>
  <si>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</si>
  <si>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</si>
  <si>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</si>
  <si>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</si>
  <si>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</si>
  <si>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</si>
  <si>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</si>
  <si>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</si>
  <si>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</si>
  <si>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</si>
  <si>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</si>
  <si>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</si>
  <si>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</si>
  <si>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</si>
  <si>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</si>
  <si>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</si>
  <si>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</si>
  <si>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</si>
  <si>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</si>
  <si>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</si>
  <si>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</si>
  <si>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</si>
  <si>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</si>
  <si>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</si>
  <si>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</si>
  <si>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</si>
  <si>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</si>
  <si>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</si>
  <si>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</si>
  <si>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</si>
  <si>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</si>
  <si>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</si>
  <si>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</si>
  <si>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</si>
  <si>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</si>
  <si>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</si>
  <si>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</si>
  <si>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</si>
  <si>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</si>
  <si>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</si>
  <si>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</si>
  <si>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</si>
  <si>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</si>
  <si>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</si>
  <si>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</si>
  <si>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</si>
  <si>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</si>
  <si>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</si>
  <si>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</si>
  <si>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</si>
  <si>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</si>
  <si>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</si>
  <si>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</si>
  <si>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</si>
  <si>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</si>
  <si>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</si>
  <si>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</si>
  <si>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</si>
  <si>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</si>
  <si>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</si>
  <si>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</si>
  <si>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</si>
  <si>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</si>
  <si>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</si>
  <si>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</si>
  <si>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</si>
  <si>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</si>
  <si>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</si>
  <si>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</si>
  <si>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</si>
  <si>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</si>
  <si>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</si>
  <si>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</si>
  <si>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</si>
  <si>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</si>
  <si>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</si>
  <si>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</si>
  <si>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</si>
  <si>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</si>
  <si>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</si>
  <si>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</si>
  <si>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</si>
  <si>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</si>
  <si>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</si>
  <si>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</si>
  <si>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</si>
  <si>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</si>
  <si>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</si>
  <si>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</si>
  <si>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</si>
  <si>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</si>
  <si>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</si>
  <si>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</si>
  <si>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</si>
  <si>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</si>
  <si>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</si>
  <si>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</si>
  <si>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</si>
  <si>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</si>
  <si>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</si>
  <si>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</si>
  <si>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</si>
  <si>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</si>
  <si>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</si>
  <si>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</si>
  <si>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</si>
  <si>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</si>
  <si>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</si>
  <si>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</si>
  <si>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</si>
  <si>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</si>
  <si>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</si>
  <si>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</si>
  <si>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</si>
  <si>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</si>
  <si>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</si>
  <si>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</si>
  <si>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</si>
  <si>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</si>
  <si>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</si>
  <si>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</si>
  <si>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</si>
  <si>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</si>
  <si>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</si>
  <si>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</si>
  <si>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</si>
  <si>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</si>
  <si>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</si>
  <si>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</si>
  <si>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</si>
  <si>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</si>
  <si>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</si>
  <si>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</si>
  <si>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</si>
  <si>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</si>
  <si>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</si>
  <si>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</si>
  <si>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</si>
  <si>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</si>
  <si>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</si>
  <si>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</si>
  <si>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</si>
  <si>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</si>
  <si>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</si>
  <si>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</si>
  <si>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</si>
  <si>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</si>
  <si>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</si>
  <si>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</si>
  <si>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</si>
  <si>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</si>
  <si>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</si>
  <si>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</si>
  <si>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</si>
  <si>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</si>
  <si>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</si>
  <si>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</si>
  <si>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</si>
  <si>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</si>
  <si>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</si>
  <si>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</si>
  <si>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</si>
  <si>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</si>
  <si>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</si>
  <si>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</si>
  <si>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</si>
  <si>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</si>
  <si>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</si>
  <si>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</si>
  <si>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</si>
  <si>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</si>
  <si>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</si>
  <si>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</si>
  <si>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</si>
  <si>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</si>
  <si>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</si>
  <si>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</si>
  <si>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</si>
  <si>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</si>
  <si>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</si>
  <si>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</si>
  <si>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</si>
  <si>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</si>
  <si>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</si>
  <si>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</si>
  <si>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</si>
  <si>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</si>
  <si>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</si>
  <si>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</si>
  <si>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</si>
  <si>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</si>
  <si>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</si>
  <si>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</si>
  <si>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</si>
  <si>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</si>
  <si>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</si>
  <si>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</si>
  <si>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</si>
  <si>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</si>
  <si>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</si>
  <si>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</si>
  <si>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</si>
  <si>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</si>
  <si>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</si>
  <si>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</si>
  <si>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</si>
  <si>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</si>
  <si>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</si>
  <si>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</si>
  <si>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</si>
  <si>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</si>
  <si>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</si>
  <si>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</si>
  <si>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</si>
  <si>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</si>
  <si>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</si>
  <si>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</si>
  <si>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</si>
  <si>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</si>
  <si>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</si>
  <si>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</si>
  <si>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</si>
  <si>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</si>
  <si>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</si>
  <si>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</si>
  <si>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</si>
  <si>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</si>
  <si>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</si>
  <si>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</si>
  <si>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</si>
  <si>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</si>
  <si>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</si>
  <si>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</si>
  <si>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</si>
  <si>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</si>
  <si>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</si>
  <si>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</si>
  <si>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</si>
  <si>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</si>
  <si>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</si>
  <si>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</si>
  <si>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</si>
  <si>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</si>
  <si>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</si>
  <si>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</si>
  <si>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</si>
  <si>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</si>
  <si>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</si>
  <si>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</si>
  <si>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</si>
  <si>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</si>
  <si>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</si>
  <si>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</si>
  <si>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</si>
  <si>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</si>
  <si>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</si>
  <si>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</si>
  <si>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</si>
  <si>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</si>
  <si>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</si>
  <si>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</si>
  <si>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</si>
  <si>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</si>
  <si>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</si>
  <si>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</si>
  <si>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</si>
  <si>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</si>
  <si>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</si>
  <si>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</si>
  <si>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</si>
  <si>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</si>
  <si>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</si>
  <si>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</si>
  <si>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</si>
  <si>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</si>
  <si>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</si>
  <si>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</si>
  <si>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</si>
  <si>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</si>
  <si>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</si>
  <si>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</si>
  <si>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</si>
  <si>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</si>
  <si>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</si>
  <si>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</si>
  <si>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</si>
  <si>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</si>
  <si>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</si>
  <si>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</si>
  <si>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</si>
  <si>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</si>
  <si>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</si>
  <si>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</si>
  <si>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</si>
  <si>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</si>
  <si>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</si>
  <si>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</si>
  <si>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</si>
  <si>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</si>
  <si>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</si>
  <si>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</si>
  <si>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</si>
  <si>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</si>
  <si>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</si>
  <si>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</si>
  <si>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</si>
  <si>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</si>
  <si>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</si>
  <si>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</si>
  <si>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</si>
  <si>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</si>
  <si>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</si>
  <si>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</si>
  <si>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</si>
  <si>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</si>
  <si>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</si>
  <si>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</si>
  <si>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</si>
  <si>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</si>
  <si>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</si>
  <si>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</si>
  <si>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</si>
  <si>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</si>
  <si>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</si>
  <si>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</si>
  <si>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</si>
  <si>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</si>
  <si>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</si>
  <si>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</si>
  <si>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</si>
  <si>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</si>
  <si>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</si>
  <si>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</si>
  <si>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</si>
  <si>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</si>
  <si>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</si>
  <si>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</si>
  <si>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</si>
  <si>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</si>
  <si>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</si>
  <si>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</si>
  <si>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</si>
  <si>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</si>
  <si>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</si>
  <si>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</si>
  <si>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</si>
  <si>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</si>
  <si>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</si>
  <si>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</si>
  <si>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</si>
  <si>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</si>
  <si>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</si>
  <si>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</si>
  <si>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</si>
  <si>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</si>
  <si>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</si>
  <si>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</si>
  <si>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</si>
  <si>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</si>
  <si>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</si>
  <si>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</si>
  <si>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</si>
  <si>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</si>
  <si>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</si>
  <si>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</si>
  <si>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</si>
  <si>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</si>
  <si>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</si>
  <si>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</si>
  <si>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</si>
  <si>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</si>
  <si>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</si>
  <si>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</si>
  <si>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</si>
  <si>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</si>
  <si>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</si>
  <si>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</si>
  <si>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</si>
  <si>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</si>
  <si>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</si>
  <si>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</si>
  <si>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</si>
  <si>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</si>
  <si>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</si>
  <si>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</si>
  <si>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</si>
  <si>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</si>
  <si>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</si>
  <si>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</si>
  <si>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</si>
  <si>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</si>
  <si>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</si>
  <si>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</si>
  <si>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</si>
  <si>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</si>
  <si>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</si>
  <si>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</si>
  <si>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</si>
  <si>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</si>
  <si>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</si>
  <si>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</si>
  <si>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</si>
  <si>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</si>
  <si>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</si>
  <si>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</si>
  <si>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</si>
  <si>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</si>
  <si>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</si>
  <si>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</si>
  <si>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</si>
  <si>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</si>
  <si>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</si>
  <si>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</si>
  <si>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</si>
  <si>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</si>
  <si>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</si>
  <si>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</si>
  <si>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</si>
  <si>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</si>
  <si>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</si>
  <si>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</si>
  <si>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</si>
  <si>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</si>
  <si>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</si>
  <si>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</si>
  <si>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</si>
  <si>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</si>
  <si>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</si>
  <si>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</si>
  <si>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</si>
  <si>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</si>
  <si>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</si>
  <si>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</si>
  <si>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</si>
  <si>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</si>
  <si>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</si>
  <si>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</si>
  <si>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</si>
  <si>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</si>
  <si>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</si>
  <si>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</si>
  <si>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</si>
  <si>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</si>
  <si>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</si>
  <si>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</si>
  <si>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</si>
  <si>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</si>
  <si>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</si>
  <si>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</si>
  <si>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</si>
  <si>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</si>
  <si>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</si>
  <si>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</si>
  <si>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</si>
  <si>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</si>
  <si>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</si>
  <si>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</si>
  <si>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</si>
  <si>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</si>
  <si>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</si>
  <si>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</si>
  <si>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</si>
  <si>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</si>
  <si>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</si>
  <si>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</si>
  <si>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</si>
  <si>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</si>
  <si>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</si>
  <si>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</si>
  <si>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</si>
  <si>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</si>
  <si>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</si>
  <si>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</si>
  <si>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</si>
  <si>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</si>
  <si>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</si>
  <si>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</si>
  <si>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</si>
  <si>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</si>
  <si>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</si>
  <si>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</si>
  <si>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</si>
  <si>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</si>
  <si>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</si>
  <si>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</si>
  <si>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</si>
  <si>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</si>
  <si>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</si>
  <si>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</si>
  <si>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</si>
  <si>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</si>
  <si>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</si>
  <si>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</si>
  <si>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</si>
  <si>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</si>
  <si>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</si>
  <si>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</si>
  <si>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</si>
  <si>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</si>
  <si>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</si>
  <si>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</si>
  <si>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</si>
  <si>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</si>
  <si>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</si>
  <si>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</si>
  <si>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</si>
  <si>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</si>
  <si>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</si>
  <si>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</si>
  <si>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</si>
  <si>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</si>
  <si>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</si>
  <si>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</si>
  <si>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</si>
  <si>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</si>
  <si>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</si>
  <si>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</si>
  <si>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</si>
  <si>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</si>
  <si>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</si>
  <si>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</si>
  <si>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</si>
  <si>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</si>
  <si>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</si>
  <si>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</si>
  <si>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</si>
  <si>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</si>
  <si>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</si>
  <si>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</si>
  <si>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</si>
  <si>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</si>
  <si>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</si>
  <si>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</si>
  <si>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</si>
  <si>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</si>
  <si>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</si>
  <si>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</si>
  <si>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</si>
  <si>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</si>
  <si>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</si>
  <si>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</si>
  <si>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</si>
  <si>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</si>
  <si>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</si>
  <si>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</si>
  <si>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</si>
  <si>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</si>
  <si>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</si>
  <si>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</si>
  <si>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</si>
  <si>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</si>
  <si>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</si>
  <si>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</si>
  <si>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</si>
  <si>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</si>
  <si>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</si>
  <si>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</si>
  <si>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</si>
  <si>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</si>
  <si>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</si>
  <si>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</si>
  <si>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</si>
  <si>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</si>
  <si>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</si>
  <si>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</si>
  <si>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</si>
  <si>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</si>
  <si>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</si>
  <si>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</si>
  <si>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</si>
  <si>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</si>
  <si>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</si>
  <si>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</si>
  <si>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</si>
  <si>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</si>
  <si>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</si>
  <si>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</si>
  <si>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</si>
  <si>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</si>
  <si>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</si>
  <si>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</si>
  <si>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</si>
  <si>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</si>
  <si>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</si>
  <si>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</si>
  <si>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</si>
  <si>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</si>
  <si>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</si>
  <si>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</si>
  <si>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</si>
  <si>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</si>
  <si>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</si>
  <si>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</si>
  <si>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</si>
  <si>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</si>
  <si>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</si>
  <si>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</si>
  <si>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</si>
  <si>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</si>
  <si>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</si>
  <si>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</si>
  <si>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</si>
  <si>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</si>
  <si>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</si>
  <si>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</si>
  <si>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</si>
  <si>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</si>
  <si>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</si>
  <si>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</si>
  <si>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</si>
  <si>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</si>
  <si>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</si>
  <si>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</si>
  <si>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</si>
  <si>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</si>
  <si>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</si>
  <si>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</si>
  <si>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</si>
  <si>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</si>
  <si>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</si>
  <si>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</si>
  <si>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</si>
  <si>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</si>
  <si>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</si>
  <si>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</si>
  <si>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</si>
  <si>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</si>
  <si>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</si>
  <si>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</si>
  <si>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</si>
  <si>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</si>
  <si>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</si>
  <si>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</si>
  <si>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</si>
  <si>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</si>
  <si>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</si>
  <si>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</si>
  <si>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</si>
  <si>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</si>
  <si>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</si>
  <si>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</si>
  <si>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</si>
  <si>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</si>
  <si>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</si>
  <si>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</si>
  <si>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</si>
  <si>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</si>
  <si>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</si>
  <si>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</si>
  <si>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</si>
  <si>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</si>
  <si>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</si>
  <si>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</si>
  <si>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</si>
  <si>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</si>
  <si>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</si>
  <si>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</si>
  <si>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</si>
  <si>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</si>
  <si>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</si>
  <si>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</si>
  <si>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</si>
  <si>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</si>
  <si>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</si>
  <si>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</si>
  <si>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</si>
  <si>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</si>
  <si>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</si>
  <si>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</si>
  <si>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</si>
  <si>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</si>
  <si>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</si>
  <si>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</si>
  <si>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</si>
  <si>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</si>
  <si>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</si>
  <si>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</si>
  <si>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</si>
  <si>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</si>
  <si>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</si>
  <si>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</si>
  <si>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</si>
  <si>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</si>
  <si>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</si>
  <si>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</si>
  <si>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</si>
  <si>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</si>
  <si>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</si>
  <si>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</si>
  <si>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</si>
  <si>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</si>
  <si>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</si>
  <si>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</si>
  <si>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</si>
  <si>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</si>
  <si>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</si>
  <si>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</si>
  <si>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</si>
  <si>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</si>
  <si>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</si>
  <si>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</si>
  <si>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</si>
  <si>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</si>
  <si>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</si>
  <si>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</si>
  <si>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</si>
  <si>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</si>
  <si>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</si>
  <si>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</si>
  <si>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</si>
  <si>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</si>
  <si>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</si>
  <si>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</si>
  <si>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</si>
  <si>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</si>
  <si>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</si>
  <si>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</si>
  <si>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</si>
  <si>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</si>
  <si>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</si>
  <si>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</si>
  <si>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</si>
  <si>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</si>
  <si>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</si>
  <si>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</si>
  <si>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</si>
  <si>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</si>
  <si>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</si>
  <si>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</si>
  <si>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</si>
  <si>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</si>
  <si>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</si>
  <si>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</si>
  <si>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</si>
  <si>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</si>
  <si>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</si>
  <si>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</si>
  <si>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</si>
  <si>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</si>
  <si>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</si>
  <si>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</si>
  <si>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</si>
  <si>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</si>
  <si>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</si>
  <si>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</si>
  <si>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</si>
  <si>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</si>
  <si>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</si>
  <si>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</si>
  <si>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</si>
  <si>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</si>
  <si>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</si>
  <si>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</si>
  <si>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</si>
  <si>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</si>
  <si>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</si>
  <si>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</si>
  <si>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</si>
  <si>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</si>
  <si>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</si>
  <si>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</si>
  <si>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</si>
  <si>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</si>
  <si>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</si>
  <si>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</si>
  <si>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</si>
  <si>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</si>
  <si>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</si>
  <si>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</si>
  <si>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</si>
  <si>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</si>
  <si>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</si>
  <si>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</si>
  <si>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</si>
  <si>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</si>
  <si>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</si>
  <si>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</si>
  <si>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</si>
  <si>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</si>
  <si>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</si>
  <si>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</si>
  <si>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</si>
  <si>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</si>
  <si>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</si>
  <si>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</si>
  <si>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</si>
  <si>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</si>
  <si>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</si>
  <si>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</si>
  <si>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</si>
  <si>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</si>
  <si>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</si>
  <si>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</si>
  <si>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</si>
  <si>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</si>
  <si>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</si>
  <si>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</si>
  <si>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</si>
  <si>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</si>
  <si>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</si>
  <si>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</si>
  <si>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</si>
  <si>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</si>
  <si>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</si>
  <si>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</si>
  <si>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</si>
  <si>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</si>
  <si>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</si>
  <si>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</si>
  <si>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</si>
  <si>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</si>
  <si>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</si>
  <si>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</si>
  <si>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</si>
  <si>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</si>
  <si>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</si>
  <si>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</si>
  <si>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</si>
  <si>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</si>
  <si>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</si>
  <si>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</si>
  <si>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</si>
  <si>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</si>
  <si>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</si>
  <si>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</si>
  <si>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</si>
  <si>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</si>
  <si>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</si>
  <si>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</si>
  <si>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</si>
  <si>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</si>
  <si>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</si>
  <si>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</si>
  <si>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</si>
  <si>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</si>
  <si>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</si>
  <si>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</si>
  <si>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</si>
  <si>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</si>
  <si>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</si>
  <si>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</si>
  <si>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</si>
  <si>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</si>
  <si>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</si>
  <si>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</si>
  <si>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</si>
  <si>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</si>
  <si>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</si>
  <si>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</si>
  <si>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</si>
  <si>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</si>
  <si>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</si>
  <si>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</si>
  <si>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</si>
  <si>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</si>
  <si>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</si>
  <si>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</si>
  <si>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</si>
  <si>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</si>
  <si>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</si>
  <si>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</si>
  <si>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</si>
  <si>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</si>
  <si>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</si>
  <si>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</si>
  <si>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</si>
  <si>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</si>
  <si>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</si>
  <si>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</si>
  <si>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</si>
  <si>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</si>
  <si>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</si>
  <si>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</si>
  <si>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</si>
  <si>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</si>
  <si>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</si>
  <si>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</si>
  <si>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</si>
  <si>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</si>
  <si>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</si>
  <si>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</si>
  <si>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</si>
  <si>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</si>
  <si>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</si>
  <si>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</si>
  <si>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</si>
  <si>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</si>
  <si>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</si>
  <si>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</si>
  <si>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</si>
  <si>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</si>
  <si>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</si>
  <si>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</si>
  <si>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</si>
  <si>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</si>
  <si>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</si>
  <si>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</si>
  <si>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</si>
  <si>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</si>
  <si>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</si>
  <si>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</si>
  <si>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</si>
  <si>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</si>
  <si>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</si>
  <si>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</si>
  <si>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</si>
  <si>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</si>
  <si>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</si>
  <si>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</si>
  <si>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</si>
  <si>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</si>
  <si>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</si>
  <si>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</si>
  <si>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</si>
  <si>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</si>
  <si>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</si>
  <si>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</si>
  <si>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</si>
  <si>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</si>
  <si>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</si>
  <si>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</si>
  <si>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</si>
  <si>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</si>
  <si>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</si>
  <si>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</si>
  <si>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</si>
  <si>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</si>
  <si>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</si>
  <si>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</si>
  <si>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</si>
  <si>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</si>
  <si>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</si>
  <si>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</si>
  <si>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</si>
  <si>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</si>
  <si>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</si>
  <si>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</si>
  <si>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</si>
  <si>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</si>
  <si>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</si>
  <si>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</si>
  <si>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</si>
  <si>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</si>
  <si>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</si>
  <si>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</si>
  <si>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</si>
  <si>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</si>
  <si>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</si>
  <si>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</si>
  <si>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</si>
  <si>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</si>
  <si>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</si>
  <si>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</si>
  <si>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</si>
  <si>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</si>
  <si>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</si>
  <si>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</si>
  <si>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</si>
  <si>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</si>
  <si>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</si>
  <si>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</si>
  <si>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</si>
  <si>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</si>
  <si>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</si>
  <si>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</si>
  <si>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</si>
  <si>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</si>
  <si>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</si>
  <si>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</si>
  <si>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</si>
  <si>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</si>
  <si>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</si>
  <si>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</si>
  <si>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</si>
  <si>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</si>
  <si>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</si>
  <si>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</si>
  <si>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</si>
  <si>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</si>
  <si>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</si>
  <si>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</si>
  <si>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</si>
  <si>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</si>
  <si>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</si>
  <si>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</si>
  <si>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</si>
  <si>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</si>
  <si>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</si>
  <si>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</si>
  <si>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</si>
  <si>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</si>
  <si>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</si>
  <si>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</si>
  <si>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</si>
  <si>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</si>
  <si>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</si>
  <si>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</si>
  <si>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</si>
  <si>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</si>
  <si>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</si>
  <si>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</si>
  <si>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</si>
  <si>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</si>
  <si>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</si>
  <si>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</si>
  <si>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</si>
  <si>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</si>
  <si>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</si>
  <si>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</si>
  <si>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</si>
  <si>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</si>
  <si>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</si>
  <si>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</si>
  <si>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</si>
  <si>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</si>
  <si>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</si>
  <si>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</si>
  <si>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</si>
  <si>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</si>
  <si>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</si>
  <si>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</si>
  <si>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</si>
  <si>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</si>
  <si>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</si>
  <si>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</si>
  <si>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</si>
  <si>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</si>
  <si>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</si>
  <si>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</si>
  <si>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</si>
  <si>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</si>
  <si>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</si>
  <si>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</si>
  <si>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</si>
  <si>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</si>
  <si>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</si>
  <si>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</si>
  <si>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</si>
  <si>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</si>
  <si>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</si>
  <si>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</si>
  <si>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</si>
  <si>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</si>
  <si>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</si>
  <si>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</si>
  <si>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</si>
  <si>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</si>
  <si>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</si>
  <si>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</si>
  <si>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</si>
  <si>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</si>
  <si>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</si>
  <si>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</si>
  <si>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</si>
  <si>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</si>
  <si>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</si>
  <si>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</si>
  <si>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</si>
  <si>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</si>
  <si>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</si>
  <si>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</si>
  <si>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</si>
  <si>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</si>
  <si>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</si>
  <si>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</si>
  <si>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</si>
  <si>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</si>
  <si>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</si>
  <si>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</si>
  <si>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</si>
  <si>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</si>
  <si>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</si>
  <si>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</si>
  <si>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</si>
  <si>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</si>
  <si>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</si>
  <si>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</si>
  <si>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</si>
  <si>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</si>
  <si>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</si>
  <si>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</si>
  <si>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</si>
  <si>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</si>
  <si>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</si>
  <si>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</si>
  <si>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</si>
  <si>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</si>
  <si>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</si>
  <si>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</si>
  <si>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</si>
  <si>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</si>
  <si>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</si>
  <si>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</si>
  <si>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</si>
  <si>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</si>
  <si>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</si>
  <si>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</si>
  <si>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</si>
  <si>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</si>
  <si>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</si>
  <si>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</si>
  <si>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</si>
  <si>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</si>
  <si>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</si>
  <si>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</si>
  <si>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</si>
  <si>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</si>
  <si>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</si>
  <si>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</si>
  <si>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</si>
  <si>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</si>
  <si>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</si>
  <si>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</si>
  <si>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</si>
  <si>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</si>
  <si>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</si>
  <si>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</si>
  <si>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</si>
  <si>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</si>
  <si>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</si>
  <si>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</si>
  <si>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</si>
  <si>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</si>
  <si>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</si>
  <si>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</si>
  <si>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</si>
  <si>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</si>
  <si>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</si>
  <si>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</si>
  <si>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</si>
  <si>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</si>
  <si>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</si>
  <si>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</si>
  <si>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</si>
  <si>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</si>
  <si>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</si>
  <si>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</si>
  <si>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</si>
  <si>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</si>
  <si>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</si>
  <si>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</si>
  <si>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</si>
  <si>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</si>
  <si>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</si>
  <si>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</si>
  <si>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</si>
  <si>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</si>
  <si>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</si>
  <si>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</si>
  <si>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</si>
  <si>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</si>
  <si>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</si>
  <si>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</si>
  <si>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</si>
  <si>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</si>
  <si>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</si>
  <si>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</si>
  <si>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</si>
  <si>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</si>
  <si>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</si>
  <si>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</si>
  <si>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</si>
  <si>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</si>
  <si>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</si>
  <si>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</si>
  <si>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</si>
  <si>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</si>
  <si>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</si>
  <si>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</si>
  <si>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</si>
  <si>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</si>
  <si>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</si>
  <si>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</si>
  <si>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</si>
  <si>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</si>
  <si>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</si>
  <si>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</si>
  <si>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</si>
  <si>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</si>
  <si>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</si>
  <si>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</si>
  <si>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</si>
  <si>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</si>
  <si>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</si>
  <si>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</si>
  <si>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</si>
  <si>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</si>
  <si>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</si>
  <si>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</si>
  <si>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</si>
  <si>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</si>
  <si>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</si>
  <si>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</si>
  <si>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</si>
  <si>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</si>
  <si>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</si>
  <si>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</si>
  <si>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</si>
  <si>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</si>
  <si>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</si>
  <si>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</si>
  <si>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</si>
  <si>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</si>
  <si>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</si>
  <si>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</si>
  <si>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</si>
  <si>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</si>
  <si>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</si>
  <si>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</si>
  <si>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</si>
  <si>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</si>
  <si>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</si>
  <si>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</si>
  <si>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</si>
  <si>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</si>
  <si>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</si>
  <si>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</si>
  <si>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</si>
  <si>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</si>
  <si>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</si>
  <si>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</si>
  <si>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</si>
  <si>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</si>
  <si>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</si>
  <si>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</si>
  <si>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</si>
  <si>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</si>
  <si>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</si>
  <si>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</si>
  <si>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</si>
  <si>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</si>
  <si>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</si>
  <si>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</si>
  <si>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</si>
  <si>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</si>
  <si>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</si>
  <si>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</si>
  <si>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</si>
  <si>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</si>
  <si>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</si>
  <si>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</si>
  <si>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</si>
  <si>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</si>
  <si>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</si>
  <si>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</si>
  <si>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</si>
  <si>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</si>
  <si>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</si>
  <si>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</si>
  <si>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</si>
  <si>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</si>
  <si>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</si>
  <si>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</si>
  <si>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</si>
  <si>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</si>
  <si>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</si>
  <si>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</si>
  <si>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</si>
  <si>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</si>
  <si>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</si>
  <si>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</si>
  <si>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</si>
  <si>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</si>
  <si>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</si>
  <si>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</si>
  <si>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</si>
  <si>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</si>
  <si>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</si>
  <si>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</si>
  <si>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</si>
  <si>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</si>
  <si>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</si>
  <si>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</si>
  <si>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</si>
  <si>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</si>
  <si>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</si>
  <si>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</si>
  <si>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</si>
  <si>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</si>
  <si>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</si>
  <si>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</si>
  <si>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</si>
  <si>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</si>
  <si>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</si>
  <si>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</si>
  <si>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</si>
  <si>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</si>
  <si>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</si>
  <si>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</si>
  <si>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</si>
  <si>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</si>
  <si>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</si>
  <si>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</si>
  <si>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</si>
  <si>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</si>
  <si>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</si>
  <si>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</si>
  <si>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</si>
  <si>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</si>
  <si>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</si>
  <si>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</si>
  <si>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</si>
  <si>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</si>
  <si>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</si>
  <si>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</si>
  <si>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</si>
  <si>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</si>
  <si>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</si>
  <si>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</si>
  <si>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</si>
  <si>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</si>
  <si>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</si>
  <si>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</si>
  <si>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</si>
  <si>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</si>
  <si>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</si>
  <si>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</si>
  <si>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</si>
  <si>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</si>
  <si>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</si>
  <si>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</si>
  <si>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</si>
  <si>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</si>
  <si>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</si>
  <si>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</si>
  <si>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</si>
  <si>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</si>
  <si>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</si>
  <si>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</si>
  <si>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</si>
  <si>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</si>
  <si>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</si>
  <si>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</si>
  <si>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</si>
  <si>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</si>
  <si>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</si>
  <si>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</si>
  <si>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</si>
  <si>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</si>
  <si>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</si>
  <si>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</si>
  <si>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</si>
  <si>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</si>
  <si>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</si>
  <si>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</si>
  <si>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</si>
  <si>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</si>
  <si>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</si>
  <si>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</si>
  <si>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</si>
  <si>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</si>
  <si>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</si>
  <si>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</si>
  <si>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</si>
  <si>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</si>
  <si>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</si>
  <si>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</si>
  <si>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</si>
  <si>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</si>
  <si>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</si>
  <si>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</si>
  <si>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</si>
  <si>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</si>
  <si>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</si>
  <si>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</si>
  <si>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</si>
  <si>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</si>
  <si>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</si>
  <si>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</si>
  <si>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</si>
  <si>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</si>
  <si>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</si>
  <si>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</si>
  <si>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</si>
  <si>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</si>
  <si>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</si>
  <si>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</si>
  <si>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</si>
  <si>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</si>
  <si>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</si>
  <si>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</si>
  <si>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</si>
  <si>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</si>
  <si>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</si>
  <si>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</si>
  <si>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</si>
  <si>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</si>
  <si>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</si>
  <si>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</si>
  <si>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</si>
  <si>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</si>
  <si>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</si>
  <si>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</si>
  <si>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</si>
  <si>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</si>
  <si>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</si>
  <si>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</si>
  <si>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</si>
  <si>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</si>
  <si>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</si>
  <si>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</si>
  <si>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</si>
  <si>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</si>
  <si>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</si>
  <si>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</si>
  <si>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</si>
  <si>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</si>
  <si>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</si>
  <si>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</si>
  <si>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</si>
  <si>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</si>
  <si>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</si>
  <si>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</si>
  <si>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</si>
  <si>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</si>
  <si>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</si>
  <si>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</si>
  <si>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</si>
  <si>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</si>
  <si>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</si>
  <si>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</si>
  <si>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</si>
  <si>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</si>
  <si>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</si>
  <si>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</si>
  <si>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</si>
  <si>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</si>
  <si>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</si>
  <si>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</si>
  <si>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</si>
  <si>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</si>
  <si>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</si>
  <si>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</si>
  <si>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</si>
  <si>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</si>
  <si>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</si>
  <si>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</si>
  <si>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</si>
  <si>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</si>
  <si>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</si>
  <si>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</si>
  <si>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</si>
  <si>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</si>
  <si>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</si>
  <si>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</si>
  <si>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</si>
  <si>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</si>
  <si>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</si>
  <si>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</si>
  <si>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</si>
  <si>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</si>
  <si>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</si>
  <si>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</si>
  <si>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</si>
  <si>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</si>
  <si>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</si>
  <si>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</si>
  <si>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</si>
  <si>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</si>
  <si>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</si>
  <si>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</si>
  <si>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</si>
  <si>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</si>
  <si>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</si>
  <si>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</si>
  <si>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</si>
  <si>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</si>
  <si>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</si>
  <si>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</si>
  <si>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</si>
  <si>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</si>
  <si>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</si>
  <si>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</si>
  <si>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</si>
  <si>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</si>
  <si>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</si>
  <si>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</si>
  <si>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</si>
  <si>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</si>
  <si>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</si>
  <si>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</si>
  <si>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</si>
  <si>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</si>
  <si>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</si>
  <si>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</si>
  <si>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</si>
  <si>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</si>
  <si>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</si>
  <si>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</si>
  <si>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</si>
  <si>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</si>
  <si>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</si>
  <si>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</si>
  <si>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</si>
  <si>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</si>
  <si>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</si>
  <si>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</si>
  <si>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</si>
  <si>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</si>
  <si>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</si>
  <si>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</si>
  <si>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</si>
  <si>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</si>
  <si>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</si>
  <si>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</si>
  <si>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</si>
  <si>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</si>
  <si>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</si>
  <si>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</si>
  <si>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</si>
  <si>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</si>
  <si>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</si>
  <si>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</si>
  <si>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</si>
  <si>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</si>
  <si>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</si>
  <si>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</si>
  <si>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</si>
  <si>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</si>
  <si>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</si>
  <si>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</si>
  <si>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</si>
  <si>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</si>
  <si>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</si>
  <si>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</si>
  <si>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</si>
  <si>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</si>
  <si>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</si>
  <si>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</si>
  <si>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</si>
  <si>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</si>
  <si>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</si>
  <si>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</si>
  <si>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</si>
  <si>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</si>
  <si>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</si>
  <si>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</si>
  <si>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</si>
  <si>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</si>
  <si>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</si>
  <si>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</si>
  <si>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</si>
  <si>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</si>
  <si>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</si>
  <si>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</si>
  <si>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</si>
  <si>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</si>
  <si>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</si>
  <si>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</si>
  <si>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</si>
  <si>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</si>
  <si>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</si>
  <si>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</si>
  <si>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</si>
  <si>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</si>
  <si>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</si>
  <si>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</si>
  <si>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</si>
  <si>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</si>
  <si>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</si>
  <si>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</si>
  <si>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</si>
  <si>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</si>
  <si>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</si>
  <si>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</si>
  <si>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</si>
  <si>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</si>
  <si>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</si>
  <si>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</si>
  <si>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</si>
  <si>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</si>
  <si>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</si>
  <si>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</si>
  <si>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</si>
  <si>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</si>
  <si>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</si>
  <si>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</si>
  <si>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</si>
  <si>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</si>
  <si>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</si>
  <si>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</si>
  <si>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</si>
  <si>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</si>
  <si>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</si>
  <si>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</si>
  <si>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</si>
  <si>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</si>
  <si>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</si>
  <si>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</si>
  <si>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</si>
  <si>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</si>
  <si>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</si>
  <si>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</si>
  <si>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</si>
  <si>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</si>
  <si>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</si>
  <si>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</si>
  <si>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</si>
  <si>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</si>
  <si>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</si>
  <si>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</si>
  <si>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</si>
  <si>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</si>
  <si>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</si>
  <si>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</si>
  <si>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</si>
  <si>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</si>
  <si>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</si>
  <si>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</si>
  <si>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</si>
  <si>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</si>
  <si>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</si>
  <si>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</si>
  <si>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</si>
  <si>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</si>
  <si>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</si>
  <si>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</si>
  <si>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</si>
  <si>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</si>
  <si>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</si>
  <si>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</si>
  <si>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</si>
  <si>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</si>
  <si>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</si>
  <si>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</si>
  <si>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</si>
  <si>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</si>
  <si>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</si>
  <si>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</si>
  <si>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</si>
  <si>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</si>
  <si>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</si>
  <si>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</si>
  <si>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</si>
  <si>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</si>
  <si>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</si>
  <si>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</si>
  <si>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</si>
  <si>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</si>
  <si>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</si>
  <si>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</si>
  <si>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</si>
  <si>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</si>
  <si>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</si>
  <si>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</si>
  <si>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</si>
  <si>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</si>
  <si>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</si>
  <si>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</si>
  <si>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</si>
  <si>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</si>
  <si>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</si>
  <si>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</si>
  <si>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</si>
  <si>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</si>
  <si>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</si>
  <si>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</si>
  <si>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</si>
  <si>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</si>
  <si>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</si>
  <si>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</si>
  <si>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</si>
  <si>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</si>
  <si>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</si>
  <si>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</si>
  <si>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</si>
  <si>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</si>
  <si>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</si>
  <si>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</si>
  <si>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</si>
  <si>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</si>
  <si>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</si>
  <si>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</si>
  <si>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</si>
  <si>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</si>
  <si>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</si>
  <si>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</si>
  <si>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</si>
  <si>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</si>
  <si>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</si>
  <si>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</si>
  <si>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</si>
  <si>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</si>
  <si>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</si>
  <si>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</si>
  <si>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</si>
  <si>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</si>
  <si>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</si>
  <si>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</si>
  <si>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</si>
  <si>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</si>
  <si>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</si>
  <si>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</si>
  <si>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</si>
  <si>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</si>
  <si>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</si>
  <si>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</si>
  <si>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</si>
  <si>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</si>
  <si>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</si>
  <si>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</si>
  <si>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</si>
  <si>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</si>
  <si>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</si>
  <si>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</si>
  <si>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</si>
  <si>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</si>
  <si>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</si>
  <si>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</si>
  <si>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</si>
  <si>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</si>
  <si>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</si>
  <si>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</si>
  <si>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</si>
  <si>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</si>
  <si>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</si>
  <si>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</si>
  <si>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</si>
  <si>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</si>
  <si>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</si>
  <si>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</si>
  <si>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</si>
  <si>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</si>
  <si>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</si>
  <si>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</si>
  <si>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</si>
  <si>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</si>
  <si>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</si>
  <si>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</si>
  <si>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</si>
  <si>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</si>
  <si>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</si>
  <si>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</si>
  <si>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</si>
  <si>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</si>
  <si>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</si>
  <si>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</si>
  <si>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</si>
  <si>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</si>
  <si>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</si>
  <si>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</si>
  <si>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</si>
  <si>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</si>
  <si>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</si>
  <si>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</si>
  <si>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</si>
  <si>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</si>
  <si>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</si>
  <si>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</si>
  <si>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</si>
  <si>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</si>
  <si>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</si>
  <si>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</si>
  <si>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</si>
  <si>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</si>
  <si>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</si>
  <si>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</si>
  <si>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</si>
  <si>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</si>
  <si>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</si>
  <si>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</si>
  <si>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</si>
  <si>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</si>
  <si>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</si>
  <si>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</si>
  <si>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</si>
  <si>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</si>
  <si>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</si>
  <si>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</si>
  <si>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</si>
  <si>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</si>
  <si>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</si>
  <si>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</si>
  <si>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</si>
  <si>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</si>
  <si>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</si>
  <si>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</si>
  <si>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</si>
  <si>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</si>
  <si>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</si>
  <si>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</si>
  <si>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</si>
  <si>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</si>
  <si>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</si>
  <si>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</si>
  <si>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</si>
  <si>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</si>
  <si>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</si>
  <si>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</si>
  <si>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</si>
  <si>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</si>
  <si>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</si>
  <si>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</si>
  <si>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</si>
  <si>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</si>
  <si>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</si>
  <si>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</si>
  <si>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</si>
  <si>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</si>
  <si>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</si>
  <si>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</si>
  <si>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</si>
  <si>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</si>
  <si>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</si>
  <si>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</si>
  <si>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</si>
  <si>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</si>
  <si>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</si>
  <si>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</si>
  <si>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</si>
  <si>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</si>
  <si>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</si>
  <si>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</si>
  <si>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</si>
  <si>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</si>
  <si>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</si>
  <si>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</si>
  <si>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</si>
  <si>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</si>
  <si>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</si>
  <si>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</si>
  <si>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</si>
  <si>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</si>
  <si>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</si>
  <si>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</si>
  <si>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</si>
  <si>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</si>
  <si>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</si>
  <si>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</si>
  <si>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</si>
  <si>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</si>
  <si>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</si>
  <si>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</si>
  <si>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</si>
  <si>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</si>
  <si>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</si>
  <si>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</si>
  <si>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</si>
  <si>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</si>
  <si>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</si>
  <si>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</si>
  <si>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</si>
  <si>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</si>
  <si>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</si>
  <si>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</si>
  <si>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</si>
  <si>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</si>
  <si>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</si>
  <si>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</si>
  <si>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</si>
  <si>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</si>
  <si>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</si>
  <si>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</si>
  <si>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</si>
  <si>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</si>
  <si>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</si>
  <si>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</si>
  <si>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</si>
  <si>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</si>
  <si>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</si>
  <si>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</si>
  <si>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</si>
  <si>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</si>
  <si>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</si>
  <si>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</si>
  <si>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</si>
  <si>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</si>
  <si>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</si>
  <si>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</si>
  <si>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</si>
  <si>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</si>
  <si>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</si>
  <si>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</si>
  <si>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</si>
  <si>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</si>
  <si>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</si>
  <si>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</si>
  <si>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</si>
  <si>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</si>
  <si>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</si>
  <si>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</si>
  <si>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</si>
  <si>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</si>
  <si>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</si>
  <si>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</si>
  <si>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</si>
  <si>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</si>
  <si>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</si>
  <si>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</si>
  <si>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</si>
  <si>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</si>
  <si>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</si>
  <si>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</si>
  <si>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</si>
  <si>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</si>
  <si>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</si>
  <si>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</si>
  <si>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</si>
  <si>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</si>
  <si>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</si>
  <si>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</si>
  <si>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</si>
  <si>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</si>
  <si>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</si>
  <si>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</si>
  <si>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</si>
  <si>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</si>
  <si>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</si>
  <si>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</si>
  <si>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</si>
  <si>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</si>
  <si>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</si>
  <si>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福島県</t>
    <rPh sb="0" eb="2">
      <t>フクシマ</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</si>
  <si>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印刷の上、東北厚生局福島事務所までご提出ください。</t>
    </r>
    <rPh sb="3" eb="5">
      <t>ヒツヨウ</t>
    </rPh>
    <rPh sb="6" eb="8">
      <t>テイシュツ</t>
    </rPh>
    <rPh sb="8" eb="10">
      <t>ヨウシキ</t>
    </rPh>
    <rPh sb="11" eb="13">
      <t>カタメン</t>
    </rPh>
    <rPh sb="24" eb="26">
      <t>フクシマ</t>
    </rPh>
    <rPh sb="26" eb="28">
      <t>ジム</t>
    </rPh>
    <rPh sb="28" eb="29">
      <t>ショ</t>
    </rPh>
    <phoneticPr fontId="1"/>
  </si>
  <si>
    <t>印刷した提出物一式を東北厚生局福島事務所へ郵送で提出する。</t>
    <rPh sb="0" eb="2">
      <t>インサツ</t>
    </rPh>
    <rPh sb="4" eb="6">
      <t>テイシュツ</t>
    </rPh>
    <rPh sb="6" eb="7">
      <t>ブツ</t>
    </rPh>
    <rPh sb="7" eb="9">
      <t>イッシキ</t>
    </rPh>
    <rPh sb="10" eb="12">
      <t>トウホク</t>
    </rPh>
    <rPh sb="12" eb="14">
      <t>コウセイ</t>
    </rPh>
    <rPh sb="14" eb="15">
      <t>キョク</t>
    </rPh>
    <rPh sb="15" eb="17">
      <t>フクシマ</t>
    </rPh>
    <rPh sb="17" eb="19">
      <t>ジム</t>
    </rPh>
    <rPh sb="19" eb="20">
      <t>ショ</t>
    </rPh>
    <rPh sb="21" eb="23">
      <t>ユウソウ</t>
    </rPh>
    <rPh sb="24" eb="26">
      <t>テイシュツ</t>
    </rPh>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</si>
  <si>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2" eb="845">
      <t>ショホウセン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</si>
</sst>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7" fillId="0" borderId="0" xfId="3" applyAlignment="1">
      <alignment vertical="center" wrapText="1"/>
    </xf>
    <xf numFmtId="0" fontId="32" fillId="0" borderId="0" xfId="3" applyFont="1">
      <alignment vertical="center"/>
    </xf>
    <xf numFmtId="0" fontId="32" fillId="0" borderId="0" xfId="3" applyFont="1" applyAlignment="1">
      <alignment vertical="center" wrapText="1"/>
    </xf>
    <xf numFmtId="0" fontId="34" fillId="0" borderId="0" xfId="3" applyFont="1">
      <alignment vertical="center"/>
    </xf>
    <xf numFmtId="0" fontId="11" fillId="0" borderId="0" xfId="3" applyFont="1" applyAlignment="1">
      <alignment vertical="top"/>
    </xf>
    <xf numFmtId="0" fontId="45" fillId="0" borderId="0" xfId="3" applyFont="1">
      <alignment vertical="center"/>
    </xf>
    <xf numFmtId="0" fontId="45" fillId="0" borderId="0" xfId="3" applyFont="1" applyAlignment="1">
      <alignment vertical="top" wrapText="1"/>
    </xf>
    <xf numFmtId="0" fontId="7" fillId="0" borderId="0" xfId="3" applyAlignment="1">
      <alignment vertical="top"/>
    </xf>
    <xf numFmtId="0" fontId="45" fillId="0" borderId="0" xfId="3" applyFont="1" applyAlignment="1">
      <alignment horizontal="left" vertical="top" wrapText="1"/>
    </xf>
    <xf numFmtId="0" fontId="11" fillId="0" borderId="0" xfId="3" applyFont="1">
      <alignment vertical="center"/>
    </xf>
    <xf numFmtId="0" fontId="62" fillId="0" borderId="0" xfId="3" applyFont="1">
      <alignment vertical="center"/>
    </xf>
    <xf numFmtId="0" fontId="63" fillId="0" borderId="0" xfId="3" applyFont="1">
      <alignment vertical="center"/>
    </xf>
    <xf numFmtId="0" fontId="62" fillId="0" borderId="0" xfId="3" applyFont="1" applyAlignment="1">
      <alignment horizontal="left" vertical="center"/>
    </xf>
    <xf numFmtId="0" fontId="7" fillId="0" borderId="1" xfId="3" applyBorder="1" applyAlignment="1">
      <alignment horizontal="left" vertical="center" wrapText="1"/>
    </xf>
    <xf numFmtId="0" fontId="7" fillId="0" borderId="0" xfId="3" applyAlignment="1">
      <alignment horizontal="left" vertical="center"/>
    </xf>
    <xf numFmtId="0" fontId="7" fillId="0" borderId="0" xfId="3" applyAlignment="1">
      <alignment horizontal="left" vertical="center" wrapText="1"/>
    </xf>
    <xf numFmtId="0" fontId="62" fillId="0" borderId="0" xfId="3" applyFont="1" applyAlignment="1">
      <alignment vertical="center" wrapText="1"/>
    </xf>
    <xf numFmtId="0" fontId="9" fillId="0" borderId="48" xfId="3" applyFont="1" applyBorder="1" applyAlignment="1">
      <alignment horizontal="center" vertical="center" wrapText="1"/>
    </xf>
    <xf numFmtId="0" fontId="7" fillId="0" borderId="1" xfId="3" applyBorder="1" applyAlignment="1">
      <alignment vertical="center" wrapText="1"/>
    </xf>
    <xf numFmtId="180" fontId="9" fillId="0" borderId="46" xfId="3" applyNumberFormat="1" applyFont="1" applyBorder="1" applyAlignment="1">
      <alignment horizontal="center" vertical="center"/>
    </xf>
    <xf numFmtId="0" fontId="7" fillId="0" borderId="1" xfId="3" applyBorder="1">
      <alignment vertical="center"/>
    </xf>
    <xf numFmtId="0" fontId="9" fillId="0" borderId="1" xfId="3" applyFont="1" applyBorder="1" applyAlignment="1">
      <alignment horizontal="center" vertical="center" wrapText="1"/>
    </xf>
    <xf numFmtId="0" fontId="10" fillId="0" borderId="72" xfId="3" applyFont="1" applyBorder="1">
      <alignment vertical="center"/>
    </xf>
    <xf numFmtId="0" fontId="10" fillId="0" borderId="41" xfId="3" applyFont="1" applyBorder="1" applyAlignment="1">
      <alignment horizontal="center" vertical="center"/>
    </xf>
    <xf numFmtId="0" fontId="10" fillId="0" borderId="70" xfId="3" applyFont="1" applyBorder="1" applyAlignment="1">
      <alignment horizontal="center" vertical="center"/>
    </xf>
    <xf numFmtId="0" fontId="10" fillId="0" borderId="42" xfId="3" applyFont="1" applyBorder="1" applyAlignment="1">
      <alignment horizontal="center" vertical="center"/>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10" fillId="0" borderId="77" xfId="3" applyFont="1" applyBorder="1">
      <alignment vertical="center"/>
    </xf>
    <xf numFmtId="0" fontId="10" fillId="0" borderId="19" xfId="3" applyFont="1" applyBorder="1" applyAlignment="1">
      <alignment horizontal="center" vertical="center"/>
    </xf>
    <xf numFmtId="0" fontId="7" fillId="0" borderId="19" xfId="3" applyBorder="1">
      <alignment vertical="center"/>
    </xf>
    <xf numFmtId="0" fontId="10" fillId="0" borderId="8" xfId="3" applyFont="1" applyBorder="1" applyAlignment="1">
      <alignment horizontal="center" vertical="center"/>
    </xf>
    <xf numFmtId="0" fontId="34" fillId="0" borderId="5" xfId="3" applyFont="1" applyBorder="1">
      <alignment vertical="center"/>
    </xf>
    <xf numFmtId="0" fontId="32" fillId="0" borderId="5" xfId="3" applyFont="1" applyBorder="1">
      <alignment vertical="center"/>
    </xf>
    <xf numFmtId="0" fontId="32" fillId="0" borderId="0" xfId="3" applyFont="1" applyAlignment="1">
      <alignment horizontal="left" vertical="center"/>
    </xf>
    <xf numFmtId="0" fontId="53" fillId="0" borderId="16" xfId="3" applyFont="1" applyBorder="1">
      <alignment vertical="center"/>
    </xf>
    <xf numFmtId="0" fontId="10" fillId="0" borderId="0" xfId="3" applyFont="1" applyAlignment="1">
      <alignment horizontal="center" vertical="center"/>
    </xf>
    <xf numFmtId="0" fontId="10" fillId="0" borderId="0" xfId="3" applyFont="1" applyAlignment="1">
      <alignment horizontal="center" vertical="center" wrapText="1"/>
    </xf>
    <xf numFmtId="0" fontId="10" fillId="0" borderId="0" xfId="3" applyFont="1" applyAlignment="1">
      <alignment horizontal="left" vertical="center" wrapText="1"/>
    </xf>
    <xf numFmtId="0" fontId="10" fillId="0" borderId="22" xfId="3" applyFont="1" applyBorder="1" applyAlignment="1">
      <alignment horizontal="center" vertical="center"/>
    </xf>
    <xf numFmtId="0" fontId="9" fillId="0" borderId="76" xfId="3" applyFont="1" applyBorder="1" applyAlignment="1">
      <alignment horizontal="center" vertical="center" wrapText="1"/>
    </xf>
    <xf numFmtId="0" fontId="10" fillId="0" borderId="1" xfId="3" applyFont="1" applyBorder="1">
      <alignment vertical="center"/>
    </xf>
    <xf numFmtId="0" fontId="10" fillId="0" borderId="1" xfId="3" applyFont="1" applyBorder="1" applyAlignment="1">
      <alignment horizontal="center" vertical="center" shrinkToFit="1"/>
    </xf>
    <xf numFmtId="0" fontId="7" fillId="3" borderId="55" xfId="3" applyFill="1" applyBorder="1">
      <alignment vertical="center"/>
    </xf>
    <xf numFmtId="0" fontId="10" fillId="3" borderId="24" xfId="3" applyFont="1" applyFill="1" applyBorder="1" applyAlignment="1">
      <alignment horizontal="left" vertical="center" wrapText="1"/>
    </xf>
    <xf numFmtId="0" fontId="7" fillId="0" borderId="25" xfId="3" applyBorder="1">
      <alignment vertical="center"/>
    </xf>
    <xf numFmtId="0" fontId="7" fillId="0" borderId="2" xfId="3" applyBorder="1" applyAlignment="1">
      <alignment horizontal="left" vertical="center" wrapText="1"/>
    </xf>
    <xf numFmtId="0" fontId="7" fillId="0" borderId="9" xfId="3" applyBorder="1" applyAlignment="1">
      <alignment horizontal="center" vertical="center" wrapText="1"/>
    </xf>
    <xf numFmtId="0" fontId="7" fillId="3" borderId="47" xfId="3" applyFill="1" applyBorder="1">
      <alignment vertical="center"/>
    </xf>
    <xf numFmtId="0" fontId="10" fillId="0" borderId="10" xfId="3" applyFont="1" applyBorder="1" applyAlignment="1">
      <alignment horizontal="left" vertical="top" wrapText="1"/>
    </xf>
    <xf numFmtId="0" fontId="10" fillId="0" borderId="9" xfId="3" applyFont="1" applyBorder="1" applyAlignment="1">
      <alignment vertical="top" wrapText="1"/>
    </xf>
    <xf numFmtId="0" fontId="10" fillId="0" borderId="9" xfId="3" applyFont="1" applyBorder="1" applyAlignment="1">
      <alignment horizontal="center" vertical="top" wrapText="1"/>
    </xf>
    <xf numFmtId="0" fontId="10" fillId="0" borderId="48" xfId="3" applyFont="1" applyBorder="1" applyAlignment="1">
      <alignment horizontal="center" vertical="center"/>
    </xf>
    <xf numFmtId="0" fontId="10" fillId="0" borderId="8" xfId="3" applyFont="1" applyBorder="1">
      <alignment vertical="center"/>
    </xf>
    <xf numFmtId="0" fontId="10" fillId="0" borderId="10" xfId="3" applyFont="1" applyBorder="1">
      <alignment vertical="center"/>
    </xf>
    <xf numFmtId="0" fontId="10" fillId="0" borderId="68" xfId="3" applyFont="1" applyBorder="1" applyAlignment="1">
      <alignment horizontal="center" vertical="top" wrapText="1"/>
    </xf>
    <xf numFmtId="0" fontId="10" fillId="0" borderId="66" xfId="3" applyFont="1" applyBorder="1" applyAlignment="1">
      <alignment horizontal="center" vertical="top" wrapText="1"/>
    </xf>
    <xf numFmtId="0" fontId="9" fillId="0" borderId="46" xfId="3" applyFont="1" applyBorder="1" applyAlignment="1">
      <alignment horizontal="center" vertical="center" wrapText="1"/>
    </xf>
    <xf numFmtId="0" fontId="10" fillId="3" borderId="0" xfId="3" applyFont="1" applyFill="1" applyAlignment="1">
      <alignment vertical="center" wrapText="1"/>
    </xf>
    <xf numFmtId="0" fontId="10" fillId="0" borderId="0" xfId="3" applyFont="1" applyAlignment="1">
      <alignment vertical="center" wrapText="1"/>
    </xf>
    <xf numFmtId="0" fontId="52" fillId="0" borderId="0" xfId="3" applyFont="1">
      <alignment vertical="center"/>
    </xf>
    <xf numFmtId="0" fontId="52" fillId="0" borderId="0" xfId="3" applyFont="1" applyAlignment="1">
      <alignment vertical="center" wrapText="1"/>
    </xf>
    <xf numFmtId="0" fontId="10" fillId="0" borderId="0" xfId="3" applyFont="1">
      <alignment vertical="center"/>
    </xf>
    <xf numFmtId="0" fontId="14" fillId="0" borderId="0" xfId="3" applyFont="1" applyAlignment="1">
      <alignment vertical="top" wrapText="1"/>
    </xf>
    <xf numFmtId="0" fontId="10" fillId="0" borderId="46" xfId="3" applyFont="1" applyBorder="1" applyAlignment="1">
      <alignment horizontal="center" vertical="center"/>
    </xf>
    <xf numFmtId="176" fontId="10" fillId="0" borderId="21" xfId="3" applyNumberFormat="1" applyFont="1" applyBorder="1" applyAlignment="1">
      <alignment horizontal="center" vertical="center"/>
    </xf>
    <xf numFmtId="0" fontId="10" fillId="0" borderId="21" xfId="3" applyFont="1" applyBorder="1" applyAlignment="1">
      <alignment horizontal="left" vertical="center" wrapText="1"/>
    </xf>
    <xf numFmtId="0" fontId="7" fillId="0" borderId="12" xfId="3" applyBorder="1">
      <alignment vertical="center"/>
    </xf>
    <xf numFmtId="1" fontId="9" fillId="0" borderId="5"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32" fillId="0" borderId="1" xfId="3" applyFont="1" applyBorder="1" applyAlignment="1">
      <alignment vertical="center" wrapText="1"/>
    </xf>
    <xf numFmtId="182" fontId="9" fillId="0" borderId="68" xfId="3" applyNumberFormat="1" applyFont="1" applyBorder="1" applyAlignment="1">
      <alignment horizontal="center" vertical="center" wrapText="1"/>
    </xf>
    <xf numFmtId="182" fontId="9" fillId="0" borderId="1" xfId="3" applyNumberFormat="1" applyFont="1" applyBorder="1" applyAlignment="1">
      <alignment horizontal="center" vertical="center" wrapText="1"/>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xf>
    <xf numFmtId="178" fontId="9" fillId="0" borderId="15" xfId="3" applyNumberFormat="1" applyFont="1" applyBorder="1" applyAlignment="1">
      <alignment horizontal="center" vertical="center" wrapText="1"/>
    </xf>
    <xf numFmtId="0" fontId="32" fillId="0" borderId="2"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10" fillId="0" borderId="1" xfId="3" applyFont="1" applyBorder="1" applyAlignment="1">
      <alignment vertical="center" wrapText="1"/>
    </xf>
    <xf numFmtId="0" fontId="11" fillId="0" borderId="6" xfId="3" applyFont="1" applyBorder="1">
      <alignment vertical="center"/>
    </xf>
    <xf numFmtId="49" fontId="57" fillId="0" borderId="46" xfId="3" applyNumberFormat="1" applyFont="1" applyBorder="1" applyAlignment="1">
      <alignment horizontal="center" vertical="center" wrapText="1"/>
    </xf>
    <xf numFmtId="49" fontId="34" fillId="0" borderId="44" xfId="3" applyNumberFormat="1" applyFont="1" applyBorder="1" applyAlignment="1">
      <alignment vertical="center" wrapText="1"/>
    </xf>
    <xf numFmtId="0" fontId="32" fillId="0" borderId="16" xfId="3" applyFont="1" applyBorder="1">
      <alignment vertical="center"/>
    </xf>
    <xf numFmtId="0" fontId="32" fillId="0" borderId="16" xfId="3" applyFont="1" applyBorder="1" applyAlignment="1">
      <alignment horizontal="left" vertical="center"/>
    </xf>
    <xf numFmtId="49" fontId="32" fillId="0" borderId="0" xfId="3" applyNumberFormat="1" applyFont="1">
      <alignment vertical="center"/>
    </xf>
    <xf numFmtId="0" fontId="33" fillId="0" borderId="0" xfId="3" applyFont="1" applyAlignment="1">
      <alignment horizontal="center" vertical="center"/>
    </xf>
    <xf numFmtId="0" fontId="33" fillId="0" borderId="0" xfId="3" applyFont="1" applyAlignment="1">
      <alignment horizontal="center" vertical="center" wrapText="1"/>
    </xf>
    <xf numFmtId="0" fontId="33" fillId="0" borderId="0" xfId="3" applyFont="1">
      <alignment vertical="center"/>
    </xf>
    <xf numFmtId="0" fontId="33" fillId="0" borderId="0" xfId="3" applyFont="1" applyAlignment="1">
      <alignment vertical="center" wrapText="1"/>
    </xf>
    <xf numFmtId="0" fontId="32" fillId="0" borderId="0" xfId="3" applyFont="1" applyAlignment="1">
      <alignment horizontal="right" vertical="center"/>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8" xfId="3" applyNumberFormat="1" applyFont="1" applyBorder="1" applyAlignment="1">
      <alignment horizontal="left" vertical="center" wrapText="1"/>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 xfId="3" applyFont="1" applyBorder="1" applyAlignment="1">
      <alignment horizontal="left" vertical="center" wrapText="1"/>
    </xf>
    <xf numFmtId="0" fontId="10" fillId="0" borderId="48"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8"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10" fillId="3" borderId="16" xfId="3" applyFont="1" applyFill="1" applyBorder="1" applyAlignment="1">
      <alignment horizontal="left" vertical="center" wrapText="1"/>
    </xf>
    <xf numFmtId="0" fontId="10" fillId="3" borderId="15" xfId="3" applyFont="1" applyFill="1" applyBorder="1" applyAlignment="1">
      <alignment horizontal="left"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9" fillId="0" borderId="8" xfId="3" applyFont="1" applyBorder="1" applyAlignment="1">
      <alignment horizontal="center" vertical="center" wrapText="1"/>
    </xf>
    <xf numFmtId="0" fontId="9" fillId="0" borderId="46" xfId="3" applyFont="1" applyBorder="1" applyAlignment="1">
      <alignment horizontal="center"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0" fillId="0" borderId="10"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6" xfId="3" applyFont="1" applyFill="1" applyBorder="1" applyAlignment="1">
      <alignment horizontal="left" vertical="center" wrapText="1"/>
    </xf>
    <xf numFmtId="0" fontId="10" fillId="3" borderId="8"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0" fillId="3" borderId="48" xfId="3" applyFont="1" applyFill="1" applyBorder="1" applyAlignment="1">
      <alignment horizontal="left" vertical="center" wrapText="1"/>
    </xf>
    <xf numFmtId="0" fontId="10" fillId="3" borderId="16" xfId="3" applyFont="1" applyFill="1" applyBorder="1" applyAlignment="1">
      <alignment horizontal="left" vertical="center" wrapText="1" indent="1"/>
    </xf>
    <xf numFmtId="0" fontId="10" fillId="3" borderId="50" xfId="3" applyFont="1" applyFill="1" applyBorder="1" applyAlignment="1">
      <alignment horizontal="left" vertical="center" wrapText="1" indent="1"/>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14" xfId="3" applyFont="1" applyBorder="1" applyAlignment="1">
      <alignment horizontal="left" vertical="center" wrapText="1"/>
    </xf>
    <xf numFmtId="0" fontId="10" fillId="0" borderId="50" xfId="3" applyFont="1" applyBorder="1" applyAlignment="1">
      <alignment horizontal="left" vertical="center"/>
    </xf>
    <xf numFmtId="0" fontId="10" fillId="0" borderId="6" xfId="3" applyFont="1" applyBorder="1" applyAlignment="1">
      <alignment horizontal="left" vertical="center"/>
    </xf>
    <xf numFmtId="0" fontId="10" fillId="0" borderId="8"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0" borderId="46" xfId="3" applyFont="1" applyBorder="1" applyAlignment="1">
      <alignment horizontal="left" vertical="center"/>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7" xfId="3" applyFont="1" applyBorder="1" applyAlignment="1">
      <alignment horizontal="center" vertical="center" wrapTex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1" fillId="0" borderId="0" xfId="3" applyFont="1" applyAlignment="1">
      <alignment horizontal="left" vertical="top" wrapText="1"/>
    </xf>
    <xf numFmtId="0" fontId="33" fillId="0" borderId="0" xfId="3" applyFont="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46" xfId="3" applyFont="1" applyBorder="1" applyAlignment="1">
      <alignment horizontal="center" vertical="center"/>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7" fillId="0" borderId="6" xfId="3" applyBorder="1" applyAlignment="1">
      <alignment horizontal="left" vertical="center" wrapText="1"/>
    </xf>
    <xf numFmtId="0" fontId="7" fillId="0" borderId="46" xfId="3" applyBorder="1" applyAlignment="1">
      <alignment horizontal="left" vertical="center"/>
    </xf>
    <xf numFmtId="0" fontId="30" fillId="4" borderId="43" xfId="3" applyFont="1" applyFill="1" applyBorder="1" applyAlignment="1">
      <alignment horizontal="left" vertical="center" wrapText="1"/>
    </xf>
    <xf numFmtId="0" fontId="10" fillId="0" borderId="44" xfId="3" applyFont="1" applyBorder="1" applyAlignment="1">
      <alignment horizontal="center" vertical="center"/>
    </xf>
    <xf numFmtId="0" fontId="30" fillId="4" borderId="21" xfId="3" applyFont="1" applyFill="1" applyBorder="1" applyAlignment="1">
      <alignment horizontal="left" vertical="center" wrapText="1"/>
    </xf>
    <xf numFmtId="0" fontId="11" fillId="0" borderId="0" xfId="3" applyFont="1" applyAlignment="1">
      <alignment horizontal="left" vertical="center"/>
    </xf>
    <xf numFmtId="0" fontId="11" fillId="0" borderId="0" xfId="3" applyFont="1" applyAlignment="1">
      <alignment horizontal="left" vertical="top"/>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1E46A584-8373-475F-97FF-2746B2A2BDAA}"/>
            </a:ext>
          </a:extLst>
        </xdr:cNvPr>
        <xdr:cNvSpPr txBox="1"/>
      </xdr:nvSpPr>
      <xdr:spPr>
        <a:xfrm>
          <a:off x="6287985" y="16247310"/>
          <a:ext cx="49356"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D2F2F3C8-FE99-42D2-878D-4B8E23C11887}"/>
            </a:ext>
          </a:extLst>
        </xdr:cNvPr>
        <xdr:cNvSpPr txBox="1"/>
      </xdr:nvSpPr>
      <xdr:spPr>
        <a:xfrm>
          <a:off x="6287030" y="6907005"/>
          <a:ext cx="0" cy="179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6E7A8178-D275-441E-85D9-0C98D224F259}"/>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EB6BB857-63B7-44DA-969B-3B5C6207BC04}"/>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3AB69AD9-3D33-417E-B5A3-C804A9A7A60E}"/>
            </a:ext>
          </a:extLst>
        </xdr:cNvPr>
        <xdr:cNvSpPr txBox="1"/>
      </xdr:nvSpPr>
      <xdr:spPr>
        <a:xfrm>
          <a:off x="4401993" y="11530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13810FFC-8D6B-4150-AA06-2D33C76D28CD}"/>
            </a:ext>
          </a:extLst>
        </xdr:cNvPr>
        <xdr:cNvSpPr txBox="1"/>
      </xdr:nvSpPr>
      <xdr:spPr>
        <a:xfrm>
          <a:off x="4403085" y="110717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882650</xdr:colOff>
          <xdr:row>42</xdr:row>
          <xdr:rowOff>12700</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1092200</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1BCE6E45-75D1-4F69-9FA6-B3C62C6FD499}"/>
            </a:ext>
          </a:extLst>
        </xdr:cNvPr>
        <xdr:cNvSpPr txBox="1"/>
      </xdr:nvSpPr>
      <xdr:spPr>
        <a:xfrm>
          <a:off x="6287926" y="8710234"/>
          <a:ext cx="0" cy="203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0378BFF0-0E80-4284-8165-255A9A83BD18}"/>
            </a:ext>
          </a:extLst>
        </xdr:cNvPr>
        <xdr:cNvSpPr txBox="1"/>
      </xdr:nvSpPr>
      <xdr:spPr>
        <a:xfrm>
          <a:off x="5497462" y="9087052"/>
          <a:ext cx="237752" cy="56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0996780C-1DD2-459A-B68D-9F3978B91B10}"/>
            </a:ext>
          </a:extLst>
        </xdr:cNvPr>
        <xdr:cNvSpPr txBox="1"/>
      </xdr:nvSpPr>
      <xdr:spPr>
        <a:xfrm>
          <a:off x="6289117" y="9895209"/>
          <a:ext cx="483" cy="22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9CA50DCE-94E0-4CA2-8615-55DFD0950B5A}"/>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1972653B-E6A9-416E-B414-26D881EC22F9}"/>
            </a:ext>
          </a:extLst>
        </xdr:cNvPr>
        <xdr:cNvSpPr txBox="1"/>
      </xdr:nvSpPr>
      <xdr:spPr>
        <a:xfrm>
          <a:off x="8928100" y="1874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9595FE1F-C96A-4FE3-83AC-1328FE72848D}"/>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C915962B-AE9B-483F-8392-0DA82FC7A65B}"/>
            </a:ext>
          </a:extLst>
        </xdr:cNvPr>
        <xdr:cNvSpPr txBox="1"/>
      </xdr:nvSpPr>
      <xdr:spPr>
        <a:xfrm>
          <a:off x="3770312" y="5434013"/>
          <a:ext cx="367282" cy="54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BE4F8426-0CE6-458D-A450-978AF847F1C4}"/>
            </a:ext>
          </a:extLst>
        </xdr:cNvPr>
        <xdr:cNvSpPr txBox="1"/>
      </xdr:nvSpPr>
      <xdr:spPr>
        <a:xfrm>
          <a:off x="3770312" y="5657851"/>
          <a:ext cx="360932" cy="54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39A01864-07E1-442F-B381-00B8315E5BA7}"/>
            </a:ext>
          </a:extLst>
        </xdr:cNvPr>
        <xdr:cNvSpPr txBox="1"/>
      </xdr:nvSpPr>
      <xdr:spPr>
        <a:xfrm>
          <a:off x="6284705" y="5452166"/>
          <a:ext cx="570" cy="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E286545F-92C0-43C4-BBD4-D82D2F291408}"/>
            </a:ext>
          </a:extLst>
        </xdr:cNvPr>
        <xdr:cNvSpPr txBox="1"/>
      </xdr:nvSpPr>
      <xdr:spPr>
        <a:xfrm>
          <a:off x="6284705" y="5640388"/>
          <a:ext cx="570" cy="733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EE257AC-4755-487F-87A0-A46C04DB86D2}"/>
            </a:ext>
          </a:extLst>
        </xdr:cNvPr>
        <xdr:cNvSpPr txBox="1"/>
      </xdr:nvSpPr>
      <xdr:spPr>
        <a:xfrm>
          <a:off x="6284255" y="7353502"/>
          <a:ext cx="3411"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A6232E11-7B5E-44D7-A62D-DECFB0B19A12}"/>
            </a:ext>
          </a:extLst>
        </xdr:cNvPr>
        <xdr:cNvSpPr txBox="1"/>
      </xdr:nvSpPr>
      <xdr:spPr>
        <a:xfrm>
          <a:off x="6288219" y="7810703"/>
          <a:ext cx="0"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DF97CD0C-77F8-467D-984A-F1AAE7B673EB}"/>
            </a:ext>
          </a:extLst>
        </xdr:cNvPr>
        <xdr:cNvSpPr txBox="1"/>
      </xdr:nvSpPr>
      <xdr:spPr>
        <a:xfrm>
          <a:off x="4406462" y="901978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E84FA7BB-6E3F-4C80-82EA-901323A7F28D}"/>
            </a:ext>
          </a:extLst>
        </xdr:cNvPr>
        <xdr:cNvSpPr txBox="1"/>
      </xdr:nvSpPr>
      <xdr:spPr>
        <a:xfrm>
          <a:off x="10060046" y="6451859"/>
          <a:ext cx="0" cy="178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A4160213-1780-4D5F-998A-E5998F2A1E89}"/>
            </a:ext>
          </a:extLst>
        </xdr:cNvPr>
        <xdr:cNvSpPr txBox="1"/>
      </xdr:nvSpPr>
      <xdr:spPr>
        <a:xfrm>
          <a:off x="6283423" y="6400800"/>
          <a:ext cx="3077" cy="231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42E2D1BB-C236-4263-AEF7-1C2B8063E3B2}"/>
            </a:ext>
          </a:extLst>
        </xdr:cNvPr>
        <xdr:cNvSpPr txBox="1"/>
      </xdr:nvSpPr>
      <xdr:spPr>
        <a:xfrm>
          <a:off x="6288307" y="14333875"/>
          <a:ext cx="736213" cy="93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7BA46F5D-4C45-4500-BE54-39E3258EC00F}"/>
            </a:ext>
          </a:extLst>
        </xdr:cNvPr>
        <xdr:cNvSpPr txBox="1"/>
      </xdr:nvSpPr>
      <xdr:spPr>
        <a:xfrm>
          <a:off x="5027437" y="14628335"/>
          <a:ext cx="134947" cy="342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09F51057-C190-4BF6-84A6-86D1043B91A4}"/>
            </a:ext>
          </a:extLst>
        </xdr:cNvPr>
        <xdr:cNvSpPr txBox="1"/>
      </xdr:nvSpPr>
      <xdr:spPr>
        <a:xfrm>
          <a:off x="4769887" y="91432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6350</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7</xdr:row>
          <xdr:rowOff>292100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25400</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292100</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292100</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749300</xdr:colOff>
          <xdr:row>39</xdr:row>
          <xdr:rowOff>584200</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1263650</xdr:colOff>
          <xdr:row>41</xdr:row>
          <xdr:rowOff>6350</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6350</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6350</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25400</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330200</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1244600</xdr:colOff>
          <xdr:row>47</xdr:row>
          <xdr:rowOff>88900</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1187450</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1187450</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1168400</xdr:colOff>
          <xdr:row>47</xdr:row>
          <xdr:rowOff>107950</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311150</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311150</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349250</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1206500</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158750</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311150</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1206500</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844550</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692150</xdr:colOff>
          <xdr:row>77</xdr:row>
          <xdr:rowOff>336550</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349250</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1054100</xdr:colOff>
          <xdr:row>76</xdr:row>
          <xdr:rowOff>317500</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12</xdr:row>
          <xdr:rowOff>349250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02BD4851-685D-4A5F-87AA-6B1F1AF7867F}"/>
            </a:ext>
          </a:extLst>
        </xdr:cNvPr>
        <xdr:cNvSpPr txBox="1"/>
      </xdr:nvSpPr>
      <xdr:spPr>
        <a:xfrm>
          <a:off x="3059723" y="2074985"/>
          <a:ext cx="830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FD933CAB-9BCB-456A-94B9-B338D9BE0C7C}"/>
            </a:ext>
          </a:extLst>
        </xdr:cNvPr>
        <xdr:cNvSpPr txBox="1"/>
      </xdr:nvSpPr>
      <xdr:spPr>
        <a:xfrm>
          <a:off x="3772877" y="2086707"/>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97333D8E-CF09-41B2-A91F-8839323A0489}"/>
            </a:ext>
          </a:extLst>
        </xdr:cNvPr>
        <xdr:cNvSpPr txBox="1"/>
      </xdr:nvSpPr>
      <xdr:spPr>
        <a:xfrm>
          <a:off x="4400550" y="2080846"/>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A44DC81D-F0FF-4BC1-9B83-4682C565301F}"/>
            </a:ext>
          </a:extLst>
        </xdr:cNvPr>
        <xdr:cNvSpPr txBox="1"/>
      </xdr:nvSpPr>
      <xdr:spPr>
        <a:xfrm>
          <a:off x="5659803" y="6626957"/>
          <a:ext cx="513862" cy="29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FEFD89FF-9778-4A9F-9E55-71F05BDB88CA}"/>
            </a:ext>
          </a:extLst>
        </xdr:cNvPr>
        <xdr:cNvSpPr txBox="1"/>
      </xdr:nvSpPr>
      <xdr:spPr>
        <a:xfrm>
          <a:off x="3059723" y="2532185"/>
          <a:ext cx="830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D7C47C23-AA38-4D88-ADC1-AB023DC45833}"/>
            </a:ext>
          </a:extLst>
        </xdr:cNvPr>
        <xdr:cNvSpPr txBox="1"/>
      </xdr:nvSpPr>
      <xdr:spPr>
        <a:xfrm>
          <a:off x="3772877" y="2543907"/>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10F0E9E9-85D3-4393-BF09-000AC6E18B9F}"/>
            </a:ext>
          </a:extLst>
        </xdr:cNvPr>
        <xdr:cNvSpPr txBox="1"/>
      </xdr:nvSpPr>
      <xdr:spPr>
        <a:xfrm>
          <a:off x="4400550" y="2538046"/>
          <a:ext cx="48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F3127721-6303-4A3C-A6A3-AF37095971D4}"/>
            </a:ext>
          </a:extLst>
        </xdr:cNvPr>
        <xdr:cNvSpPr txBox="1"/>
      </xdr:nvSpPr>
      <xdr:spPr>
        <a:xfrm>
          <a:off x="6287107" y="2558347"/>
          <a:ext cx="774025" cy="18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120650</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273050</xdr:colOff>
          <xdr:row>32</xdr:row>
          <xdr:rowOff>12700</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D329F124-6DDE-4DAD-A45B-40DDDD8C57BF}"/>
            </a:ext>
          </a:extLst>
        </xdr:cNvPr>
        <xdr:cNvSpPr txBox="1"/>
      </xdr:nvSpPr>
      <xdr:spPr>
        <a:xfrm>
          <a:off x="6284255" y="7810702"/>
          <a:ext cx="3411" cy="192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7FA49DB7-18B5-44DA-9066-51FA7FA88A0F}"/>
            </a:ext>
          </a:extLst>
        </xdr:cNvPr>
        <xdr:cNvSpPr txBox="1"/>
      </xdr:nvSpPr>
      <xdr:spPr>
        <a:xfrm>
          <a:off x="3810515" y="8683712"/>
          <a:ext cx="1219114" cy="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349250</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044FA42F-0882-46A4-909B-173D979A2F18}"/>
            </a:ext>
          </a:extLst>
        </xdr:cNvPr>
        <xdr:cNvSpPr txBox="1"/>
      </xdr:nvSpPr>
      <xdr:spPr>
        <a:xfrm>
          <a:off x="4425467" y="140478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387350</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A9599DA2-FEC9-4428-A02C-C711D5A02114}"/>
            </a:ext>
          </a:extLst>
        </xdr:cNvPr>
        <xdr:cNvSpPr txBox="1"/>
      </xdr:nvSpPr>
      <xdr:spPr>
        <a:xfrm>
          <a:off x="3772684" y="14223419"/>
          <a:ext cx="46038" cy="1810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AD82549C-BF8B-4F89-B7F9-69ED4CB99C3B}"/>
            </a:ext>
          </a:extLst>
        </xdr:cNvPr>
        <xdr:cNvSpPr txBox="1"/>
      </xdr:nvSpPr>
      <xdr:spPr>
        <a:xfrm>
          <a:off x="2572915" y="14180820"/>
          <a:ext cx="119898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11F364AA-C5C5-4661-A3C7-F6BA38302273}"/>
            </a:ext>
          </a:extLst>
        </xdr:cNvPr>
        <xdr:cNvSpPr txBox="1"/>
      </xdr:nvSpPr>
      <xdr:spPr>
        <a:xfrm>
          <a:off x="5026291" y="14330331"/>
          <a:ext cx="46655" cy="153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7</xdr:col>
          <xdr:colOff>1358900</xdr:colOff>
          <xdr:row>65</xdr:row>
          <xdr:rowOff>400050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254000</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6350</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273050</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188820CB-C0F0-4B54-BB2F-E953BDF0BEFE}"/>
            </a:ext>
          </a:extLst>
        </xdr:cNvPr>
        <xdr:cNvSpPr txBox="1"/>
      </xdr:nvSpPr>
      <xdr:spPr>
        <a:xfrm>
          <a:off x="5031613" y="15541625"/>
          <a:ext cx="147844" cy="459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6DAF2B9F-A525-4840-B409-E807AFD37C34}"/>
            </a:ext>
          </a:extLst>
        </xdr:cNvPr>
        <xdr:cNvSpPr txBox="1"/>
      </xdr:nvSpPr>
      <xdr:spPr>
        <a:xfrm>
          <a:off x="6286746" y="15543213"/>
          <a:ext cx="26433" cy="460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EEB23036-9A3C-41E5-A57A-1CC96F7BD756}"/>
            </a:ext>
          </a:extLst>
        </xdr:cNvPr>
        <xdr:cNvSpPr txBox="1"/>
      </xdr:nvSpPr>
      <xdr:spPr>
        <a:xfrm>
          <a:off x="5031613" y="15773401"/>
          <a:ext cx="147844" cy="365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0EFE1BDD-6887-4FA5-9B13-597DEAFF2B7F}"/>
            </a:ext>
          </a:extLst>
        </xdr:cNvPr>
        <xdr:cNvSpPr txBox="1"/>
      </xdr:nvSpPr>
      <xdr:spPr>
        <a:xfrm>
          <a:off x="6286746" y="15773629"/>
          <a:ext cx="26433" cy="33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E2CE230B-DC88-47DC-91CA-ED621F4C08B9}"/>
            </a:ext>
          </a:extLst>
        </xdr:cNvPr>
        <xdr:cNvSpPr txBox="1"/>
      </xdr:nvSpPr>
      <xdr:spPr>
        <a:xfrm>
          <a:off x="5031613" y="16003591"/>
          <a:ext cx="147844" cy="227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25B8CADB-8483-42CA-BEF9-2E37B75531F2}"/>
            </a:ext>
          </a:extLst>
        </xdr:cNvPr>
        <xdr:cNvSpPr txBox="1"/>
      </xdr:nvSpPr>
      <xdr:spPr>
        <a:xfrm>
          <a:off x="6287138" y="16033539"/>
          <a:ext cx="51050" cy="197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BA5C6297-BF31-4393-80BC-DC63B541A347}"/>
            </a:ext>
          </a:extLst>
        </xdr:cNvPr>
        <xdr:cNvSpPr txBox="1"/>
      </xdr:nvSpPr>
      <xdr:spPr>
        <a:xfrm>
          <a:off x="2687782" y="16230600"/>
          <a:ext cx="108303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33A45F19-C050-466E-A01F-4931889F030D}"/>
            </a:ext>
          </a:extLst>
        </xdr:cNvPr>
        <xdr:cNvSpPr txBox="1"/>
      </xdr:nvSpPr>
      <xdr:spPr>
        <a:xfrm>
          <a:off x="37743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4ADD5EE0-AD0F-4DAF-BC9F-E15FA63DFCE1}"/>
            </a:ext>
          </a:extLst>
        </xdr:cNvPr>
        <xdr:cNvSpPr txBox="1"/>
      </xdr:nvSpPr>
      <xdr:spPr>
        <a:xfrm>
          <a:off x="50316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843D2F26-3978-4706-9055-D97D25E2E21D}"/>
            </a:ext>
          </a:extLst>
        </xdr:cNvPr>
        <xdr:cNvSpPr txBox="1"/>
      </xdr:nvSpPr>
      <xdr:spPr>
        <a:xfrm>
          <a:off x="5031613" y="16230600"/>
          <a:ext cx="14784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ED2D27E6-8B84-49A0-BB65-83700BC631D1}"/>
            </a:ext>
          </a:extLst>
        </xdr:cNvPr>
        <xdr:cNvSpPr txBox="1"/>
      </xdr:nvSpPr>
      <xdr:spPr>
        <a:xfrm>
          <a:off x="2826327" y="15911945"/>
          <a:ext cx="943221" cy="92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B56F7875-9862-4AD8-BE34-11D518E48B20}"/>
            </a:ext>
          </a:extLst>
        </xdr:cNvPr>
        <xdr:cNvSpPr txBox="1"/>
      </xdr:nvSpPr>
      <xdr:spPr>
        <a:xfrm>
          <a:off x="3771367" y="1211291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1B43974F-CB87-4F76-BAD1-CCF3EBB8014A}"/>
            </a:ext>
          </a:extLst>
        </xdr:cNvPr>
        <xdr:cNvSpPr txBox="1"/>
      </xdr:nvSpPr>
      <xdr:spPr>
        <a:xfrm>
          <a:off x="5029200" y="121133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444500</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311150</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311150</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D1B20A98-492D-4E1D-BBA0-6F1CE244D0D7}"/>
            </a:ext>
          </a:extLst>
        </xdr:cNvPr>
        <xdr:cNvSpPr txBox="1"/>
      </xdr:nvSpPr>
      <xdr:spPr>
        <a:xfrm>
          <a:off x="3282462" y="1188427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018EA695-730C-407C-8708-9DC815C5878D}"/>
            </a:ext>
          </a:extLst>
        </xdr:cNvPr>
        <xdr:cNvSpPr txBox="1"/>
      </xdr:nvSpPr>
      <xdr:spPr>
        <a:xfrm>
          <a:off x="4596911" y="1188817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F158819B-544A-4C77-BF02-4076CBB61ECE}"/>
            </a:ext>
          </a:extLst>
        </xdr:cNvPr>
        <xdr:cNvSpPr txBox="1"/>
      </xdr:nvSpPr>
      <xdr:spPr>
        <a:xfrm>
          <a:off x="5987560" y="118847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2FCE35CB-81A7-4190-A8B0-30471AB926F9}"/>
            </a:ext>
          </a:extLst>
        </xdr:cNvPr>
        <xdr:cNvSpPr txBox="1"/>
      </xdr:nvSpPr>
      <xdr:spPr>
        <a:xfrm>
          <a:off x="3422337" y="1302726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FBFD367C-3AD8-45CC-81A5-5CC62A35F6F5}"/>
            </a:ext>
          </a:extLst>
        </xdr:cNvPr>
        <xdr:cNvSpPr txBox="1"/>
      </xdr:nvSpPr>
      <xdr:spPr>
        <a:xfrm>
          <a:off x="3450981" y="152561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95C325EC-0BF3-4B32-BD21-3C90C67A086F}"/>
            </a:ext>
          </a:extLst>
        </xdr:cNvPr>
        <xdr:cNvSpPr txBox="1"/>
      </xdr:nvSpPr>
      <xdr:spPr>
        <a:xfrm>
          <a:off x="3332695" y="170476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12</xdr:row>
          <xdr:rowOff>349250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E96FE399-6145-42BA-95B4-F81B9D092376}"/>
            </a:ext>
          </a:extLst>
        </xdr:cNvPr>
        <xdr:cNvSpPr txBox="1"/>
      </xdr:nvSpPr>
      <xdr:spPr>
        <a:xfrm>
          <a:off x="6286755" y="5029200"/>
          <a:ext cx="0" cy="377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B7612A1F-2194-4878-AFC0-21A78268374F}"/>
            </a:ext>
          </a:extLst>
        </xdr:cNvPr>
        <xdr:cNvSpPr txBox="1"/>
      </xdr:nvSpPr>
      <xdr:spPr>
        <a:xfrm>
          <a:off x="2674275" y="132600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81A3C491-340B-4132-8324-BB1EFE90DD8D}"/>
            </a:ext>
          </a:extLst>
        </xdr:cNvPr>
        <xdr:cNvSpPr txBox="1"/>
      </xdr:nvSpPr>
      <xdr:spPr>
        <a:xfrm>
          <a:off x="2793277" y="134885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76934AED-8FF0-4302-960D-4E8E7AE5E91D}"/>
            </a:ext>
          </a:extLst>
        </xdr:cNvPr>
        <xdr:cNvSpPr txBox="1"/>
      </xdr:nvSpPr>
      <xdr:spPr>
        <a:xfrm>
          <a:off x="3334508" y="16640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88AD9523-6442-46BC-91B3-04B1080F0B1D}"/>
            </a:ext>
          </a:extLst>
        </xdr:cNvPr>
        <xdr:cNvSpPr txBox="1"/>
      </xdr:nvSpPr>
      <xdr:spPr>
        <a:xfrm>
          <a:off x="3315560" y="11569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12</xdr:row>
          <xdr:rowOff>349250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101600</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101600</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101600</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101600</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101600</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101600</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101600</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101600</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101600</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19F76FBF-B1D0-4B18-96CA-79FF3A7942A8}"/>
            </a:ext>
          </a:extLst>
        </xdr:cNvPr>
        <xdr:cNvSpPr txBox="1"/>
      </xdr:nvSpPr>
      <xdr:spPr>
        <a:xfrm>
          <a:off x="3145694" y="3001107"/>
          <a:ext cx="628650" cy="198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FA6FBD24-7CFD-47C0-9B58-72FF392C4715}"/>
            </a:ext>
          </a:extLst>
        </xdr:cNvPr>
        <xdr:cNvSpPr txBox="1"/>
      </xdr:nvSpPr>
      <xdr:spPr>
        <a:xfrm>
          <a:off x="3141227" y="3216937"/>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79E929E4-2636-42DD-A9E3-781F730C3A3E}"/>
            </a:ext>
          </a:extLst>
        </xdr:cNvPr>
        <xdr:cNvSpPr txBox="1"/>
      </xdr:nvSpPr>
      <xdr:spPr>
        <a:xfrm>
          <a:off x="3145692" y="3443654"/>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8E9D06EF-E1AF-4E18-B8DD-8500EBC3666F}"/>
            </a:ext>
          </a:extLst>
        </xdr:cNvPr>
        <xdr:cNvSpPr txBox="1"/>
      </xdr:nvSpPr>
      <xdr:spPr>
        <a:xfrm>
          <a:off x="3144715" y="39081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46328ED6-C67B-4209-855B-05B4F11F074F}"/>
            </a:ext>
          </a:extLst>
        </xdr:cNvPr>
        <xdr:cNvSpPr txBox="1"/>
      </xdr:nvSpPr>
      <xdr:spPr>
        <a:xfrm>
          <a:off x="3145692" y="3679580"/>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21F00DC2-19C8-4DA8-B9ED-744B54EC63B4}"/>
            </a:ext>
          </a:extLst>
        </xdr:cNvPr>
        <xdr:cNvSpPr txBox="1"/>
      </xdr:nvSpPr>
      <xdr:spPr>
        <a:xfrm>
          <a:off x="3145692" y="41367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1B5303A9-CDFE-445A-B42A-E57A12EE4788}"/>
            </a:ext>
          </a:extLst>
        </xdr:cNvPr>
        <xdr:cNvSpPr txBox="1"/>
      </xdr:nvSpPr>
      <xdr:spPr>
        <a:xfrm>
          <a:off x="3145693" y="4354496"/>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F8D398D7-C318-4E42-B678-6DD782F5F230}"/>
            </a:ext>
          </a:extLst>
        </xdr:cNvPr>
        <xdr:cNvSpPr txBox="1"/>
      </xdr:nvSpPr>
      <xdr:spPr>
        <a:xfrm>
          <a:off x="3141297" y="45939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A23AE38D-CF80-4BDB-B550-DAF192CAF59D}"/>
            </a:ext>
          </a:extLst>
        </xdr:cNvPr>
        <xdr:cNvSpPr txBox="1"/>
      </xdr:nvSpPr>
      <xdr:spPr>
        <a:xfrm>
          <a:off x="3146182" y="480646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D0DCB143-FE4E-4D43-841C-6F1CEC428613}"/>
            </a:ext>
          </a:extLst>
        </xdr:cNvPr>
        <xdr:cNvSpPr txBox="1"/>
      </xdr:nvSpPr>
      <xdr:spPr>
        <a:xfrm>
          <a:off x="3769880" y="2973798"/>
          <a:ext cx="6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87CB9065-F334-4258-A773-0767EE6358DB}"/>
            </a:ext>
          </a:extLst>
        </xdr:cNvPr>
        <xdr:cNvSpPr txBox="1"/>
      </xdr:nvSpPr>
      <xdr:spPr>
        <a:xfrm>
          <a:off x="3773233" y="3202066"/>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2EF1C3EE-0099-40C4-B3B8-A54DD59D8757}"/>
            </a:ext>
          </a:extLst>
        </xdr:cNvPr>
        <xdr:cNvSpPr txBox="1"/>
      </xdr:nvSpPr>
      <xdr:spPr>
        <a:xfrm>
          <a:off x="3770923" y="3436327"/>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2E6299D0-C13D-4787-9B8C-A534391BB1E7}"/>
            </a:ext>
          </a:extLst>
        </xdr:cNvPr>
        <xdr:cNvSpPr txBox="1"/>
      </xdr:nvSpPr>
      <xdr:spPr>
        <a:xfrm>
          <a:off x="3772255" y="3664927"/>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36DA6157-1D47-4E3A-B12F-289C6E8829B6}"/>
            </a:ext>
          </a:extLst>
        </xdr:cNvPr>
        <xdr:cNvSpPr txBox="1"/>
      </xdr:nvSpPr>
      <xdr:spPr>
        <a:xfrm>
          <a:off x="3769457" y="3884202"/>
          <a:ext cx="1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966E608C-D07E-46B3-93E4-1D24FC614865}"/>
            </a:ext>
          </a:extLst>
        </xdr:cNvPr>
        <xdr:cNvSpPr txBox="1"/>
      </xdr:nvSpPr>
      <xdr:spPr>
        <a:xfrm>
          <a:off x="3773654" y="411520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1FC03220-5BD7-430E-A757-2023050FE3AC}"/>
            </a:ext>
          </a:extLst>
        </xdr:cNvPr>
        <xdr:cNvSpPr txBox="1"/>
      </xdr:nvSpPr>
      <xdr:spPr>
        <a:xfrm>
          <a:off x="3774830" y="4347998"/>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141A164F-4F22-4B8F-A6B0-29C81A900A9C}"/>
            </a:ext>
          </a:extLst>
        </xdr:cNvPr>
        <xdr:cNvSpPr txBox="1"/>
      </xdr:nvSpPr>
      <xdr:spPr>
        <a:xfrm>
          <a:off x="3770701" y="4578131"/>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3281DC6E-E227-4A40-B6A0-896D123DB42D}"/>
            </a:ext>
          </a:extLst>
        </xdr:cNvPr>
        <xdr:cNvSpPr txBox="1"/>
      </xdr:nvSpPr>
      <xdr:spPr>
        <a:xfrm>
          <a:off x="3774895" y="480959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BABF768B-D34F-4409-928A-5E16D28B74D1}"/>
            </a:ext>
          </a:extLst>
        </xdr:cNvPr>
        <xdr:cNvSpPr txBox="1"/>
      </xdr:nvSpPr>
      <xdr:spPr>
        <a:xfrm>
          <a:off x="4403437" y="2974663"/>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316C761C-F700-4E92-80E2-08058E13B7E0}"/>
            </a:ext>
          </a:extLst>
        </xdr:cNvPr>
        <xdr:cNvSpPr txBox="1"/>
      </xdr:nvSpPr>
      <xdr:spPr>
        <a:xfrm>
          <a:off x="4400555" y="320473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D25EBEBB-15FC-4049-8357-A8F1DDB95DDE}"/>
            </a:ext>
          </a:extLst>
        </xdr:cNvPr>
        <xdr:cNvSpPr txBox="1"/>
      </xdr:nvSpPr>
      <xdr:spPr>
        <a:xfrm>
          <a:off x="4401418" y="343419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2C8FCE99-40F8-4A3D-BFA9-4A5CBFCB48E3}"/>
            </a:ext>
          </a:extLst>
        </xdr:cNvPr>
        <xdr:cNvSpPr txBox="1"/>
      </xdr:nvSpPr>
      <xdr:spPr>
        <a:xfrm>
          <a:off x="4402271" y="3663669"/>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1490BF39-D891-4CB9-9C33-6DEAE356D5CC}"/>
            </a:ext>
          </a:extLst>
        </xdr:cNvPr>
        <xdr:cNvSpPr txBox="1"/>
      </xdr:nvSpPr>
      <xdr:spPr>
        <a:xfrm>
          <a:off x="4398799" y="388880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7D53127E-CF4A-466E-9FDF-7E0ECE4CAE02}"/>
            </a:ext>
          </a:extLst>
        </xdr:cNvPr>
        <xdr:cNvSpPr txBox="1"/>
      </xdr:nvSpPr>
      <xdr:spPr>
        <a:xfrm>
          <a:off x="4399657" y="4118277"/>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F1273F69-BF89-4A89-BFC3-049B6E345D38}"/>
            </a:ext>
          </a:extLst>
        </xdr:cNvPr>
        <xdr:cNvSpPr txBox="1"/>
      </xdr:nvSpPr>
      <xdr:spPr>
        <a:xfrm>
          <a:off x="4400517" y="4347746"/>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37F67449-EFDB-4E07-AB84-27DD931C183B}"/>
            </a:ext>
          </a:extLst>
        </xdr:cNvPr>
        <xdr:cNvSpPr txBox="1"/>
      </xdr:nvSpPr>
      <xdr:spPr>
        <a:xfrm>
          <a:off x="4401373" y="4577214"/>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3C04215E-B2E0-4332-8D3E-E96D9B22711F}"/>
            </a:ext>
          </a:extLst>
        </xdr:cNvPr>
        <xdr:cNvSpPr txBox="1"/>
      </xdr:nvSpPr>
      <xdr:spPr>
        <a:xfrm>
          <a:off x="4402233" y="4806681"/>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7BE484A1-AEEB-4594-8928-A3C382146C85}"/>
            </a:ext>
          </a:extLst>
        </xdr:cNvPr>
        <xdr:cNvSpPr txBox="1"/>
      </xdr:nvSpPr>
      <xdr:spPr>
        <a:xfrm>
          <a:off x="5658695" y="29746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B52698A8-65C0-425B-9F42-4A0EEB25E31C}"/>
            </a:ext>
          </a:extLst>
        </xdr:cNvPr>
        <xdr:cNvSpPr txBox="1"/>
      </xdr:nvSpPr>
      <xdr:spPr>
        <a:xfrm>
          <a:off x="5655698" y="3202930"/>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B9FADE03-FE20-40E4-B66D-DC5E3B536812}"/>
            </a:ext>
          </a:extLst>
        </xdr:cNvPr>
        <xdr:cNvSpPr txBox="1"/>
      </xdr:nvSpPr>
      <xdr:spPr>
        <a:xfrm>
          <a:off x="5655698" y="3432861"/>
          <a:ext cx="233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6096F015-3BD5-4350-AFC0-B30A7C02A680}"/>
            </a:ext>
          </a:extLst>
        </xdr:cNvPr>
        <xdr:cNvSpPr txBox="1"/>
      </xdr:nvSpPr>
      <xdr:spPr>
        <a:xfrm>
          <a:off x="5654720" y="3665791"/>
          <a:ext cx="1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F0F7438F-C8AF-4DBE-9890-A071954DE3FE}"/>
            </a:ext>
          </a:extLst>
        </xdr:cNvPr>
        <xdr:cNvSpPr txBox="1"/>
      </xdr:nvSpPr>
      <xdr:spPr>
        <a:xfrm>
          <a:off x="5660582" y="38902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1903B789-B935-4CA9-940D-E146E7513DEF}"/>
            </a:ext>
          </a:extLst>
        </xdr:cNvPr>
        <xdr:cNvSpPr txBox="1"/>
      </xdr:nvSpPr>
      <xdr:spPr>
        <a:xfrm>
          <a:off x="5660449" y="4116064"/>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B21F5751-04E9-4CF5-8639-F98666FCF013}"/>
            </a:ext>
          </a:extLst>
        </xdr:cNvPr>
        <xdr:cNvSpPr txBox="1"/>
      </xdr:nvSpPr>
      <xdr:spPr>
        <a:xfrm>
          <a:off x="5657295" y="4348862"/>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67899DE8-983D-4D83-88B8-023F9FD91D9F}"/>
            </a:ext>
          </a:extLst>
        </xdr:cNvPr>
        <xdr:cNvSpPr txBox="1"/>
      </xdr:nvSpPr>
      <xdr:spPr>
        <a:xfrm>
          <a:off x="5657496" y="4574665"/>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6A7D7471-ECBA-4934-9293-145D37B5C769}"/>
            </a:ext>
          </a:extLst>
        </xdr:cNvPr>
        <xdr:cNvSpPr txBox="1"/>
      </xdr:nvSpPr>
      <xdr:spPr>
        <a:xfrm>
          <a:off x="5657360" y="4806126"/>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94A69082-44C0-4688-A640-667C2E2C5FE7}"/>
            </a:ext>
          </a:extLst>
        </xdr:cNvPr>
        <xdr:cNvSpPr txBox="1"/>
      </xdr:nvSpPr>
      <xdr:spPr>
        <a:xfrm>
          <a:off x="6289115" y="2971800"/>
          <a:ext cx="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87BF4D7F-D40D-4078-B322-721C66CEA7D1}"/>
            </a:ext>
          </a:extLst>
        </xdr:cNvPr>
        <xdr:cNvSpPr txBox="1"/>
      </xdr:nvSpPr>
      <xdr:spPr>
        <a:xfrm>
          <a:off x="6286233" y="3201867"/>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C835B8E-A8FC-4596-95E6-A2218363BB12}"/>
            </a:ext>
          </a:extLst>
        </xdr:cNvPr>
        <xdr:cNvSpPr txBox="1"/>
      </xdr:nvSpPr>
      <xdr:spPr>
        <a:xfrm>
          <a:off x="6287096" y="3431334"/>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CE7BCFA1-2243-414F-8DF9-C5EA546EA8CC}"/>
            </a:ext>
          </a:extLst>
        </xdr:cNvPr>
        <xdr:cNvSpPr txBox="1"/>
      </xdr:nvSpPr>
      <xdr:spPr>
        <a:xfrm>
          <a:off x="6287949" y="3660806"/>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3612CB29-BB2E-4479-B584-FCA8312B523D}"/>
            </a:ext>
          </a:extLst>
        </xdr:cNvPr>
        <xdr:cNvSpPr txBox="1"/>
      </xdr:nvSpPr>
      <xdr:spPr>
        <a:xfrm>
          <a:off x="6284477" y="3885078"/>
          <a:ext cx="3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FA7CD60C-5B8F-4010-9B72-C4AF12F2F6AC}"/>
            </a:ext>
          </a:extLst>
        </xdr:cNvPr>
        <xdr:cNvSpPr txBox="1"/>
      </xdr:nvSpPr>
      <xdr:spPr>
        <a:xfrm>
          <a:off x="6285335" y="4115414"/>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AB78FE0F-BD0E-4DE7-A065-86F6AF913E8A}"/>
            </a:ext>
          </a:extLst>
        </xdr:cNvPr>
        <xdr:cNvSpPr txBox="1"/>
      </xdr:nvSpPr>
      <xdr:spPr>
        <a:xfrm>
          <a:off x="6286195" y="4344883"/>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BB70B4D7-2289-45EC-983B-AAE90FCF0B73}"/>
            </a:ext>
          </a:extLst>
        </xdr:cNvPr>
        <xdr:cNvSpPr txBox="1"/>
      </xdr:nvSpPr>
      <xdr:spPr>
        <a:xfrm>
          <a:off x="6287051" y="4574351"/>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750B5171-AE38-4729-9B8E-2C951FED1BB4}"/>
            </a:ext>
          </a:extLst>
        </xdr:cNvPr>
        <xdr:cNvSpPr txBox="1"/>
      </xdr:nvSpPr>
      <xdr:spPr>
        <a:xfrm>
          <a:off x="6287911" y="4803818"/>
          <a:ext cx="3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F7E40707-F4B1-4674-BA94-60EBB1061F53}"/>
            </a:ext>
          </a:extLst>
        </xdr:cNvPr>
        <xdr:cNvSpPr txBox="1"/>
      </xdr:nvSpPr>
      <xdr:spPr>
        <a:xfrm>
          <a:off x="3772726" y="2296768"/>
          <a:ext cx="125589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B8A4C258-CA7B-49CC-A947-1AF5B9F140DE}"/>
            </a:ext>
          </a:extLst>
        </xdr:cNvPr>
        <xdr:cNvSpPr txBox="1"/>
      </xdr:nvSpPr>
      <xdr:spPr>
        <a:xfrm>
          <a:off x="5656193" y="3233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44450</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414D2EE9-9624-450E-92BD-ABB482561AB2}"/>
            </a:ext>
          </a:extLst>
        </xdr:cNvPr>
        <xdr:cNvSpPr txBox="1"/>
      </xdr:nvSpPr>
      <xdr:spPr>
        <a:xfrm>
          <a:off x="5655364" y="1371048"/>
          <a:ext cx="631688" cy="133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1B3957C0-17C7-4EF1-85E7-4340C0D3F56E}"/>
            </a:ext>
          </a:extLst>
        </xdr:cNvPr>
        <xdr:cNvSpPr txBox="1"/>
      </xdr:nvSpPr>
      <xdr:spPr>
        <a:xfrm>
          <a:off x="2888897" y="172277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406400</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82550</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25400</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44450</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63500</xdr:colOff>
          <xdr:row>32</xdr:row>
          <xdr:rowOff>63500</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139700</xdr:colOff>
          <xdr:row>36</xdr:row>
          <xdr:rowOff>44450</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6</xdr:col>
          <xdr:colOff>1358900</xdr:colOff>
          <xdr:row>46</xdr:row>
          <xdr:rowOff>25400</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406400</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387350</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635000</xdr:colOff>
          <xdr:row>67</xdr:row>
          <xdr:rowOff>527050</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711200</xdr:colOff>
          <xdr:row>73</xdr:row>
          <xdr:rowOff>317500</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349250</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349250</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25400</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1320800</xdr:colOff>
          <xdr:row>41</xdr:row>
          <xdr:rowOff>368300</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1244600</xdr:colOff>
          <xdr:row>45</xdr:row>
          <xdr:rowOff>317500</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1187450</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1187450</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1168400</xdr:colOff>
          <xdr:row>45</xdr:row>
          <xdr:rowOff>336550</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749300</xdr:colOff>
          <xdr:row>75</xdr:row>
          <xdr:rowOff>279400</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1054100</xdr:colOff>
          <xdr:row>76</xdr:row>
          <xdr:rowOff>12700</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62D6030E-2AE1-4BFB-976B-929271CDEE39}"/>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9937B571-A43F-4B96-922A-5B97FE292DB0}"/>
            </a:ext>
          </a:extLst>
        </xdr:cNvPr>
        <xdr:cNvSpPr txBox="1"/>
      </xdr:nvSpPr>
      <xdr:spPr>
        <a:xfrm>
          <a:off x="8928100" y="219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273050</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1187450</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273050</xdr:colOff>
          <xdr:row>36</xdr:row>
          <xdr:rowOff>6350</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1187450</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1187450</xdr:colOff>
          <xdr:row>36</xdr:row>
          <xdr:rowOff>6350</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6350</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273050</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577850</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825500</xdr:colOff>
          <xdr:row>6</xdr:row>
          <xdr:rowOff>273050</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7</xdr:col>
          <xdr:colOff>1358900</xdr:colOff>
          <xdr:row>6</xdr:row>
          <xdr:rowOff>273050</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882650</xdr:colOff>
          <xdr:row>6</xdr:row>
          <xdr:rowOff>279400</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6350</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63500</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349250</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349250</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349250</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17FD6979-958E-4F39-BFE1-2C174D1A5B65}"/>
            </a:ext>
          </a:extLst>
        </xdr:cNvPr>
        <xdr:cNvSpPr txBox="1"/>
      </xdr:nvSpPr>
      <xdr:spPr>
        <a:xfrm>
          <a:off x="198783" y="4116179"/>
          <a:ext cx="1844537" cy="646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16</xdr:row>
          <xdr:rowOff>247650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6350</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BFFC9813-37B5-4D3D-8B5E-CA152FFF6DAA}"/>
            </a:ext>
          </a:extLst>
        </xdr:cNvPr>
        <xdr:cNvSpPr txBox="1"/>
      </xdr:nvSpPr>
      <xdr:spPr>
        <a:xfrm>
          <a:off x="4403544" y="5029200"/>
          <a:ext cx="19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70CE0D5B-7CC6-42E1-A8C8-151C0B09619A}"/>
            </a:ext>
          </a:extLst>
        </xdr:cNvPr>
        <xdr:cNvSpPr txBox="1"/>
      </xdr:nvSpPr>
      <xdr:spPr>
        <a:xfrm>
          <a:off x="6288454" y="5029200"/>
          <a:ext cx="190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349250</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6</xdr:col>
          <xdr:colOff>1358900</xdr:colOff>
          <xdr:row>22</xdr:row>
          <xdr:rowOff>387350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6350</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425450</xdr:colOff>
          <xdr:row>14</xdr:row>
          <xdr:rowOff>234950</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215900</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444500</xdr:colOff>
          <xdr:row>18</xdr:row>
          <xdr:rowOff>203200</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882650</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1168400</xdr:colOff>
          <xdr:row>63</xdr:row>
          <xdr:rowOff>292100</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311150</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80</xdr:row>
          <xdr:rowOff>381000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368300</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8</xdr:row>
          <xdr:rowOff>234950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3EF668BE-A43B-4339-AFEC-EB65C3EB46DE}"/>
            </a:ext>
          </a:extLst>
        </xdr:cNvPr>
        <xdr:cNvSpPr txBox="1"/>
      </xdr:nvSpPr>
      <xdr:spPr>
        <a:xfrm>
          <a:off x="5068614" y="518685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673100</xdr:colOff>
          <xdr:row>74</xdr:row>
          <xdr:rowOff>311150</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1206500</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681D0FEE-1EAB-4039-BD76-EA6E089FD7FE}"/>
            </a:ext>
          </a:extLst>
        </xdr:cNvPr>
        <xdr:cNvSpPr txBox="1"/>
      </xdr:nvSpPr>
      <xdr:spPr>
        <a:xfrm>
          <a:off x="3325813" y="168544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85D75747-DD1E-46E2-BF0B-E826C73615C4}"/>
            </a:ext>
          </a:extLst>
        </xdr:cNvPr>
        <xdr:cNvSpPr txBox="1"/>
      </xdr:nvSpPr>
      <xdr:spPr>
        <a:xfrm>
          <a:off x="3357563" y="181943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A410BA7A-E063-41CC-85BA-C03D1BAF2F26}"/>
            </a:ext>
          </a:extLst>
        </xdr:cNvPr>
        <xdr:cNvSpPr txBox="1"/>
      </xdr:nvSpPr>
      <xdr:spPr>
        <a:xfrm>
          <a:off x="3335339" y="184165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CCF86565-B580-4E15-8376-EAD78D445F50}"/>
            </a:ext>
          </a:extLst>
        </xdr:cNvPr>
        <xdr:cNvSpPr txBox="1"/>
      </xdr:nvSpPr>
      <xdr:spPr>
        <a:xfrm>
          <a:off x="3341688" y="186753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57CF51CD-BBE6-438D-AA1C-BEB4BBA77147}"/>
            </a:ext>
          </a:extLst>
        </xdr:cNvPr>
        <xdr:cNvSpPr txBox="1"/>
      </xdr:nvSpPr>
      <xdr:spPr>
        <a:xfrm>
          <a:off x="3452813" y="155416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A73EEB4A-3C1B-49A4-8057-9E2FB700DB81}"/>
            </a:ext>
          </a:extLst>
        </xdr:cNvPr>
        <xdr:cNvSpPr txBox="1"/>
      </xdr:nvSpPr>
      <xdr:spPr>
        <a:xfrm>
          <a:off x="3325812" y="175164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A6CA2731-1877-4049-9569-961B05365FF6}"/>
            </a:ext>
          </a:extLst>
        </xdr:cNvPr>
        <xdr:cNvSpPr txBox="1"/>
      </xdr:nvSpPr>
      <xdr:spPr>
        <a:xfrm>
          <a:off x="3460750" y="135905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7CF41513-7B65-4AA6-8215-232C17A8441C}"/>
            </a:ext>
          </a:extLst>
        </xdr:cNvPr>
        <xdr:cNvSpPr txBox="1"/>
      </xdr:nvSpPr>
      <xdr:spPr>
        <a:xfrm>
          <a:off x="1914525" y="2495551"/>
          <a:ext cx="8191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DA5D99BA-8B2A-4A4D-9AD8-28B62C6D3FA9}"/>
            </a:ext>
          </a:extLst>
        </xdr:cNvPr>
        <xdr:cNvSpPr/>
      </xdr:nvSpPr>
      <xdr:spPr>
        <a:xfrm>
          <a:off x="8258175" y="57150"/>
          <a:ext cx="1168400" cy="83502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B08E2C99-0B47-4EAC-8306-722E8A339852}"/>
            </a:ext>
          </a:extLst>
        </xdr:cNvPr>
        <xdr:cNvSpPr/>
      </xdr:nvSpPr>
      <xdr:spPr>
        <a:xfrm>
          <a:off x="9429750" y="66675"/>
          <a:ext cx="0" cy="82867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0E2939D6-E906-475B-B72C-939B342F6292}"/>
            </a:ext>
          </a:extLst>
        </xdr:cNvPr>
        <xdr:cNvSpPr/>
      </xdr:nvSpPr>
      <xdr:spPr>
        <a:xfrm>
          <a:off x="9429750" y="57150"/>
          <a:ext cx="406400" cy="84455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2241A111-FBB1-4BDC-A3FA-584F42AE3F49}"/>
            </a:ext>
          </a:extLst>
        </xdr:cNvPr>
        <xdr:cNvSpPr/>
      </xdr:nvSpPr>
      <xdr:spPr>
        <a:xfrm>
          <a:off x="8486775" y="2971800"/>
          <a:ext cx="1028701" cy="12509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695325</xdr:colOff>
      <xdr:row>63</xdr:row>
      <xdr:rowOff>85725</xdr:rowOff>
    </xdr:from>
    <xdr:to>
      <xdr:col>15</xdr:col>
      <xdr:colOff>44450</xdr:colOff>
      <xdr:row>65</xdr:row>
      <xdr:rowOff>314325</xdr:rowOff>
    </xdr:to>
    <xdr:sp macro="" textlink="">
      <xdr:nvSpPr>
        <xdr:cNvPr id="107914" name="四角形: 角を丸くする 107913">
          <a:extLst>
            <a:ext uri="{FF2B5EF4-FFF2-40B4-BE49-F238E27FC236}">
              <a16:creationId xmlns:a16="http://schemas.microsoft.com/office/drawing/2014/main" id="{02E364AF-7FF1-45D0-8D0F-91DD209B3D65}"/>
            </a:ext>
          </a:extLst>
        </xdr:cNvPr>
        <xdr:cNvSpPr/>
      </xdr:nvSpPr>
      <xdr:spPr>
        <a:xfrm>
          <a:off x="13630275" y="21659850"/>
          <a:ext cx="3130550" cy="1143000"/>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358775</xdr:colOff>
      <xdr:row>376</xdr:row>
      <xdr:rowOff>82550</xdr:rowOff>
    </xdr:from>
    <xdr:to>
      <xdr:col>9</xdr:col>
      <xdr:colOff>644525</xdr:colOff>
      <xdr:row>382</xdr:row>
      <xdr:rowOff>39077</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473575" y="4140200"/>
          <a:ext cx="2343150" cy="92807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24</xdr:col>
      <xdr:colOff>352425</xdr:colOff>
      <xdr:row>10</xdr:row>
      <xdr:rowOff>57151</xdr:rowOff>
    </xdr:from>
    <xdr:to>
      <xdr:col>25</xdr:col>
      <xdr:colOff>38100</xdr:colOff>
      <xdr:row>11</xdr:row>
      <xdr:rowOff>95250</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9734550" y="2505076"/>
          <a:ext cx="371475" cy="352424"/>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5632</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5633</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5631</v>
      </c>
      <c r="D18" s="217"/>
      <c r="E18" s="217"/>
      <c r="F18" s="218"/>
      <c r="G18" s="64"/>
      <c r="H18" s="64"/>
      <c r="I18" s="57"/>
    </row>
    <row r="19" spans="1:11">
      <c r="A19" s="33"/>
      <c r="B19" s="33"/>
      <c r="C19" s="33"/>
      <c r="D19" s="33"/>
      <c r="E19" s="33"/>
      <c r="F19" s="33"/>
      <c r="G19" s="33"/>
      <c r="H19" s="33"/>
      <c r="I19" s="33"/>
    </row>
    <row r="20" spans="1:11" ht="58.5" customHeight="1">
      <c r="A20" s="33"/>
      <c r="B20" s="33"/>
      <c r="C20" s="208" t="s">
        <v>5600</v>
      </c>
      <c r="D20" s="208"/>
      <c r="E20" s="208"/>
      <c r="F20" s="208"/>
      <c r="G20" s="208"/>
      <c r="H20" s="208"/>
      <c r="I20" s="208"/>
    </row>
    <row r="21" spans="1:11" ht="13.5" thickBot="1">
      <c r="A21" s="33"/>
      <c r="B21" s="33"/>
      <c r="C21" s="37"/>
      <c r="D21" s="33"/>
      <c r="E21" s="33"/>
      <c r="F21" s="33"/>
      <c r="G21" s="33"/>
      <c r="H21" s="33"/>
      <c r="I21" s="33"/>
    </row>
    <row r="22" spans="1:11" ht="18.5" customHeight="1">
      <c r="A22" s="33"/>
      <c r="B22" s="33"/>
      <c r="C22" s="210" t="s">
        <v>5630</v>
      </c>
      <c r="D22" s="211"/>
      <c r="E22" s="211"/>
      <c r="F22" s="212"/>
      <c r="G22" s="33"/>
      <c r="H22" s="33"/>
      <c r="I22" s="33"/>
      <c r="K22" s="6"/>
    </row>
    <row r="23" spans="1:11" ht="23"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5596</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5599</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5634</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pJyjEtzo+kQgpcq8Yt3JoDiNrsVepdl0nQmqAg8ekhTVYfQFl2AuM/AOA0K5Qhtjhfz33SDue5XmtiB7k6K59w==" saltValue="c0eQskn3RpsTmn5NdryPIQ=="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B15" sqref="B15:E15"/>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5597</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5598</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5INP1IzozCNlNvtsJbCm5NxbDb9PLo4FdKA+VDexy+FsyjHPrOGkkoETMCB/SBy078i86u2xw97y9xjBzKztfw==" saltValue="EuulKInhRfnLCQrmZUZLnQ=="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240F-0D99-460B-B807-1A01F4285193}">
  <sheetPr>
    <tabColor rgb="FFFFFF00"/>
    <pageSetUpPr fitToPage="1"/>
  </sheetPr>
  <dimension ref="A1:X117"/>
  <sheetViews>
    <sheetView showGridLines="0" view="pageBreakPreview" topLeftCell="A58" zoomScaleNormal="120" zoomScaleSheetLayoutView="100" workbookViewId="0">
      <selection activeCell="O68" sqref="O6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0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7" customFormat="1" ht="18" customHeight="1">
      <c r="A1" s="107" t="s">
        <v>40</v>
      </c>
      <c r="J1" s="196" t="s">
        <v>118</v>
      </c>
      <c r="M1" s="108"/>
      <c r="U1" s="196"/>
    </row>
    <row r="2" spans="1:24" s="107" customFormat="1" ht="17.25" customHeight="1">
      <c r="A2" s="423" t="s">
        <v>41</v>
      </c>
      <c r="B2" s="423"/>
      <c r="C2" s="423"/>
      <c r="D2" s="423"/>
      <c r="E2" s="423"/>
      <c r="F2" s="423"/>
      <c r="G2" s="423"/>
      <c r="H2" s="423"/>
      <c r="I2" s="423"/>
      <c r="J2" s="423"/>
      <c r="K2" s="194"/>
      <c r="L2" s="194"/>
      <c r="M2" s="195"/>
      <c r="N2" s="194"/>
      <c r="O2" s="194"/>
      <c r="P2" s="194"/>
      <c r="Q2" s="194"/>
      <c r="R2" s="194"/>
      <c r="S2" s="194"/>
      <c r="T2" s="194"/>
      <c r="U2" s="194"/>
      <c r="V2" s="194"/>
      <c r="W2" s="194"/>
      <c r="X2" s="194"/>
    </row>
    <row r="3" spans="1:24" s="107" customFormat="1" ht="4.5" customHeight="1">
      <c r="B3" s="192"/>
      <c r="C3" s="192"/>
      <c r="D3" s="192"/>
      <c r="E3" s="192"/>
      <c r="F3" s="192"/>
      <c r="G3" s="192"/>
      <c r="H3" s="192"/>
      <c r="I3" s="192"/>
      <c r="J3" s="192"/>
      <c r="K3" s="192"/>
      <c r="L3" s="192"/>
      <c r="M3" s="193"/>
      <c r="N3" s="192"/>
      <c r="O3" s="192"/>
      <c r="P3" s="192"/>
      <c r="Q3" s="192"/>
      <c r="R3" s="192"/>
      <c r="S3" s="192"/>
      <c r="T3" s="192"/>
      <c r="U3" s="192"/>
      <c r="V3" s="192"/>
      <c r="W3" s="192"/>
      <c r="X3" s="192"/>
    </row>
    <row r="4" spans="1:24" s="107" customFormat="1" ht="23.15" customHeight="1">
      <c r="D4" s="191"/>
      <c r="E4" s="191"/>
      <c r="H4" s="190" t="s">
        <v>42</v>
      </c>
      <c r="I4" s="189"/>
      <c r="J4" s="189"/>
      <c r="M4" s="176" t="str">
        <f>IF(I4="","都道府県名を入力してください",TRUE)</f>
        <v>都道府県名を入力してください</v>
      </c>
    </row>
    <row r="5" spans="1:24" s="107" customFormat="1" ht="5.25" customHeight="1" thickBot="1">
      <c r="I5" s="109"/>
      <c r="J5" s="109"/>
      <c r="M5" s="176"/>
    </row>
    <row r="6" spans="1:24" ht="23.15" customHeight="1">
      <c r="B6" s="256" t="s">
        <v>43</v>
      </c>
      <c r="C6" s="257"/>
      <c r="D6" s="258"/>
      <c r="E6" s="259"/>
      <c r="F6" s="259"/>
      <c r="G6" s="260" t="s">
        <v>119</v>
      </c>
      <c r="H6" s="260"/>
      <c r="I6" s="77" t="s">
        <v>120</v>
      </c>
      <c r="J6" s="188" t="s">
        <v>121</v>
      </c>
      <c r="L6" s="45">
        <v>0</v>
      </c>
      <c r="M6" s="124" t="str">
        <f>IF(LEN(D6)=7,TRUE,"薬局コードを正しく入力してください")</f>
        <v>薬局コードを正しく入力してください</v>
      </c>
      <c r="N6" s="45">
        <v>0</v>
      </c>
      <c r="O6" s="126" t="str">
        <f>IF($N$6=0,"個人立、法人立の区分を選択してください。","TRUE")</f>
        <v>個人立、法人立の区分を選択してください。</v>
      </c>
    </row>
    <row r="7" spans="1:24" ht="23.15" customHeight="1">
      <c r="B7" s="261" t="s">
        <v>122</v>
      </c>
      <c r="C7" s="262"/>
      <c r="D7" s="263" t="s">
        <v>123</v>
      </c>
      <c r="E7" s="263"/>
      <c r="F7" s="263"/>
      <c r="G7" s="263"/>
      <c r="H7" s="264"/>
      <c r="I7" s="78" t="s">
        <v>124</v>
      </c>
      <c r="J7" s="187"/>
      <c r="L7" s="45">
        <v>0</v>
      </c>
      <c r="M7" s="124" t="str">
        <f>IF($L$7=0,"薬局が所在する市町村を選択してください。","TRUE")</f>
        <v>薬局が所在する市町村を選択してください。</v>
      </c>
      <c r="N7" s="45">
        <v>0</v>
      </c>
      <c r="O7" s="126" t="str">
        <f>IF(LEN(J7)=6,TRUE,"市町村コードを正しく入力してください（別シートを参照）")</f>
        <v>市町村コードを正しく入力してください（別シートを参照）</v>
      </c>
    </row>
    <row r="8" spans="1:24" ht="23.15" customHeight="1">
      <c r="B8" s="265" t="s">
        <v>45</v>
      </c>
      <c r="C8" s="266"/>
      <c r="D8" s="186"/>
      <c r="E8" s="267"/>
      <c r="F8" s="267"/>
      <c r="G8" s="267"/>
      <c r="H8" s="197"/>
      <c r="I8" s="79" t="s">
        <v>125</v>
      </c>
      <c r="J8" s="170" t="s">
        <v>126</v>
      </c>
      <c r="L8" s="45">
        <v>0</v>
      </c>
      <c r="M8" s="124" t="str">
        <f>IF($E$8="","保険薬局名を入力してください",TRUE)</f>
        <v>保険薬局名を入力してください</v>
      </c>
      <c r="N8" s="45">
        <v>0</v>
      </c>
      <c r="O8" s="185"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268" t="s">
        <v>127</v>
      </c>
      <c r="C9" s="269"/>
      <c r="D9" s="271" t="s">
        <v>128</v>
      </c>
      <c r="E9" s="272"/>
      <c r="F9" s="272"/>
      <c r="G9" s="272"/>
      <c r="H9" s="273" t="s">
        <v>46</v>
      </c>
      <c r="I9" s="273"/>
      <c r="J9" s="274"/>
      <c r="K9" s="197" t="s">
        <v>44</v>
      </c>
      <c r="L9" s="45">
        <v>0</v>
      </c>
      <c r="M9" s="176" t="str">
        <f>IF($L$9=0,"指定年月日の年号を選択してください",TRUE)</f>
        <v>指定年月日の年号を選択してください</v>
      </c>
      <c r="N9" s="107"/>
    </row>
    <row r="10" spans="1:24" ht="17.25" customHeight="1">
      <c r="B10" s="270"/>
      <c r="C10" s="245"/>
      <c r="D10" s="277"/>
      <c r="E10" s="278"/>
      <c r="F10" s="183"/>
      <c r="G10" s="183"/>
      <c r="H10" s="275"/>
      <c r="I10" s="275"/>
      <c r="J10" s="276"/>
      <c r="L10" s="45">
        <v>0</v>
      </c>
      <c r="M10" s="184" t="str">
        <f>IF($F$10="","指定年月日を入力してください",TRUE)</f>
        <v>指定年月日を入力してください</v>
      </c>
      <c r="N10" s="107"/>
      <c r="Q10" s="45" t="str">
        <f>IF($D10="","FALSE","TRUE")</f>
        <v>FALSE</v>
      </c>
      <c r="R10" s="45" t="str">
        <f>IF($F10="","FALSE","TRUE")</f>
        <v>FALSE</v>
      </c>
      <c r="S10" s="45" t="str">
        <f>IF($G10="","FALSE","TRUE")</f>
        <v>FALSE</v>
      </c>
    </row>
    <row r="11" spans="1:24" ht="18.75" customHeight="1">
      <c r="B11" s="268" t="s">
        <v>129</v>
      </c>
      <c r="C11" s="269"/>
      <c r="D11" s="279" t="s">
        <v>130</v>
      </c>
      <c r="E11" s="280"/>
      <c r="F11" s="280"/>
      <c r="G11" s="280"/>
      <c r="H11" s="273" t="s">
        <v>131</v>
      </c>
      <c r="I11" s="281" t="s">
        <v>132</v>
      </c>
      <c r="J11" s="283"/>
      <c r="K11" s="197" t="s">
        <v>44</v>
      </c>
      <c r="L11" s="107">
        <v>0</v>
      </c>
      <c r="M11" s="126" t="str">
        <f>IF($J$11="","増改築に限らず調剤室面積を入力してください",TRUE)</f>
        <v>増改築に限らず調剤室面積を入力してください</v>
      </c>
    </row>
    <row r="12" spans="1:24" ht="17.25" customHeight="1">
      <c r="B12" s="270"/>
      <c r="C12" s="245"/>
      <c r="D12" s="277"/>
      <c r="E12" s="278"/>
      <c r="F12" s="183"/>
      <c r="G12" s="183"/>
      <c r="H12" s="275"/>
      <c r="I12" s="282"/>
      <c r="J12" s="284"/>
      <c r="L12" s="45" t="b">
        <v>0</v>
      </c>
      <c r="M12" s="241" t="b">
        <f>IF($L$12=0,"令和８年６月１日以降に改築又は増築した保険薬局は該当項目にチェックの上、年月日を記載してください。",TRUE)</f>
        <v>1</v>
      </c>
      <c r="N12" s="242"/>
      <c r="O12" s="243"/>
      <c r="Q12" s="45" t="str">
        <f>IF($D12="","FALSE","TRUE")</f>
        <v>FALSE</v>
      </c>
      <c r="R12" s="45" t="str">
        <f>IF($F12="","FALSE","TRUE")</f>
        <v>FALSE</v>
      </c>
      <c r="S12" s="45" t="str">
        <f>IF($G12="","FALSE","TRUE")</f>
        <v>FALSE</v>
      </c>
    </row>
    <row r="13" spans="1:24" ht="27.75" customHeight="1">
      <c r="B13" s="236" t="s">
        <v>47</v>
      </c>
      <c r="C13" s="244"/>
      <c r="D13" s="244"/>
      <c r="E13" s="244"/>
      <c r="F13" s="245"/>
      <c r="G13" s="246" t="s">
        <v>48</v>
      </c>
      <c r="H13" s="247"/>
      <c r="I13" s="248" t="s">
        <v>49</v>
      </c>
      <c r="J13" s="249"/>
      <c r="L13" s="45">
        <v>0</v>
      </c>
      <c r="M13" s="182" t="str">
        <f>IF($L$13=0,"遡及指定の該当性を選択してください。","TRUE")</f>
        <v>遡及指定の該当性を選択してください。</v>
      </c>
      <c r="N13" s="107"/>
    </row>
    <row r="14" spans="1:24" ht="19.5" customHeight="1">
      <c r="B14" s="250" t="s">
        <v>133</v>
      </c>
      <c r="C14" s="251"/>
      <c r="D14" s="234" t="s">
        <v>134</v>
      </c>
      <c r="E14" s="235"/>
      <c r="F14" s="181"/>
      <c r="G14" s="180"/>
      <c r="H14" s="179" t="s">
        <v>135</v>
      </c>
      <c r="I14" s="178"/>
      <c r="J14" s="177"/>
      <c r="L14" s="45">
        <v>0</v>
      </c>
      <c r="M14" s="176" t="b">
        <f t="shared" ref="M14:M22" si="0">IF(L14="","選択してください",TRUE)</f>
        <v>1</v>
      </c>
      <c r="N14" s="107"/>
    </row>
    <row r="15" spans="1:24" ht="19.5" customHeight="1">
      <c r="B15" s="252"/>
      <c r="C15" s="253"/>
      <c r="D15" s="234" t="s">
        <v>136</v>
      </c>
      <c r="E15" s="235"/>
      <c r="F15" s="181"/>
      <c r="G15" s="180"/>
      <c r="H15" s="179" t="s">
        <v>135</v>
      </c>
      <c r="I15" s="178"/>
      <c r="J15" s="177"/>
      <c r="L15" s="45">
        <v>0</v>
      </c>
      <c r="M15" s="176" t="b">
        <f t="shared" si="0"/>
        <v>1</v>
      </c>
      <c r="N15" s="107"/>
    </row>
    <row r="16" spans="1:24" ht="19.5" customHeight="1">
      <c r="B16" s="252"/>
      <c r="C16" s="253"/>
      <c r="D16" s="234" t="s">
        <v>137</v>
      </c>
      <c r="E16" s="235"/>
      <c r="F16" s="181"/>
      <c r="G16" s="198"/>
      <c r="H16" s="179" t="s">
        <v>135</v>
      </c>
      <c r="I16" s="178"/>
      <c r="J16" s="177"/>
      <c r="L16" s="45">
        <v>0</v>
      </c>
      <c r="M16" s="176" t="b">
        <f t="shared" si="0"/>
        <v>1</v>
      </c>
      <c r="N16" s="107"/>
    </row>
    <row r="17" spans="2:20" ht="19.5" customHeight="1">
      <c r="B17" s="252"/>
      <c r="C17" s="253"/>
      <c r="D17" s="234" t="s">
        <v>138</v>
      </c>
      <c r="E17" s="235"/>
      <c r="F17" s="181"/>
      <c r="G17" s="180"/>
      <c r="H17" s="179" t="s">
        <v>135</v>
      </c>
      <c r="I17" s="178"/>
      <c r="J17" s="177"/>
      <c r="L17" s="45">
        <v>0</v>
      </c>
      <c r="M17" s="176" t="b">
        <f t="shared" si="0"/>
        <v>1</v>
      </c>
      <c r="N17" s="107"/>
    </row>
    <row r="18" spans="2:20" ht="19.5" customHeight="1">
      <c r="B18" s="252"/>
      <c r="C18" s="253"/>
      <c r="D18" s="234" t="s">
        <v>139</v>
      </c>
      <c r="E18" s="235"/>
      <c r="F18" s="181"/>
      <c r="G18" s="180"/>
      <c r="H18" s="179" t="s">
        <v>135</v>
      </c>
      <c r="I18" s="178"/>
      <c r="J18" s="177"/>
      <c r="L18" s="45">
        <v>0</v>
      </c>
      <c r="M18" s="176" t="b">
        <f t="shared" si="0"/>
        <v>1</v>
      </c>
      <c r="N18" s="107"/>
    </row>
    <row r="19" spans="2:20" ht="19.5" customHeight="1">
      <c r="B19" s="252"/>
      <c r="C19" s="253"/>
      <c r="D19" s="234" t="s">
        <v>140</v>
      </c>
      <c r="E19" s="235"/>
      <c r="F19" s="181"/>
      <c r="G19" s="180"/>
      <c r="H19" s="179" t="s">
        <v>135</v>
      </c>
      <c r="I19" s="178"/>
      <c r="J19" s="177"/>
      <c r="L19" s="45">
        <v>0</v>
      </c>
      <c r="M19" s="176" t="b">
        <f t="shared" si="0"/>
        <v>1</v>
      </c>
      <c r="N19" s="107"/>
    </row>
    <row r="20" spans="2:20" ht="19.5" customHeight="1">
      <c r="B20" s="252"/>
      <c r="C20" s="253"/>
      <c r="D20" s="234" t="s">
        <v>141</v>
      </c>
      <c r="E20" s="235"/>
      <c r="F20" s="181"/>
      <c r="G20" s="180"/>
      <c r="H20" s="179" t="s">
        <v>135</v>
      </c>
      <c r="I20" s="178"/>
      <c r="J20" s="177"/>
      <c r="L20" s="45">
        <v>0</v>
      </c>
      <c r="M20" s="176" t="b">
        <f t="shared" si="0"/>
        <v>1</v>
      </c>
      <c r="N20" s="107"/>
    </row>
    <row r="21" spans="2:20" ht="19.5" customHeight="1">
      <c r="B21" s="252"/>
      <c r="C21" s="253"/>
      <c r="D21" s="234" t="s">
        <v>142</v>
      </c>
      <c r="E21" s="235"/>
      <c r="F21" s="181"/>
      <c r="G21" s="180"/>
      <c r="H21" s="179" t="s">
        <v>135</v>
      </c>
      <c r="I21" s="178"/>
      <c r="J21" s="177"/>
      <c r="L21" s="45">
        <v>0</v>
      </c>
      <c r="M21" s="176" t="b">
        <f t="shared" si="0"/>
        <v>1</v>
      </c>
      <c r="N21" s="107"/>
    </row>
    <row r="22" spans="2:20" ht="19.5" customHeight="1">
      <c r="B22" s="254"/>
      <c r="C22" s="255"/>
      <c r="D22" s="234" t="s">
        <v>143</v>
      </c>
      <c r="E22" s="235"/>
      <c r="F22" s="181"/>
      <c r="G22" s="180"/>
      <c r="H22" s="179" t="s">
        <v>135</v>
      </c>
      <c r="I22" s="178"/>
      <c r="J22" s="177"/>
      <c r="L22" s="45">
        <v>0</v>
      </c>
      <c r="M22" s="176" t="b">
        <f t="shared" si="0"/>
        <v>1</v>
      </c>
      <c r="N22" s="107"/>
    </row>
    <row r="23" spans="2:20" ht="30.75" customHeight="1">
      <c r="B23" s="236" t="s">
        <v>144</v>
      </c>
      <c r="C23" s="237"/>
      <c r="D23" s="238" t="s">
        <v>145</v>
      </c>
      <c r="E23" s="239"/>
      <c r="F23" s="239"/>
      <c r="G23" s="240"/>
      <c r="H23" s="285" t="s">
        <v>146</v>
      </c>
      <c r="I23" s="286"/>
      <c r="J23" s="199"/>
      <c r="K23" s="45" t="s">
        <v>52</v>
      </c>
      <c r="L23" s="165">
        <v>0</v>
      </c>
      <c r="M23" s="124"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287" t="s">
        <v>50</v>
      </c>
      <c r="C24" s="288"/>
      <c r="D24" s="289" t="s">
        <v>51</v>
      </c>
      <c r="E24" s="290"/>
      <c r="F24" s="175"/>
      <c r="G24" s="291" t="s">
        <v>147</v>
      </c>
      <c r="H24" s="248"/>
      <c r="I24" s="292"/>
      <c r="J24" s="200"/>
      <c r="L24" s="165" t="s">
        <v>112</v>
      </c>
      <c r="M24" s="124" t="str">
        <f>IF(F24&gt;0,IF(J24&gt;F24,"常勤換算の数値が実人員より大きいため修正してください",TRUE),"保険薬剤師の実人員数を入力してください")</f>
        <v>保険薬剤師の実人員数を入力してください</v>
      </c>
      <c r="N24" s="173" t="s">
        <v>113</v>
      </c>
      <c r="O24" s="293" t="str">
        <f>IF(J24="","常勤換算の人数が記載漏れです",IF(F24&lt;J24,"常勤換算の人数が実人員よりも大きいため修正して下さい",TRUE))</f>
        <v>常勤換算の人数が記載漏れです</v>
      </c>
      <c r="P24" s="294"/>
      <c r="Q24" s="294"/>
      <c r="R24" s="294"/>
      <c r="S24" s="294"/>
      <c r="T24" s="295"/>
    </row>
    <row r="25" spans="2:20" ht="27.75" customHeight="1" thickBot="1">
      <c r="B25" s="296" t="s">
        <v>53</v>
      </c>
      <c r="C25" s="297"/>
      <c r="D25" s="298" t="s">
        <v>54</v>
      </c>
      <c r="E25" s="299"/>
      <c r="F25" s="174"/>
      <c r="G25" s="300" t="s">
        <v>147</v>
      </c>
      <c r="H25" s="301"/>
      <c r="I25" s="302"/>
      <c r="J25" s="201"/>
      <c r="L25" s="165" t="s">
        <v>112</v>
      </c>
      <c r="M25" s="124" t="str">
        <f>IF(F25&gt;0,IF(J25&gt;F25,"常勤換算の数値が実人員より大きいため修正してください",TRUE),"事務職員の実人員数を入力してください")</f>
        <v>事務職員の実人員数を入力してください</v>
      </c>
      <c r="N25" s="173" t="s">
        <v>113</v>
      </c>
      <c r="O25" s="293" t="str">
        <f>IF(J25="","常勤換算の人数が記載漏れです",IF(F25&lt;J25,"常勤換算の人数が実人員よりも大きいため修正して下さい",TRUE))</f>
        <v>常勤換算の人数が記載漏れです</v>
      </c>
      <c r="P25" s="294"/>
      <c r="Q25" s="294"/>
      <c r="R25" s="294"/>
      <c r="S25" s="294"/>
      <c r="T25" s="295"/>
    </row>
    <row r="26" spans="2:20" ht="6.75" customHeight="1" thickBot="1">
      <c r="B26" s="172"/>
      <c r="C26" s="172"/>
      <c r="D26" s="172"/>
      <c r="E26" s="172"/>
      <c r="F26" s="172"/>
      <c r="G26" s="172"/>
      <c r="H26" s="171"/>
      <c r="I26" s="171"/>
      <c r="J26" s="171"/>
    </row>
    <row r="27" spans="2:20" ht="26.25" customHeight="1">
      <c r="B27" s="303" t="s">
        <v>148</v>
      </c>
      <c r="C27" s="304"/>
      <c r="D27" s="304"/>
      <c r="E27" s="304"/>
      <c r="F27" s="304"/>
      <c r="G27" s="304"/>
      <c r="H27" s="304"/>
      <c r="I27" s="304"/>
      <c r="J27" s="305"/>
    </row>
    <row r="28" spans="2:20" ht="28.5" customHeight="1">
      <c r="B28" s="306" t="s">
        <v>149</v>
      </c>
      <c r="C28" s="307"/>
      <c r="D28" s="308" t="s">
        <v>55</v>
      </c>
      <c r="E28" s="307"/>
      <c r="F28" s="137" t="s">
        <v>56</v>
      </c>
      <c r="G28" s="135" t="s">
        <v>57</v>
      </c>
      <c r="H28" s="135" t="s">
        <v>58</v>
      </c>
      <c r="I28" s="135" t="s">
        <v>59</v>
      </c>
      <c r="J28" s="170" t="s">
        <v>60</v>
      </c>
      <c r="L28" s="45">
        <v>0</v>
      </c>
      <c r="M28" s="119" t="str">
        <f>IF(L28=0,"調剤基本料の届出区分を選択してください",TRUE)</f>
        <v>調剤基本料の届出区分を選択してください</v>
      </c>
      <c r="N28" s="120"/>
      <c r="O28" s="169"/>
    </row>
    <row r="29" spans="2:20" ht="63.75" customHeight="1">
      <c r="B29" s="309"/>
      <c r="C29" s="311" t="s">
        <v>61</v>
      </c>
      <c r="D29" s="311"/>
      <c r="E29" s="311"/>
      <c r="F29" s="312"/>
      <c r="G29" s="315" t="s">
        <v>62</v>
      </c>
      <c r="H29" s="316"/>
      <c r="I29" s="317"/>
      <c r="J29" s="318"/>
      <c r="K29" s="45" t="s">
        <v>44</v>
      </c>
      <c r="L29" s="165"/>
      <c r="M29" s="124" t="str">
        <f>IF(I29="","処方箋受付回数の合計を入力してください",TRUE)</f>
        <v>処方箋受付回数の合計を入力してください</v>
      </c>
      <c r="O29" s="165"/>
      <c r="P29" s="168"/>
    </row>
    <row r="30" spans="2:20" ht="63.75" customHeight="1">
      <c r="B30" s="310"/>
      <c r="C30" s="313"/>
      <c r="D30" s="313"/>
      <c r="E30" s="313"/>
      <c r="F30" s="314"/>
      <c r="G30" s="315" t="s">
        <v>63</v>
      </c>
      <c r="H30" s="319"/>
      <c r="I30" s="320" t="s">
        <v>150</v>
      </c>
      <c r="J30" s="321"/>
      <c r="K30" s="45" t="s">
        <v>44</v>
      </c>
      <c r="M30" s="167" t="s">
        <v>114</v>
      </c>
      <c r="N30" s="166"/>
      <c r="O30" s="165"/>
      <c r="P30" s="164"/>
      <c r="Q30" s="164"/>
      <c r="R30" s="164"/>
    </row>
    <row r="31" spans="2:20" ht="19.5" customHeight="1">
      <c r="B31" s="80"/>
      <c r="C31" s="311" t="s">
        <v>151</v>
      </c>
      <c r="D31" s="311"/>
      <c r="E31" s="312"/>
      <c r="F31" s="322" t="s">
        <v>152</v>
      </c>
      <c r="G31" s="273"/>
      <c r="H31" s="323"/>
      <c r="I31" s="324"/>
      <c r="J31" s="325"/>
      <c r="M31" s="124" t="str">
        <f>IF(I31="","数値を入力してください",IF(I31&gt;100,"値が大きすぎます",TRUE))</f>
        <v>数値を入力してください</v>
      </c>
    </row>
    <row r="32" spans="2:20" ht="18" customHeight="1">
      <c r="B32" s="81"/>
      <c r="C32" s="344"/>
      <c r="D32" s="344"/>
      <c r="E32" s="345"/>
      <c r="F32" s="326" t="s">
        <v>153</v>
      </c>
      <c r="G32" s="327"/>
      <c r="H32" s="327"/>
      <c r="I32" s="327"/>
      <c r="J32" s="328"/>
      <c r="L32" s="45">
        <v>0</v>
      </c>
      <c r="M32" s="124" t="str">
        <f>IF($L$32=0,"当該保険医療機関の種別を選択してください。","TRUE")</f>
        <v>当該保険医療機関の種別を選択してください。</v>
      </c>
    </row>
    <row r="33" spans="1:15" ht="22.5" customHeight="1">
      <c r="B33" s="81"/>
      <c r="C33" s="344"/>
      <c r="D33" s="344"/>
      <c r="E33" s="345"/>
      <c r="F33" s="322" t="s">
        <v>154</v>
      </c>
      <c r="G33" s="273"/>
      <c r="H33" s="323"/>
      <c r="I33" s="346"/>
      <c r="J33" s="347"/>
      <c r="K33" s="45" t="s">
        <v>44</v>
      </c>
      <c r="M33" s="124" t="str">
        <f>IF(I33="","数値を入力してください",IF(I33&gt;100,"値が大きすぎます",IF(I33&gt;I31,"第１位の医療機関に係る集中率より大きい数値です",TRUE)))</f>
        <v>数値を入力してください</v>
      </c>
    </row>
    <row r="34" spans="1:15" ht="18" customHeight="1">
      <c r="B34" s="81"/>
      <c r="C34" s="344"/>
      <c r="D34" s="344"/>
      <c r="E34" s="345"/>
      <c r="F34" s="326" t="s">
        <v>153</v>
      </c>
      <c r="G34" s="327"/>
      <c r="H34" s="327"/>
      <c r="I34" s="327"/>
      <c r="J34" s="328"/>
      <c r="L34" s="45">
        <v>0</v>
      </c>
      <c r="M34" s="124" t="str">
        <f>IF($L$34=0,"当該保険医療機関の種別を選択してください。","TRUE")</f>
        <v>当該保険医療機関の種別を選択してください。</v>
      </c>
    </row>
    <row r="35" spans="1:15" ht="21.75" customHeight="1">
      <c r="B35" s="81"/>
      <c r="C35" s="344"/>
      <c r="D35" s="344"/>
      <c r="E35" s="345"/>
      <c r="F35" s="322" t="s">
        <v>155</v>
      </c>
      <c r="G35" s="273"/>
      <c r="H35" s="323"/>
      <c r="I35" s="324"/>
      <c r="J35" s="325"/>
      <c r="M35" s="124"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6"/>
      <c r="O35" s="126" t="str">
        <f>IF(I31+I33+I35&gt;100,"集中率の合計が100%を超えています","TRUE")</f>
        <v>TRUE</v>
      </c>
    </row>
    <row r="36" spans="1:15" ht="18" customHeight="1">
      <c r="B36" s="82"/>
      <c r="C36" s="313"/>
      <c r="D36" s="313"/>
      <c r="E36" s="314"/>
      <c r="F36" s="326" t="s">
        <v>153</v>
      </c>
      <c r="G36" s="327"/>
      <c r="H36" s="327"/>
      <c r="I36" s="327"/>
      <c r="J36" s="328"/>
      <c r="L36" s="45">
        <v>0</v>
      </c>
      <c r="M36" s="124" t="str">
        <f>IF($L$36=0,"当該保険医療機関の種別を選択してください。","TRUE")</f>
        <v>当該保険医療機関の種別を選択してください。</v>
      </c>
    </row>
    <row r="37" spans="1:15" ht="25.5" customHeight="1">
      <c r="B37" s="80"/>
      <c r="C37" s="332" t="s">
        <v>156</v>
      </c>
      <c r="D37" s="332"/>
      <c r="E37" s="332"/>
      <c r="F37" s="333"/>
      <c r="G37" s="340" t="s">
        <v>64</v>
      </c>
      <c r="H37" s="341"/>
      <c r="I37" s="342" t="s">
        <v>65</v>
      </c>
      <c r="J37" s="343"/>
      <c r="L37" s="45">
        <v>0</v>
      </c>
      <c r="M37" s="106" t="str">
        <f>IF($L$37=0,"所属するグループの有無を選択してください。","TRUE")</f>
        <v>所属するグループの有無を選択してください。</v>
      </c>
    </row>
    <row r="38" spans="1:15" ht="37.5" customHeight="1">
      <c r="B38" s="81"/>
      <c r="C38" s="329" t="s">
        <v>157</v>
      </c>
      <c r="D38" s="332" t="s">
        <v>158</v>
      </c>
      <c r="E38" s="332"/>
      <c r="F38" s="333"/>
      <c r="G38" s="356"/>
      <c r="H38" s="357"/>
      <c r="I38" s="357"/>
      <c r="J38" s="318"/>
      <c r="M38" s="119" t="b">
        <f>IF($L$37=1,IF($G38="","グループ名を入力してください",TRUE),TRUE)</f>
        <v>1</v>
      </c>
      <c r="N38" s="120"/>
    </row>
    <row r="39" spans="1:15" ht="30" customHeight="1">
      <c r="B39" s="349"/>
      <c r="C39" s="330"/>
      <c r="D39" s="332" t="s">
        <v>159</v>
      </c>
      <c r="E39" s="332"/>
      <c r="F39" s="333"/>
      <c r="G39" s="351"/>
      <c r="H39" s="317"/>
      <c r="I39" s="317"/>
      <c r="J39" s="352"/>
      <c r="M39" s="119" t="b">
        <f>IF($L$37=1,IF($G39="","グループ内の1月あたりの処方箋受付回数の合計を入力してください",TRUE),TRUE)</f>
        <v>1</v>
      </c>
      <c r="N39" s="120"/>
    </row>
    <row r="40" spans="1:15" ht="52.5" customHeight="1">
      <c r="B40" s="350"/>
      <c r="C40" s="355"/>
      <c r="D40" s="332" t="s">
        <v>160</v>
      </c>
      <c r="E40" s="332"/>
      <c r="F40" s="333"/>
      <c r="G40" s="162" t="s">
        <v>67</v>
      </c>
      <c r="H40" s="353"/>
      <c r="I40" s="354"/>
      <c r="J40" s="161" t="s">
        <v>68</v>
      </c>
      <c r="K40" s="197" t="s">
        <v>52</v>
      </c>
      <c r="L40" s="45">
        <v>0</v>
      </c>
      <c r="M40" s="119" t="e" cm="1">
        <f t="array" ref="M40">_xlfn.IFS(L40=1,IF(H40="","処方箋受付合計回数を入力してください",TRUE),L40=2,TRUE,L40="","選択してください")</f>
        <v>#N/A</v>
      </c>
      <c r="N40" s="120"/>
    </row>
    <row r="41" spans="1:15" ht="30.75" customHeight="1">
      <c r="A41" s="151"/>
      <c r="B41" s="80"/>
      <c r="C41" s="332" t="s">
        <v>161</v>
      </c>
      <c r="D41" s="332"/>
      <c r="E41" s="332"/>
      <c r="F41" s="332"/>
      <c r="G41" s="333"/>
      <c r="H41" s="160" t="s">
        <v>69</v>
      </c>
      <c r="I41" s="159"/>
      <c r="J41" s="158" t="s">
        <v>70</v>
      </c>
      <c r="L41" s="45">
        <v>0</v>
      </c>
      <c r="M41" s="119" t="str">
        <f>IF(L41=0,"選択してください",TRUE)</f>
        <v>選択してください</v>
      </c>
      <c r="N41" s="120"/>
    </row>
    <row r="42" spans="1:15" ht="30" customHeight="1">
      <c r="B42" s="83"/>
      <c r="C42" s="329" t="s">
        <v>66</v>
      </c>
      <c r="D42" s="331" t="s">
        <v>71</v>
      </c>
      <c r="E42" s="332"/>
      <c r="F42" s="332"/>
      <c r="G42" s="333"/>
      <c r="H42" s="334" t="s">
        <v>44</v>
      </c>
      <c r="I42" s="335"/>
      <c r="J42" s="336"/>
      <c r="K42" s="45" t="b">
        <v>0</v>
      </c>
      <c r="L42" s="45" t="b">
        <v>0</v>
      </c>
      <c r="M42" s="119" t="b">
        <f>IF(AND(L41=2,K42=FALSE,L42=FALSE),TRUE,IF(AND(L41=1,K42=FALSE,L42=FALSE),"保険医療機関の種別を選択してください",TRUE))</f>
        <v>1</v>
      </c>
      <c r="N42" s="120" t="b">
        <v>0</v>
      </c>
    </row>
    <row r="43" spans="1:15" ht="30" customHeight="1">
      <c r="B43" s="83"/>
      <c r="C43" s="330"/>
      <c r="D43" s="331" t="s">
        <v>162</v>
      </c>
      <c r="E43" s="332"/>
      <c r="F43" s="332"/>
      <c r="G43" s="333"/>
      <c r="H43" s="337"/>
      <c r="I43" s="338"/>
      <c r="J43" s="339"/>
      <c r="M43" s="124" t="str">
        <f>IF(L41=2,"入力不要です",IF(H43="","保険医療機関の名称を入力してください",TRUE))</f>
        <v>保険医療機関の名称を入力してください</v>
      </c>
    </row>
    <row r="44" spans="1:15" ht="36.75" customHeight="1">
      <c r="B44" s="83"/>
      <c r="C44" s="330"/>
      <c r="D44" s="331" t="s">
        <v>163</v>
      </c>
      <c r="E44" s="332"/>
      <c r="F44" s="332"/>
      <c r="G44" s="333"/>
      <c r="H44" s="337"/>
      <c r="I44" s="338"/>
      <c r="J44" s="339"/>
      <c r="M44" s="119" t="str">
        <f>IF(L41=2,"入力不要です",IF(H44="","処方箋集中率を入力してください",TRUE))</f>
        <v>処方箋集中率を入力してください</v>
      </c>
      <c r="N44" s="120"/>
    </row>
    <row r="45" spans="1:15" ht="47.25" customHeight="1">
      <c r="B45" s="83"/>
      <c r="C45" s="330"/>
      <c r="D45" s="348" t="s">
        <v>164</v>
      </c>
      <c r="E45" s="311"/>
      <c r="F45" s="312"/>
      <c r="G45" s="157" t="s">
        <v>165</v>
      </c>
      <c r="H45" s="156" t="s">
        <v>166</v>
      </c>
      <c r="I45" s="155" t="s">
        <v>167</v>
      </c>
      <c r="J45" s="202" t="s">
        <v>168</v>
      </c>
      <c r="L45" s="45">
        <v>0</v>
      </c>
      <c r="M45" s="119" t="str">
        <f>IF(L41=2,"選択不要です",IF(L45=0,"選択してください",TRUE))</f>
        <v>選択してください</v>
      </c>
      <c r="N45" s="120"/>
    </row>
    <row r="46" spans="1:15" ht="41.25" customHeight="1">
      <c r="B46" s="154"/>
      <c r="C46" s="311" t="s">
        <v>169</v>
      </c>
      <c r="D46" s="311"/>
      <c r="E46" s="311"/>
      <c r="F46" s="312"/>
      <c r="G46" s="153" t="s">
        <v>170</v>
      </c>
      <c r="H46" s="331" t="s">
        <v>171</v>
      </c>
      <c r="I46" s="332"/>
      <c r="J46" s="203" t="s">
        <v>172</v>
      </c>
      <c r="L46" s="45">
        <v>0</v>
      </c>
      <c r="M46" s="152"/>
      <c r="N46" s="120"/>
    </row>
    <row r="47" spans="1:15" ht="18" customHeight="1">
      <c r="A47" s="151"/>
      <c r="B47" s="80"/>
      <c r="C47" s="311" t="s">
        <v>73</v>
      </c>
      <c r="D47" s="311"/>
      <c r="E47" s="311"/>
      <c r="F47" s="311"/>
      <c r="G47" s="311"/>
      <c r="H47" s="311"/>
      <c r="I47" s="311"/>
      <c r="J47" s="364"/>
      <c r="K47" s="197"/>
    </row>
    <row r="48" spans="1:15" ht="50.15" customHeight="1">
      <c r="B48" s="150"/>
      <c r="C48" s="365" t="s">
        <v>74</v>
      </c>
      <c r="D48" s="365"/>
      <c r="E48" s="365"/>
      <c r="F48" s="365"/>
      <c r="G48" s="365"/>
      <c r="H48" s="365"/>
      <c r="I48" s="365"/>
      <c r="J48" s="366"/>
    </row>
    <row r="49" spans="2:17" ht="30" customHeight="1">
      <c r="B49" s="149"/>
      <c r="C49" s="367" t="s">
        <v>75</v>
      </c>
      <c r="D49" s="367"/>
      <c r="E49" s="367"/>
      <c r="F49" s="368"/>
      <c r="G49" s="369" t="s">
        <v>76</v>
      </c>
      <c r="H49" s="361"/>
      <c r="I49" s="275" t="s">
        <v>49</v>
      </c>
      <c r="J49" s="370"/>
      <c r="L49" s="45">
        <v>0</v>
      </c>
      <c r="M49" s="124" t="str">
        <f>IF(L49=0,"選択してください",TRUE)</f>
        <v>選択してください</v>
      </c>
    </row>
    <row r="50" spans="2:17" ht="30" customHeight="1">
      <c r="B50" s="149"/>
      <c r="C50" s="367" t="s">
        <v>77</v>
      </c>
      <c r="D50" s="367"/>
      <c r="E50" s="367"/>
      <c r="F50" s="368"/>
      <c r="G50" s="371" t="s">
        <v>78</v>
      </c>
      <c r="H50" s="372"/>
      <c r="I50" s="373" t="s">
        <v>79</v>
      </c>
      <c r="J50" s="374"/>
      <c r="L50" s="45">
        <v>0</v>
      </c>
      <c r="M50" s="124" t="str">
        <f>IF(L50=0,"選択してください",TRUE)</f>
        <v>選択してください</v>
      </c>
    </row>
    <row r="51" spans="2:17" ht="30" customHeight="1">
      <c r="B51" s="149"/>
      <c r="C51" s="375" t="s">
        <v>80</v>
      </c>
      <c r="D51" s="375"/>
      <c r="E51" s="375"/>
      <c r="F51" s="376"/>
      <c r="G51" s="322" t="s">
        <v>76</v>
      </c>
      <c r="H51" s="377"/>
      <c r="I51" s="377" t="s">
        <v>49</v>
      </c>
      <c r="J51" s="378"/>
      <c r="K51" s="45" t="b">
        <v>1</v>
      </c>
      <c r="L51" s="45">
        <v>0</v>
      </c>
      <c r="M51" s="124" t="str">
        <f>IF(L51=0,"選択してください",TRUE)</f>
        <v>選択してください</v>
      </c>
    </row>
    <row r="52" spans="2:17" ht="30" customHeight="1">
      <c r="B52" s="379" t="s">
        <v>173</v>
      </c>
      <c r="C52" s="380"/>
      <c r="D52" s="380"/>
      <c r="E52" s="380"/>
      <c r="F52" s="381"/>
      <c r="G52" s="148" t="s">
        <v>174</v>
      </c>
      <c r="H52" s="148" t="s">
        <v>175</v>
      </c>
      <c r="I52" s="147" t="s">
        <v>176</v>
      </c>
      <c r="J52" s="204" t="s">
        <v>72</v>
      </c>
      <c r="M52" s="119" t="str">
        <f>IF(L52=0,"該当するもの全てを選択してください","TRUE")</f>
        <v>該当するもの全てを選択してください</v>
      </c>
      <c r="N52" s="120"/>
    </row>
    <row r="53" spans="2:17" ht="56.25" customHeight="1" thickBot="1">
      <c r="B53" s="205"/>
      <c r="C53" s="382" t="s">
        <v>177</v>
      </c>
      <c r="D53" s="382"/>
      <c r="E53" s="382"/>
      <c r="F53" s="146"/>
      <c r="G53" s="84" t="s">
        <v>178</v>
      </c>
      <c r="H53" s="146"/>
      <c r="I53" s="85" t="s">
        <v>5594</v>
      </c>
      <c r="J53" s="145" t="s">
        <v>95</v>
      </c>
      <c r="M53" s="119"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20"/>
      <c r="O53" s="124" t="str">
        <f>IF(H53="","自局の周囲50ｍの区域内になる他の保険薬局数を入力してください",TRUE)</f>
        <v>自局の周囲50ｍの区域内になる他の保険薬局数を入力してください</v>
      </c>
    </row>
    <row r="54" spans="2:17" ht="9.75" customHeight="1">
      <c r="C54" s="144"/>
      <c r="D54" s="144"/>
      <c r="E54" s="144"/>
      <c r="F54" s="144"/>
      <c r="G54" s="143"/>
      <c r="H54" s="142"/>
      <c r="I54" s="142"/>
      <c r="J54" s="142"/>
    </row>
    <row r="55" spans="2:17" s="107" customFormat="1" ht="18.75" customHeight="1">
      <c r="B55" s="383" t="s">
        <v>81</v>
      </c>
      <c r="C55" s="383"/>
      <c r="D55" s="384">
        <f>D6</f>
        <v>0</v>
      </c>
      <c r="E55" s="384"/>
      <c r="F55" s="141"/>
      <c r="H55" s="140"/>
      <c r="M55" s="108"/>
    </row>
    <row r="56" spans="2:17" s="107" customFormat="1" ht="10.5" customHeight="1" thickBot="1">
      <c r="G56" s="139"/>
      <c r="H56" s="139"/>
      <c r="I56" s="138"/>
      <c r="J56" s="138"/>
      <c r="M56" s="108"/>
    </row>
    <row r="57" spans="2:17" ht="36.75" customHeight="1">
      <c r="B57" s="385" t="s">
        <v>179</v>
      </c>
      <c r="C57" s="386"/>
      <c r="D57" s="386"/>
      <c r="E57" s="386"/>
      <c r="F57" s="387"/>
      <c r="G57" s="388" t="s">
        <v>82</v>
      </c>
      <c r="H57" s="389"/>
      <c r="I57" s="389" t="s">
        <v>83</v>
      </c>
      <c r="J57" s="390"/>
      <c r="L57" s="45">
        <v>0</v>
      </c>
      <c r="M57" s="124" t="str">
        <f>IF(L57=0,"選択してください",TRUE)</f>
        <v>選択してください</v>
      </c>
    </row>
    <row r="58" spans="2:17" ht="36.75" customHeight="1">
      <c r="B58" s="86"/>
      <c r="C58" s="344" t="s">
        <v>115</v>
      </c>
      <c r="D58" s="344"/>
      <c r="E58" s="344"/>
      <c r="F58" s="345"/>
      <c r="G58" s="360" t="s">
        <v>180</v>
      </c>
      <c r="H58" s="361"/>
      <c r="I58" s="372" t="s">
        <v>84</v>
      </c>
      <c r="J58" s="391"/>
      <c r="K58" s="45" t="s">
        <v>85</v>
      </c>
      <c r="L58" s="45">
        <v>0</v>
      </c>
      <c r="M58" s="124" t="str">
        <f>IF(L58=0,"選択してください",TRUE)</f>
        <v>選択してください</v>
      </c>
    </row>
    <row r="59" spans="2:17" ht="45" customHeight="1" thickBot="1">
      <c r="B59" s="86"/>
      <c r="C59" s="358" t="s">
        <v>181</v>
      </c>
      <c r="D59" s="358"/>
      <c r="E59" s="358"/>
      <c r="F59" s="359"/>
      <c r="G59" s="360" t="s">
        <v>182</v>
      </c>
      <c r="H59" s="361"/>
      <c r="I59" s="362" t="s">
        <v>84</v>
      </c>
      <c r="J59" s="363"/>
      <c r="K59" s="45" t="s">
        <v>85</v>
      </c>
      <c r="L59" s="45">
        <v>0</v>
      </c>
      <c r="M59" s="124"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306" t="s">
        <v>86</v>
      </c>
      <c r="C61" s="307"/>
      <c r="D61" s="308" t="s">
        <v>87</v>
      </c>
      <c r="E61" s="307"/>
      <c r="F61" s="137" t="s">
        <v>88</v>
      </c>
      <c r="G61" s="135" t="s">
        <v>89</v>
      </c>
      <c r="H61" s="136" t="s">
        <v>184</v>
      </c>
      <c r="I61" s="135" t="s">
        <v>90</v>
      </c>
      <c r="J61" s="134"/>
      <c r="L61" s="45">
        <v>0</v>
      </c>
      <c r="M61" s="119" t="str">
        <f>IF(L61=0,"選択してください",TRUE)</f>
        <v>選択してください</v>
      </c>
      <c r="N61" s="120"/>
    </row>
    <row r="62" spans="2:17" ht="32.15" customHeight="1">
      <c r="B62" s="94"/>
      <c r="C62" s="332" t="s">
        <v>94</v>
      </c>
      <c r="D62" s="332"/>
      <c r="E62" s="332"/>
      <c r="F62" s="332"/>
      <c r="G62" s="340" t="s">
        <v>95</v>
      </c>
      <c r="H62" s="341"/>
      <c r="I62" s="398" t="s">
        <v>72</v>
      </c>
      <c r="J62" s="399"/>
      <c r="L62" s="45">
        <v>0</v>
      </c>
      <c r="M62" s="119" t="str">
        <f>IF(L62=0,"選択してください",TRUE)</f>
        <v>選択してください</v>
      </c>
      <c r="N62" s="120"/>
    </row>
    <row r="63" spans="2:17" ht="35.25" customHeight="1">
      <c r="B63" s="94"/>
      <c r="C63" s="400" t="s">
        <v>185</v>
      </c>
      <c r="D63" s="401"/>
      <c r="E63" s="317"/>
      <c r="F63" s="402"/>
      <c r="G63" s="95" t="s">
        <v>186</v>
      </c>
      <c r="H63" s="127"/>
      <c r="I63" s="96" t="s">
        <v>187</v>
      </c>
      <c r="J63" s="163"/>
      <c r="M63" s="119" t="str">
        <f>IF($E$63="","数値を入力してください",TRUE)</f>
        <v>数値を入力してください</v>
      </c>
      <c r="N63" s="120"/>
      <c r="O63" s="119" t="str">
        <f>IF($H$63="","同一グループ以外への分譲実績回数を入力してください",TRUE)</f>
        <v>同一グループ以外への分譲実績回数を入力してください</v>
      </c>
      <c r="Q63" s="119" t="str">
        <f>IF($J$63="","医薬品の備蓄品目数を入力してください",TRUE)</f>
        <v>医薬品の備蓄品目数を入力してください</v>
      </c>
    </row>
    <row r="64" spans="2:17" ht="40.5" customHeight="1" thickBot="1">
      <c r="B64" s="97"/>
      <c r="C64" s="311" t="s">
        <v>188</v>
      </c>
      <c r="D64" s="311"/>
      <c r="E64" s="311"/>
      <c r="F64" s="312"/>
      <c r="G64" s="403" t="s">
        <v>95</v>
      </c>
      <c r="H64" s="404"/>
      <c r="I64" s="405" t="s">
        <v>96</v>
      </c>
      <c r="J64" s="406"/>
      <c r="L64" s="45">
        <v>0</v>
      </c>
      <c r="M64" s="119" t="str">
        <f>IF(L64=0,"選択してください",TRUE)</f>
        <v>選択してください</v>
      </c>
      <c r="N64" s="120"/>
    </row>
    <row r="65" spans="2:17" ht="31.5" customHeight="1">
      <c r="B65" s="97"/>
      <c r="C65" s="311" t="s">
        <v>189</v>
      </c>
      <c r="D65" s="311"/>
      <c r="E65" s="311"/>
      <c r="F65" s="312"/>
      <c r="G65" s="407"/>
      <c r="H65" s="407"/>
      <c r="I65" s="408"/>
      <c r="J65" s="409"/>
      <c r="L65" s="45" t="s">
        <v>44</v>
      </c>
      <c r="M65" s="119" t="str">
        <f>IF(G65="","要指導医薬品及び一般用医薬品の合計品目数",TRUE)</f>
        <v>要指導医薬品及び一般用医薬品の合計品目数</v>
      </c>
      <c r="N65" s="120"/>
    </row>
    <row r="66" spans="2:17" ht="31.5" customHeight="1" thickBot="1">
      <c r="B66" s="97"/>
      <c r="C66" s="311" t="s">
        <v>190</v>
      </c>
      <c r="D66" s="311"/>
      <c r="E66" s="311"/>
      <c r="F66" s="312"/>
      <c r="G66" s="440"/>
      <c r="H66" s="294"/>
      <c r="I66" s="294"/>
      <c r="J66" s="441"/>
      <c r="L66" s="45" t="s">
        <v>44</v>
      </c>
      <c r="M66" s="119" t="s">
        <v>191</v>
      </c>
      <c r="N66" s="120"/>
    </row>
    <row r="67" spans="2:17" ht="31.5" customHeight="1" thickBot="1">
      <c r="B67" s="87" t="s">
        <v>91</v>
      </c>
      <c r="C67" s="98"/>
      <c r="D67" s="99"/>
      <c r="E67" s="99"/>
      <c r="F67" s="100"/>
      <c r="G67" s="410" t="s">
        <v>92</v>
      </c>
      <c r="H67" s="411"/>
      <c r="I67" s="411" t="s">
        <v>93</v>
      </c>
      <c r="J67" s="412"/>
      <c r="L67" s="45">
        <v>0</v>
      </c>
      <c r="M67" s="119" t="str">
        <f>IF(L67=0,"選択してください",TRUE)</f>
        <v>選択してください</v>
      </c>
      <c r="N67" s="120"/>
    </row>
    <row r="68" spans="2:17" ht="43.5" customHeight="1">
      <c r="B68" s="392" t="s">
        <v>192</v>
      </c>
      <c r="C68" s="393"/>
      <c r="D68" s="393"/>
      <c r="E68" s="393"/>
      <c r="F68" s="394"/>
      <c r="G68" s="131" t="s">
        <v>97</v>
      </c>
      <c r="H68" s="130" t="s">
        <v>98</v>
      </c>
      <c r="I68" s="129" t="s">
        <v>93</v>
      </c>
      <c r="J68" s="128"/>
      <c r="L68" s="45">
        <v>0</v>
      </c>
      <c r="M68" s="119" t="str">
        <f>IF(L68=0,"選択してください",TRUE)</f>
        <v>選択してください</v>
      </c>
      <c r="N68" s="120"/>
      <c r="O68" s="106"/>
      <c r="P68" s="106"/>
      <c r="Q68" s="106"/>
    </row>
    <row r="69" spans="2:17" ht="32.25" customHeight="1">
      <c r="B69" s="413" t="s">
        <v>193</v>
      </c>
      <c r="C69" s="375"/>
      <c r="D69" s="375"/>
      <c r="E69" s="375"/>
      <c r="F69" s="376"/>
      <c r="G69" s="105" t="s">
        <v>194</v>
      </c>
      <c r="H69" s="127"/>
      <c r="I69" s="101" t="s">
        <v>195</v>
      </c>
      <c r="J69" s="123"/>
      <c r="M69" s="119" t="str">
        <f>IF(H69="","算定回数を入力してください",TRUE)</f>
        <v>算定回数を入力してください</v>
      </c>
      <c r="N69" s="120"/>
      <c r="O69" s="126" t="str">
        <f>IF(J69="","実施患者数を入力してください",TRUE)</f>
        <v>実施患者数を入力してください</v>
      </c>
    </row>
    <row r="70" spans="2:17" ht="42.75" customHeight="1">
      <c r="B70" s="414"/>
      <c r="C70" s="365"/>
      <c r="D70" s="365"/>
      <c r="E70" s="365"/>
      <c r="F70" s="415"/>
      <c r="G70" s="102" t="s">
        <v>196</v>
      </c>
      <c r="H70" s="133"/>
      <c r="I70" s="102" t="s">
        <v>197</v>
      </c>
      <c r="J70" s="123"/>
      <c r="M70" s="119" t="str">
        <f>IF(H70="","算定回数を入力してください",TRUE)</f>
        <v>算定回数を入力してください</v>
      </c>
      <c r="N70" s="120"/>
      <c r="O70" s="126" t="str">
        <f>IF(J70="","実施患者数を入力してください",TRUE)</f>
        <v>実施患者数を入力してください</v>
      </c>
    </row>
    <row r="71" spans="2:17" ht="55.5" customHeight="1">
      <c r="B71" s="416" t="s">
        <v>198</v>
      </c>
      <c r="C71" s="417"/>
      <c r="D71" s="417"/>
      <c r="E71" s="417"/>
      <c r="F71" s="418"/>
      <c r="G71" s="96" t="s">
        <v>199</v>
      </c>
      <c r="H71" s="133"/>
      <c r="I71" s="96" t="s">
        <v>200</v>
      </c>
      <c r="J71" s="125"/>
      <c r="K71" s="106"/>
      <c r="L71" s="106"/>
      <c r="M71" s="119" t="str">
        <f>IF(H71="","算定回数を入力してください",TRUE)</f>
        <v>算定回数を入力してください</v>
      </c>
      <c r="N71" s="120"/>
      <c r="O71" s="124" t="str">
        <f>IF(J71="","訪問薬剤指導実績に対する個人在宅の割合を入力してください",TRUE)</f>
        <v>訪問薬剤指導実績に対する個人在宅の割合を入力してください</v>
      </c>
    </row>
    <row r="72" spans="2:17" ht="46.5" customHeight="1" thickBot="1">
      <c r="B72" s="419" t="s">
        <v>201</v>
      </c>
      <c r="C72" s="420"/>
      <c r="D72" s="421"/>
      <c r="E72" s="95" t="s">
        <v>202</v>
      </c>
      <c r="F72" s="132"/>
      <c r="G72" s="95" t="s">
        <v>203</v>
      </c>
      <c r="H72" s="133"/>
      <c r="I72" s="96" t="s">
        <v>204</v>
      </c>
      <c r="J72" s="123"/>
      <c r="M72" s="119" t="str">
        <f>IF(COUNTA(F72,H72,J72)&gt;0, TRUE, "適合する施設要件にチェックの上、算定回数を入力してください")</f>
        <v>適合する施設要件にチェックの上、算定回数を入力してください</v>
      </c>
      <c r="N72" s="120"/>
    </row>
    <row r="73" spans="2:17" ht="30" customHeight="1" thickBot="1">
      <c r="B73" s="392" t="s">
        <v>205</v>
      </c>
      <c r="C73" s="393"/>
      <c r="D73" s="393"/>
      <c r="E73" s="393"/>
      <c r="F73" s="394"/>
      <c r="G73" s="395" t="s">
        <v>92</v>
      </c>
      <c r="H73" s="396"/>
      <c r="I73" s="396" t="s">
        <v>93</v>
      </c>
      <c r="J73" s="397"/>
      <c r="L73" s="45">
        <v>0</v>
      </c>
      <c r="M73" s="119" t="str">
        <f>IF(L73=0,"選択してください","TRUE")</f>
        <v>選択してください</v>
      </c>
      <c r="N73" s="120"/>
    </row>
    <row r="74" spans="2:17" ht="30" customHeight="1" thickBot="1">
      <c r="B74" s="392" t="s">
        <v>206</v>
      </c>
      <c r="C74" s="393"/>
      <c r="D74" s="393"/>
      <c r="E74" s="393"/>
      <c r="F74" s="394"/>
      <c r="G74" s="395" t="s">
        <v>92</v>
      </c>
      <c r="H74" s="396"/>
      <c r="I74" s="396" t="s">
        <v>93</v>
      </c>
      <c r="J74" s="397"/>
      <c r="L74" s="45">
        <v>0</v>
      </c>
      <c r="M74" s="119" t="str">
        <f>IF(L74=0,"選択してください","TRUE")</f>
        <v>選択してください</v>
      </c>
      <c r="N74" s="120"/>
    </row>
    <row r="75" spans="2:17" ht="30" customHeight="1">
      <c r="B75" s="424" t="s">
        <v>99</v>
      </c>
      <c r="C75" s="425"/>
      <c r="D75" s="425"/>
      <c r="E75" s="425"/>
      <c r="F75" s="426"/>
      <c r="G75" s="427" t="s">
        <v>100</v>
      </c>
      <c r="H75" s="428"/>
      <c r="I75" s="396" t="s">
        <v>93</v>
      </c>
      <c r="J75" s="397"/>
      <c r="K75" s="45" t="s">
        <v>85</v>
      </c>
      <c r="L75" s="45">
        <v>0</v>
      </c>
      <c r="M75" s="119" t="str">
        <f>IF(L75=0,"選択してください","TRUE")</f>
        <v>選択してください</v>
      </c>
      <c r="N75" s="120"/>
      <c r="O75" s="122"/>
    </row>
    <row r="76" spans="2:17" ht="25" customHeight="1" thickBot="1">
      <c r="B76" s="103"/>
      <c r="C76" s="313" t="s">
        <v>207</v>
      </c>
      <c r="D76" s="429"/>
      <c r="E76" s="429"/>
      <c r="F76" s="430"/>
      <c r="G76" s="431" t="s">
        <v>101</v>
      </c>
      <c r="H76" s="432"/>
      <c r="I76" s="341" t="s">
        <v>102</v>
      </c>
      <c r="J76" s="433"/>
      <c r="L76" s="45">
        <v>0</v>
      </c>
      <c r="M76" s="119" t="str">
        <f>IF(L76=0,"選択してください",TRUE)</f>
        <v>選択してください</v>
      </c>
      <c r="N76" s="120"/>
    </row>
    <row r="77" spans="2:17" ht="30" customHeight="1">
      <c r="B77" s="87" t="s">
        <v>103</v>
      </c>
      <c r="C77" s="92"/>
      <c r="D77" s="92"/>
      <c r="E77" s="92"/>
      <c r="F77" s="92"/>
      <c r="G77" s="92"/>
      <c r="H77" s="90"/>
      <c r="I77" s="92"/>
      <c r="J77" s="93"/>
      <c r="M77" s="121"/>
      <c r="N77" s="120"/>
      <c r="P77" s="45" t="s">
        <v>44</v>
      </c>
    </row>
    <row r="78" spans="2:17" ht="35.15" customHeight="1">
      <c r="B78" s="86"/>
      <c r="C78" s="434" t="s">
        <v>104</v>
      </c>
      <c r="D78" s="434"/>
      <c r="E78" s="434"/>
      <c r="F78" s="435"/>
      <c r="G78" s="431" t="s">
        <v>92</v>
      </c>
      <c r="H78" s="432"/>
      <c r="I78" s="436" t="s">
        <v>93</v>
      </c>
      <c r="J78" s="437"/>
      <c r="L78" s="45">
        <v>0</v>
      </c>
      <c r="M78" s="119" t="str">
        <f>IF(L78=0,"選択してください",TRUE)</f>
        <v>選択してください</v>
      </c>
      <c r="N78" s="120"/>
    </row>
    <row r="79" spans="2:17" ht="35.15" customHeight="1" thickBot="1">
      <c r="B79" s="86"/>
      <c r="C79" s="434" t="s">
        <v>208</v>
      </c>
      <c r="D79" s="434"/>
      <c r="E79" s="434"/>
      <c r="F79" s="435"/>
      <c r="G79" s="340" t="s">
        <v>92</v>
      </c>
      <c r="H79" s="438"/>
      <c r="I79" s="439" t="s">
        <v>93</v>
      </c>
      <c r="J79" s="433"/>
      <c r="L79" s="45">
        <v>0</v>
      </c>
      <c r="M79" s="119" t="str">
        <f>IF(L79=0,"選択してください",TRUE)</f>
        <v>選択してください</v>
      </c>
      <c r="N79" s="120"/>
    </row>
    <row r="80" spans="2:17" s="116" customFormat="1" ht="30" customHeight="1" thickBot="1">
      <c r="B80" s="104" t="s">
        <v>105</v>
      </c>
      <c r="C80" s="442" t="s">
        <v>209</v>
      </c>
      <c r="D80" s="442"/>
      <c r="E80" s="442"/>
      <c r="F80" s="442"/>
      <c r="G80" s="427" t="s">
        <v>106</v>
      </c>
      <c r="H80" s="428"/>
      <c r="I80" s="428" t="s">
        <v>107</v>
      </c>
      <c r="J80" s="443"/>
      <c r="K80" s="116" t="s">
        <v>85</v>
      </c>
      <c r="L80" s="45">
        <v>0</v>
      </c>
      <c r="M80" s="119" t="str">
        <f>IF(L80=0,"選択してください",TRUE)</f>
        <v>選択してください</v>
      </c>
      <c r="N80" s="118"/>
      <c r="O80" s="117"/>
    </row>
    <row r="81" spans="1:24" s="116" customFormat="1" ht="30" customHeight="1" thickBot="1">
      <c r="B81" s="104" t="s">
        <v>210</v>
      </c>
      <c r="C81" s="442" t="s">
        <v>211</v>
      </c>
      <c r="D81" s="442"/>
      <c r="E81" s="442"/>
      <c r="F81" s="442"/>
      <c r="G81" s="427" t="s">
        <v>106</v>
      </c>
      <c r="H81" s="428"/>
      <c r="I81" s="428" t="s">
        <v>107</v>
      </c>
      <c r="J81" s="443"/>
      <c r="K81" s="116" t="s">
        <v>85</v>
      </c>
      <c r="L81" s="45">
        <v>0</v>
      </c>
      <c r="M81" s="119" t="str">
        <f>IF(L81=0,"選択してください",TRUE)</f>
        <v>選択してください</v>
      </c>
      <c r="N81" s="118"/>
      <c r="O81" s="117"/>
    </row>
    <row r="82" spans="1:24" s="116" customFormat="1" ht="30" customHeight="1" thickBot="1">
      <c r="B82" s="206" t="s">
        <v>212</v>
      </c>
      <c r="C82" s="444" t="s">
        <v>213</v>
      </c>
      <c r="D82" s="444"/>
      <c r="E82" s="444"/>
      <c r="F82" s="444"/>
      <c r="G82" s="410" t="s">
        <v>106</v>
      </c>
      <c r="H82" s="411"/>
      <c r="I82" s="411" t="s">
        <v>107</v>
      </c>
      <c r="J82" s="412"/>
      <c r="K82" s="116" t="s">
        <v>85</v>
      </c>
      <c r="L82" s="45">
        <v>0</v>
      </c>
      <c r="M82" s="119" t="str">
        <f>IF(L82=0,"選択してください",TRUE)</f>
        <v>選択してください</v>
      </c>
      <c r="N82" s="118"/>
      <c r="O82" s="117"/>
    </row>
    <row r="83" spans="1:24">
      <c r="A83" s="115"/>
      <c r="B83" s="115" t="s">
        <v>108</v>
      </c>
      <c r="C83" s="115"/>
      <c r="D83" s="115"/>
      <c r="E83" s="115"/>
      <c r="F83" s="115"/>
      <c r="G83" s="115"/>
      <c r="H83" s="115"/>
      <c r="I83" s="115"/>
      <c r="J83" s="115"/>
      <c r="K83" s="115"/>
    </row>
    <row r="84" spans="1:24" ht="27" customHeight="1">
      <c r="A84" s="110">
        <v>1</v>
      </c>
      <c r="B84" s="422" t="s">
        <v>214</v>
      </c>
      <c r="C84" s="422"/>
      <c r="D84" s="422"/>
      <c r="E84" s="422"/>
      <c r="F84" s="422"/>
      <c r="G84" s="422"/>
      <c r="H84" s="422"/>
      <c r="I84" s="422"/>
      <c r="J84" s="422"/>
      <c r="K84" s="114"/>
      <c r="L84" s="107"/>
      <c r="M84" s="108"/>
      <c r="N84" s="107"/>
      <c r="O84" s="107"/>
      <c r="P84" s="107"/>
      <c r="Q84" s="107"/>
      <c r="R84" s="107"/>
      <c r="S84" s="107"/>
      <c r="T84" s="107"/>
      <c r="U84" s="107"/>
      <c r="V84" s="107"/>
      <c r="W84" s="107"/>
      <c r="X84" s="107"/>
    </row>
    <row r="85" spans="1:24" ht="15" customHeight="1">
      <c r="A85" s="110">
        <v>2</v>
      </c>
      <c r="B85" s="445" t="s">
        <v>109</v>
      </c>
      <c r="C85" s="445"/>
      <c r="D85" s="445"/>
      <c r="E85" s="445"/>
      <c r="F85" s="445"/>
      <c r="G85" s="445"/>
      <c r="H85" s="445"/>
      <c r="I85" s="445"/>
      <c r="J85" s="445"/>
    </row>
    <row r="86" spans="1:24" ht="15" customHeight="1">
      <c r="A86" s="110">
        <v>3</v>
      </c>
      <c r="B86" s="446" t="s">
        <v>116</v>
      </c>
      <c r="C86" s="446"/>
      <c r="D86" s="446"/>
      <c r="E86" s="446"/>
      <c r="F86" s="446"/>
      <c r="G86" s="446"/>
      <c r="H86" s="446"/>
      <c r="I86" s="446"/>
      <c r="J86" s="446"/>
      <c r="K86" s="110"/>
    </row>
    <row r="87" spans="1:24" ht="15" customHeight="1">
      <c r="A87" s="110">
        <v>4</v>
      </c>
      <c r="B87" s="422" t="s">
        <v>215</v>
      </c>
      <c r="C87" s="422"/>
      <c r="D87" s="422"/>
      <c r="E87" s="422"/>
      <c r="F87" s="422"/>
      <c r="G87" s="422"/>
      <c r="H87" s="422"/>
      <c r="I87" s="422"/>
      <c r="J87" s="422"/>
      <c r="K87" s="112"/>
      <c r="L87" s="107"/>
      <c r="M87" s="108"/>
      <c r="N87" s="107"/>
    </row>
    <row r="88" spans="1:24" ht="15" customHeight="1">
      <c r="A88" s="110">
        <v>5</v>
      </c>
      <c r="B88" s="422" t="s">
        <v>216</v>
      </c>
      <c r="C88" s="422"/>
      <c r="D88" s="422"/>
      <c r="E88" s="422"/>
      <c r="F88" s="422"/>
      <c r="G88" s="422"/>
      <c r="H88" s="422"/>
      <c r="I88" s="422"/>
      <c r="J88" s="422"/>
      <c r="K88" s="112"/>
      <c r="L88" s="107"/>
      <c r="M88" s="108"/>
      <c r="N88" s="107"/>
    </row>
    <row r="89" spans="1:24" ht="15" customHeight="1">
      <c r="A89" s="110">
        <v>6</v>
      </c>
      <c r="B89" s="422" t="s">
        <v>217</v>
      </c>
      <c r="C89" s="422"/>
      <c r="D89" s="422"/>
      <c r="E89" s="422"/>
      <c r="F89" s="422"/>
      <c r="G89" s="422"/>
      <c r="H89" s="422"/>
      <c r="I89" s="422"/>
      <c r="J89" s="422"/>
      <c r="K89" s="112"/>
      <c r="L89" s="107"/>
      <c r="M89" s="108"/>
      <c r="N89" s="107"/>
    </row>
    <row r="90" spans="1:24" ht="38.25" customHeight="1">
      <c r="A90" s="110">
        <v>7</v>
      </c>
      <c r="B90" s="422" t="s">
        <v>218</v>
      </c>
      <c r="C90" s="422"/>
      <c r="D90" s="422"/>
      <c r="E90" s="422"/>
      <c r="F90" s="422"/>
      <c r="G90" s="422"/>
      <c r="H90" s="422"/>
      <c r="I90" s="422"/>
      <c r="J90" s="422"/>
      <c r="K90" s="110" t="s">
        <v>85</v>
      </c>
    </row>
    <row r="91" spans="1:24" ht="51.75" customHeight="1">
      <c r="A91" s="110">
        <v>8</v>
      </c>
      <c r="B91" s="422" t="s">
        <v>219</v>
      </c>
      <c r="C91" s="422"/>
      <c r="D91" s="422"/>
      <c r="E91" s="422"/>
      <c r="F91" s="422"/>
      <c r="G91" s="422"/>
      <c r="H91" s="422"/>
      <c r="I91" s="422"/>
      <c r="J91" s="422"/>
      <c r="K91" s="113" t="s">
        <v>85</v>
      </c>
    </row>
    <row r="92" spans="1:24" ht="27" customHeight="1">
      <c r="A92" s="110">
        <v>9</v>
      </c>
      <c r="B92" s="422" t="s">
        <v>117</v>
      </c>
      <c r="C92" s="422"/>
      <c r="D92" s="422"/>
      <c r="E92" s="422"/>
      <c r="F92" s="422"/>
      <c r="G92" s="422"/>
      <c r="H92" s="422"/>
      <c r="I92" s="422"/>
      <c r="J92" s="422"/>
      <c r="K92" s="112"/>
      <c r="L92" s="107"/>
      <c r="M92" s="108"/>
      <c r="N92" s="107"/>
    </row>
    <row r="93" spans="1:24" ht="13.5" customHeight="1">
      <c r="A93" s="110">
        <v>10</v>
      </c>
      <c r="B93" s="422" t="s">
        <v>220</v>
      </c>
      <c r="C93" s="422"/>
      <c r="D93" s="422"/>
      <c r="E93" s="422"/>
      <c r="F93" s="422"/>
      <c r="G93" s="422"/>
      <c r="H93" s="422"/>
      <c r="I93" s="422"/>
      <c r="J93" s="422"/>
      <c r="K93" s="112"/>
      <c r="L93" s="107"/>
      <c r="M93" s="108"/>
      <c r="N93" s="107"/>
    </row>
    <row r="94" spans="1:24" ht="15" customHeight="1">
      <c r="A94" s="110">
        <v>11</v>
      </c>
      <c r="B94" s="422" t="s">
        <v>221</v>
      </c>
      <c r="C94" s="422"/>
      <c r="D94" s="422"/>
      <c r="E94" s="422"/>
      <c r="F94" s="422"/>
      <c r="G94" s="422"/>
      <c r="H94" s="422"/>
      <c r="I94" s="422"/>
      <c r="J94" s="422"/>
      <c r="K94" s="112"/>
      <c r="L94" s="107"/>
      <c r="M94" s="108"/>
      <c r="N94" s="107"/>
    </row>
    <row r="95" spans="1:24" ht="30" customHeight="1">
      <c r="A95" s="110">
        <v>12</v>
      </c>
      <c r="B95" s="422" t="s">
        <v>110</v>
      </c>
      <c r="C95" s="422"/>
      <c r="D95" s="422"/>
      <c r="E95" s="422"/>
      <c r="F95" s="422"/>
      <c r="G95" s="422"/>
      <c r="H95" s="422"/>
      <c r="I95" s="422"/>
      <c r="J95" s="422"/>
      <c r="K95" s="111"/>
    </row>
    <row r="96" spans="1:24" ht="48.75" customHeight="1">
      <c r="A96" s="110">
        <v>13</v>
      </c>
      <c r="B96" s="422" t="s">
        <v>5595</v>
      </c>
      <c r="C96" s="422"/>
      <c r="D96" s="422"/>
      <c r="E96" s="422"/>
      <c r="F96" s="422"/>
      <c r="G96" s="422"/>
      <c r="H96" s="422"/>
      <c r="I96" s="422"/>
      <c r="J96" s="422"/>
      <c r="K96" s="111"/>
    </row>
    <row r="97" spans="1:13" ht="139.5" customHeight="1">
      <c r="A97" s="110">
        <v>14</v>
      </c>
      <c r="B97" s="422" t="s">
        <v>222</v>
      </c>
      <c r="C97" s="422"/>
      <c r="D97" s="422"/>
      <c r="E97" s="422"/>
      <c r="F97" s="422"/>
      <c r="G97" s="422"/>
      <c r="H97" s="422"/>
      <c r="I97" s="422"/>
      <c r="J97" s="422"/>
      <c r="K97" s="110"/>
    </row>
    <row r="98" spans="1:13" s="107" customFormat="1" ht="10.5" customHeight="1">
      <c r="I98" s="109"/>
      <c r="J98" s="109"/>
      <c r="M98" s="108"/>
    </row>
    <row r="117" ht="12.75" customHeight="1"/>
  </sheetData>
  <mergeCells count="170">
    <mergeCell ref="B91:J91"/>
    <mergeCell ref="B92:J92"/>
    <mergeCell ref="C82:F82"/>
    <mergeCell ref="G82:H82"/>
    <mergeCell ref="I82:J82"/>
    <mergeCell ref="B84:J84"/>
    <mergeCell ref="B85:J85"/>
    <mergeCell ref="B86:J86"/>
    <mergeCell ref="I79:J79"/>
    <mergeCell ref="C66:F66"/>
    <mergeCell ref="G66:J66"/>
    <mergeCell ref="C80:F80"/>
    <mergeCell ref="G80:H80"/>
    <mergeCell ref="I80:J80"/>
    <mergeCell ref="C81:F81"/>
    <mergeCell ref="G81:H81"/>
    <mergeCell ref="I81:J81"/>
    <mergeCell ref="B73:F73"/>
    <mergeCell ref="G73:H73"/>
    <mergeCell ref="I73:J73"/>
    <mergeCell ref="B93:J93"/>
    <mergeCell ref="B94:J94"/>
    <mergeCell ref="B95:J95"/>
    <mergeCell ref="B96:J96"/>
    <mergeCell ref="B97:J97"/>
    <mergeCell ref="A2:J2"/>
    <mergeCell ref="B87:J87"/>
    <mergeCell ref="B88:J88"/>
    <mergeCell ref="B89:J89"/>
    <mergeCell ref="B90:J90"/>
    <mergeCell ref="B75:F75"/>
    <mergeCell ref="G75:H75"/>
    <mergeCell ref="I75:J75"/>
    <mergeCell ref="C76:F76"/>
    <mergeCell ref="G76:H76"/>
    <mergeCell ref="I76:J76"/>
    <mergeCell ref="C78:F78"/>
    <mergeCell ref="G78:H78"/>
    <mergeCell ref="I78:J78"/>
    <mergeCell ref="C79:F79"/>
    <mergeCell ref="G79:H79"/>
    <mergeCell ref="G58:H58"/>
    <mergeCell ref="I58:J58"/>
    <mergeCell ref="B74:F74"/>
    <mergeCell ref="G74:H74"/>
    <mergeCell ref="I74:J74"/>
    <mergeCell ref="B61:C61"/>
    <mergeCell ref="D61:E61"/>
    <mergeCell ref="C62:F62"/>
    <mergeCell ref="G62:H62"/>
    <mergeCell ref="I62:J62"/>
    <mergeCell ref="C63:D63"/>
    <mergeCell ref="E63:F63"/>
    <mergeCell ref="C64:F64"/>
    <mergeCell ref="G64:H64"/>
    <mergeCell ref="I64:J64"/>
    <mergeCell ref="C65:F65"/>
    <mergeCell ref="G65:H65"/>
    <mergeCell ref="I65:J65"/>
    <mergeCell ref="G67:H67"/>
    <mergeCell ref="I67:J67"/>
    <mergeCell ref="B68:F68"/>
    <mergeCell ref="B69:F70"/>
    <mergeCell ref="B71:F71"/>
    <mergeCell ref="B72:D72"/>
    <mergeCell ref="C59:F59"/>
    <mergeCell ref="G59:H59"/>
    <mergeCell ref="I59:J59"/>
    <mergeCell ref="C46:F46"/>
    <mergeCell ref="H46:I46"/>
    <mergeCell ref="C47:J47"/>
    <mergeCell ref="C48:J48"/>
    <mergeCell ref="C49:F49"/>
    <mergeCell ref="G49:H49"/>
    <mergeCell ref="I49:J49"/>
    <mergeCell ref="C50:F50"/>
    <mergeCell ref="G50:H50"/>
    <mergeCell ref="I50:J50"/>
    <mergeCell ref="C51:F51"/>
    <mergeCell ref="G51:H51"/>
    <mergeCell ref="I51:J51"/>
    <mergeCell ref="B52:F52"/>
    <mergeCell ref="C53:E53"/>
    <mergeCell ref="B55:C55"/>
    <mergeCell ref="D55:E55"/>
    <mergeCell ref="B57:F57"/>
    <mergeCell ref="G57:H57"/>
    <mergeCell ref="I57:J57"/>
    <mergeCell ref="C58:F58"/>
    <mergeCell ref="B39:B40"/>
    <mergeCell ref="D39:F39"/>
    <mergeCell ref="G39:J39"/>
    <mergeCell ref="D40:F40"/>
    <mergeCell ref="H40:I40"/>
    <mergeCell ref="C41:G41"/>
    <mergeCell ref="C38:C40"/>
    <mergeCell ref="D38:F38"/>
    <mergeCell ref="G38:J38"/>
    <mergeCell ref="F35:H35"/>
    <mergeCell ref="I35:J35"/>
    <mergeCell ref="F36:J36"/>
    <mergeCell ref="C42:C45"/>
    <mergeCell ref="D42:G42"/>
    <mergeCell ref="H42:J42"/>
    <mergeCell ref="D43:G43"/>
    <mergeCell ref="H43:J43"/>
    <mergeCell ref="D44:G44"/>
    <mergeCell ref="H44:J44"/>
    <mergeCell ref="C37:F37"/>
    <mergeCell ref="G37:H37"/>
    <mergeCell ref="I37:J37"/>
    <mergeCell ref="C31:E36"/>
    <mergeCell ref="F31:H31"/>
    <mergeCell ref="I31:J31"/>
    <mergeCell ref="F32:J32"/>
    <mergeCell ref="F33:H33"/>
    <mergeCell ref="I33:J33"/>
    <mergeCell ref="F34:J34"/>
    <mergeCell ref="D45:F45"/>
    <mergeCell ref="B27:J27"/>
    <mergeCell ref="B28:C28"/>
    <mergeCell ref="D28:E28"/>
    <mergeCell ref="B29:B30"/>
    <mergeCell ref="C29:F30"/>
    <mergeCell ref="G29:H29"/>
    <mergeCell ref="I29:J29"/>
    <mergeCell ref="G30:H30"/>
    <mergeCell ref="I30:J30"/>
    <mergeCell ref="H23:I23"/>
    <mergeCell ref="B24:C24"/>
    <mergeCell ref="D24:E24"/>
    <mergeCell ref="G24:I24"/>
    <mergeCell ref="O24:T24"/>
    <mergeCell ref="B25:C25"/>
    <mergeCell ref="D25:E25"/>
    <mergeCell ref="G25:I25"/>
    <mergeCell ref="O25:T25"/>
    <mergeCell ref="D18:E18"/>
    <mergeCell ref="B11:C12"/>
    <mergeCell ref="D11:G11"/>
    <mergeCell ref="H11:H12"/>
    <mergeCell ref="I11:I12"/>
    <mergeCell ref="J11:J12"/>
    <mergeCell ref="D12:E12"/>
    <mergeCell ref="D20:E20"/>
    <mergeCell ref="D21:E21"/>
    <mergeCell ref="D22:E22"/>
    <mergeCell ref="B23:C23"/>
    <mergeCell ref="D23:G23"/>
    <mergeCell ref="M12:O12"/>
    <mergeCell ref="B13:F13"/>
    <mergeCell ref="G13:H13"/>
    <mergeCell ref="I13:J13"/>
    <mergeCell ref="B14:C22"/>
    <mergeCell ref="B6:C6"/>
    <mergeCell ref="D6:F6"/>
    <mergeCell ref="G6:H6"/>
    <mergeCell ref="B7:C7"/>
    <mergeCell ref="D7:H7"/>
    <mergeCell ref="D19:E19"/>
    <mergeCell ref="D14:E14"/>
    <mergeCell ref="D15:E15"/>
    <mergeCell ref="D16:E16"/>
    <mergeCell ref="D17:E17"/>
    <mergeCell ref="B8:C8"/>
    <mergeCell ref="E8:G8"/>
    <mergeCell ref="B9:C10"/>
    <mergeCell ref="D9:G9"/>
    <mergeCell ref="H9:J10"/>
    <mergeCell ref="D10:E10"/>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882650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1092200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6350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7</xdr:row>
                    <xdr:rowOff>292100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25400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292100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292100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749300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1263650</xdr:colOff>
                    <xdr:row>41</xdr:row>
                    <xdr:rowOff>6350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6350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6350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25400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330200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1244600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1187450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1187450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1168400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311150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311150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349250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1206500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158750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311150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1206500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844550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692150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349250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1054100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120650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273050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349250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387350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7</xdr:col>
                    <xdr:colOff>1358900</xdr:colOff>
                    <xdr:row>65</xdr:row>
                    <xdr:rowOff>400050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254000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6350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273050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444500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311150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311150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12</xdr:row>
                    <xdr:rowOff>349250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101600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101600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101600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101600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101600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101600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101600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101600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101600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44450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406400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82550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25400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44450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63500</xdr:colOff>
                    <xdr:row>32</xdr:row>
                    <xdr:rowOff>63500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139700</xdr:colOff>
                    <xdr:row>36</xdr:row>
                    <xdr:rowOff>44450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6</xdr:col>
                    <xdr:colOff>1358900</xdr:colOff>
                    <xdr:row>46</xdr:row>
                    <xdr:rowOff>25400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406400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387350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635000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711200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349250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349250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25400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1320800</xdr:colOff>
                    <xdr:row>41</xdr:row>
                    <xdr:rowOff>368300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1244600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1187450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1187450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1168400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749300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1054100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273050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1187450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273050</xdr:colOff>
                    <xdr:row>36</xdr:row>
                    <xdr:rowOff>6350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1187450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1187450</xdr:colOff>
                    <xdr:row>36</xdr:row>
                    <xdr:rowOff>6350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6350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273050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577850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825500</xdr:colOff>
                    <xdr:row>6</xdr:row>
                    <xdr:rowOff>273050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7</xdr:col>
                    <xdr:colOff>1358900</xdr:colOff>
                    <xdr:row>6</xdr:row>
                    <xdr:rowOff>273050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882650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6350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63500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349250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349250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349250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16</xdr:row>
                    <xdr:rowOff>247650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6350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349250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6</xdr:col>
                    <xdr:colOff>1358900</xdr:colOff>
                    <xdr:row>22</xdr:row>
                    <xdr:rowOff>387350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6350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425450</xdr:colOff>
                    <xdr:row>14</xdr:row>
                    <xdr:rowOff>234950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215900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444500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882650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1168400</xdr:colOff>
                    <xdr:row>63</xdr:row>
                    <xdr:rowOff>292100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311150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80</xdr:row>
                    <xdr:rowOff>381000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368300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8</xdr:row>
                    <xdr:rowOff>234950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673100</xdr:colOff>
                    <xdr:row>74</xdr:row>
                    <xdr:rowOff>311150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1206500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topLeftCell="A7" zoomScaleNormal="100" zoomScaleSheetLayoutView="100" workbookViewId="0">
      <selection activeCell="A7" sqref="A7:C11"/>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5635</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5589</v>
      </c>
      <c r="B12" s="447"/>
      <c r="C12" s="447"/>
    </row>
    <row r="13" spans="1:4" ht="243" customHeight="1">
      <c r="A13" s="447"/>
      <c r="B13" s="447"/>
      <c r="C13" s="447"/>
    </row>
    <row r="14" spans="1:4" ht="146.25" customHeight="1">
      <c r="A14" s="447"/>
      <c r="B14" s="447"/>
      <c r="C14" s="447"/>
    </row>
    <row r="15" spans="1:4">
      <c r="A15" s="56" t="s">
        <v>5590</v>
      </c>
      <c r="B15" s="56"/>
      <c r="C15" s="56"/>
    </row>
    <row r="16" spans="1:4" ht="114" customHeight="1">
      <c r="A16" s="447" t="s">
        <v>5591</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5592</v>
      </c>
      <c r="B20" s="447"/>
      <c r="C20" s="447"/>
    </row>
    <row r="21" spans="1:3" ht="54" customHeight="1">
      <c r="A21" s="447" t="s">
        <v>5593</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7" t="s">
        <v>225</v>
      </c>
      <c r="D1" s="457"/>
      <c r="E1" s="457"/>
      <c r="F1" s="457"/>
      <c r="G1" s="457"/>
      <c r="H1" s="457"/>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3" t="s">
        <v>327</v>
      </c>
      <c r="B42" s="453"/>
      <c r="C42" s="453"/>
      <c r="D42" s="453"/>
      <c r="E42" s="453"/>
      <c r="F42" s="453"/>
      <c r="G42" s="453"/>
      <c r="H42" s="453"/>
    </row>
    <row r="43" spans="1:8" ht="13">
      <c r="A43" s="453"/>
      <c r="B43" s="453"/>
      <c r="C43" s="453"/>
      <c r="D43" s="453"/>
      <c r="E43" s="453"/>
      <c r="F43" s="453"/>
      <c r="G43" s="453"/>
      <c r="H43" s="453"/>
    </row>
    <row r="44" spans="1:8" ht="13.5" customHeight="1">
      <c r="A44" s="453"/>
      <c r="B44" s="453"/>
      <c r="C44" s="453"/>
      <c r="D44" s="453"/>
      <c r="E44" s="453"/>
      <c r="F44" s="453"/>
      <c r="G44" s="453"/>
      <c r="H44" s="453"/>
    </row>
    <row r="45" spans="1:8" ht="13">
      <c r="A45" s="453"/>
      <c r="B45" s="453"/>
      <c r="C45" s="453"/>
      <c r="D45" s="453"/>
      <c r="E45" s="453"/>
      <c r="F45" s="453"/>
      <c r="G45" s="453"/>
      <c r="H45" s="453"/>
    </row>
    <row r="46" spans="1:8" ht="13">
      <c r="A46" s="453"/>
      <c r="B46" s="453"/>
      <c r="C46" s="453"/>
      <c r="D46" s="453"/>
      <c r="E46" s="453"/>
      <c r="F46" s="453"/>
      <c r="G46" s="453"/>
      <c r="H46" s="453"/>
    </row>
    <row r="47" spans="1:8" ht="13">
      <c r="A47" s="453"/>
      <c r="B47" s="453"/>
      <c r="C47" s="453"/>
      <c r="D47" s="453"/>
      <c r="E47" s="453"/>
      <c r="F47" s="453"/>
      <c r="G47" s="453"/>
      <c r="H47" s="453"/>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c r="A355" s="53" t="s">
        <v>1402</v>
      </c>
      <c r="B355" s="53" t="s">
        <v>1403</v>
      </c>
      <c r="C355" s="53" t="s">
        <v>1404</v>
      </c>
      <c r="D355" s="53" t="s">
        <v>1405</v>
      </c>
      <c r="E355" s="53" t="s">
        <v>1406</v>
      </c>
    </row>
    <row r="356" spans="1:5">
      <c r="A356" s="53" t="s">
        <v>1407</v>
      </c>
      <c r="B356" s="53" t="s">
        <v>1403</v>
      </c>
      <c r="C356" s="53" t="s">
        <v>1408</v>
      </c>
      <c r="D356" s="53" t="s">
        <v>1405</v>
      </c>
      <c r="E356" s="53" t="s">
        <v>1409</v>
      </c>
    </row>
    <row r="357" spans="1:5">
      <c r="A357" s="53" t="s">
        <v>1410</v>
      </c>
      <c r="B357" s="53" t="s">
        <v>1403</v>
      </c>
      <c r="C357" s="53" t="s">
        <v>1411</v>
      </c>
      <c r="D357" s="53" t="s">
        <v>1405</v>
      </c>
      <c r="E357" s="53" t="s">
        <v>1412</v>
      </c>
    </row>
    <row r="358" spans="1:5">
      <c r="A358" s="53" t="s">
        <v>1413</v>
      </c>
      <c r="B358" s="53" t="s">
        <v>1403</v>
      </c>
      <c r="C358" s="53" t="s">
        <v>1414</v>
      </c>
      <c r="D358" s="53" t="s">
        <v>1405</v>
      </c>
      <c r="E358" s="53" t="s">
        <v>1415</v>
      </c>
    </row>
    <row r="359" spans="1:5">
      <c r="A359" s="53" t="s">
        <v>1416</v>
      </c>
      <c r="B359" s="53" t="s">
        <v>1403</v>
      </c>
      <c r="C359" s="53" t="s">
        <v>1417</v>
      </c>
      <c r="D359" s="53" t="s">
        <v>1405</v>
      </c>
      <c r="E359" s="53" t="s">
        <v>1418</v>
      </c>
    </row>
    <row r="360" spans="1:5">
      <c r="A360" s="53" t="s">
        <v>1419</v>
      </c>
      <c r="B360" s="53" t="s">
        <v>1403</v>
      </c>
      <c r="C360" s="53" t="s">
        <v>1420</v>
      </c>
      <c r="D360" s="53" t="s">
        <v>1405</v>
      </c>
      <c r="E360" s="53" t="s">
        <v>1421</v>
      </c>
    </row>
    <row r="361" spans="1:5">
      <c r="A361" s="53" t="s">
        <v>1422</v>
      </c>
      <c r="B361" s="53" t="s">
        <v>1403</v>
      </c>
      <c r="C361" s="53" t="s">
        <v>1423</v>
      </c>
      <c r="D361" s="53" t="s">
        <v>1405</v>
      </c>
      <c r="E361" s="53" t="s">
        <v>1424</v>
      </c>
    </row>
    <row r="362" spans="1:5">
      <c r="A362" s="53" t="s">
        <v>1425</v>
      </c>
      <c r="B362" s="53" t="s">
        <v>1403</v>
      </c>
      <c r="C362" s="53" t="s">
        <v>1426</v>
      </c>
      <c r="D362" s="53" t="s">
        <v>1405</v>
      </c>
      <c r="E362" s="53" t="s">
        <v>1427</v>
      </c>
    </row>
    <row r="363" spans="1:5">
      <c r="A363" s="53" t="s">
        <v>1428</v>
      </c>
      <c r="B363" s="53" t="s">
        <v>1403</v>
      </c>
      <c r="C363" s="53" t="s">
        <v>1429</v>
      </c>
      <c r="D363" s="53" t="s">
        <v>1405</v>
      </c>
      <c r="E363" s="53" t="s">
        <v>1430</v>
      </c>
    </row>
    <row r="364" spans="1:5">
      <c r="A364" s="53" t="s">
        <v>1431</v>
      </c>
      <c r="B364" s="53" t="s">
        <v>1403</v>
      </c>
      <c r="C364" s="53" t="s">
        <v>1432</v>
      </c>
      <c r="D364" s="53" t="s">
        <v>1405</v>
      </c>
      <c r="E364" s="53" t="s">
        <v>1433</v>
      </c>
    </row>
    <row r="365" spans="1:5">
      <c r="A365" s="53" t="s">
        <v>1434</v>
      </c>
      <c r="B365" s="53" t="s">
        <v>1403</v>
      </c>
      <c r="C365" s="53" t="s">
        <v>1435</v>
      </c>
      <c r="D365" s="53" t="s">
        <v>1405</v>
      </c>
      <c r="E365" s="53" t="s">
        <v>1436</v>
      </c>
    </row>
    <row r="366" spans="1:5">
      <c r="A366" s="53" t="s">
        <v>1437</v>
      </c>
      <c r="B366" s="53" t="s">
        <v>1403</v>
      </c>
      <c r="C366" s="53" t="s">
        <v>430</v>
      </c>
      <c r="D366" s="53" t="s">
        <v>1405</v>
      </c>
      <c r="E366" s="53" t="s">
        <v>431</v>
      </c>
    </row>
    <row r="367" spans="1:5">
      <c r="A367" s="53" t="s">
        <v>1438</v>
      </c>
      <c r="B367" s="53" t="s">
        <v>1403</v>
      </c>
      <c r="C367" s="53" t="s">
        <v>1439</v>
      </c>
      <c r="D367" s="53" t="s">
        <v>1405</v>
      </c>
      <c r="E367" s="53" t="s">
        <v>1440</v>
      </c>
    </row>
    <row r="368" spans="1:5">
      <c r="A368" s="53" t="s">
        <v>1441</v>
      </c>
      <c r="B368" s="53" t="s">
        <v>1403</v>
      </c>
      <c r="C368" s="53" t="s">
        <v>1442</v>
      </c>
      <c r="D368" s="53" t="s">
        <v>1405</v>
      </c>
      <c r="E368" s="53" t="s">
        <v>1443</v>
      </c>
    </row>
    <row r="369" spans="1:5">
      <c r="A369" s="53" t="s">
        <v>1444</v>
      </c>
      <c r="B369" s="53" t="s">
        <v>1403</v>
      </c>
      <c r="C369" s="53" t="s">
        <v>1445</v>
      </c>
      <c r="D369" s="53" t="s">
        <v>1405</v>
      </c>
      <c r="E369" s="53" t="s">
        <v>1446</v>
      </c>
    </row>
    <row r="370" spans="1:5">
      <c r="A370" s="53" t="s">
        <v>1447</v>
      </c>
      <c r="B370" s="53" t="s">
        <v>1403</v>
      </c>
      <c r="C370" s="53" t="s">
        <v>1448</v>
      </c>
      <c r="D370" s="53" t="s">
        <v>1405</v>
      </c>
      <c r="E370" s="53" t="s">
        <v>1449</v>
      </c>
    </row>
    <row r="371" spans="1:5">
      <c r="A371" s="53" t="s">
        <v>1450</v>
      </c>
      <c r="B371" s="53" t="s">
        <v>1403</v>
      </c>
      <c r="C371" s="53" t="s">
        <v>1451</v>
      </c>
      <c r="D371" s="53" t="s">
        <v>1405</v>
      </c>
      <c r="E371" s="53" t="s">
        <v>1452</v>
      </c>
    </row>
    <row r="372" spans="1:5">
      <c r="A372" s="53" t="s">
        <v>1453</v>
      </c>
      <c r="B372" s="53" t="s">
        <v>1403</v>
      </c>
      <c r="C372" s="53" t="s">
        <v>1454</v>
      </c>
      <c r="D372" s="53" t="s">
        <v>1405</v>
      </c>
      <c r="E372" s="53" t="s">
        <v>1455</v>
      </c>
    </row>
    <row r="373" spans="1:5">
      <c r="A373" s="53" t="s">
        <v>1456</v>
      </c>
      <c r="B373" s="53" t="s">
        <v>1403</v>
      </c>
      <c r="C373" s="53" t="s">
        <v>1457</v>
      </c>
      <c r="D373" s="53" t="s">
        <v>1405</v>
      </c>
      <c r="E373" s="53" t="s">
        <v>1458</v>
      </c>
    </row>
    <row r="374" spans="1:5">
      <c r="A374" s="53" t="s">
        <v>1459</v>
      </c>
      <c r="B374" s="53" t="s">
        <v>1403</v>
      </c>
      <c r="C374" s="53" t="s">
        <v>1460</v>
      </c>
      <c r="D374" s="53" t="s">
        <v>1405</v>
      </c>
      <c r="E374" s="53" t="s">
        <v>1461</v>
      </c>
    </row>
    <row r="375" spans="1:5">
      <c r="A375" s="53" t="s">
        <v>1462</v>
      </c>
      <c r="B375" s="53" t="s">
        <v>1403</v>
      </c>
      <c r="C375" s="53" t="s">
        <v>1463</v>
      </c>
      <c r="D375" s="53" t="s">
        <v>1405</v>
      </c>
      <c r="E375" s="53" t="s">
        <v>1464</v>
      </c>
    </row>
    <row r="376" spans="1:5">
      <c r="A376" s="53" t="s">
        <v>1465</v>
      </c>
      <c r="B376" s="53" t="s">
        <v>1403</v>
      </c>
      <c r="C376" s="53" t="s">
        <v>1466</v>
      </c>
      <c r="D376" s="53" t="s">
        <v>1405</v>
      </c>
      <c r="E376" s="53" t="s">
        <v>1467</v>
      </c>
    </row>
    <row r="377" spans="1:5">
      <c r="A377" s="53" t="s">
        <v>1468</v>
      </c>
      <c r="B377" s="53" t="s">
        <v>1403</v>
      </c>
      <c r="C377" s="53" t="s">
        <v>1469</v>
      </c>
      <c r="D377" s="53" t="s">
        <v>1405</v>
      </c>
      <c r="E377" s="53" t="s">
        <v>1470</v>
      </c>
    </row>
    <row r="378" spans="1:5">
      <c r="A378" s="53" t="s">
        <v>1471</v>
      </c>
      <c r="B378" s="53" t="s">
        <v>1403</v>
      </c>
      <c r="C378" s="53" t="s">
        <v>1472</v>
      </c>
      <c r="D378" s="53" t="s">
        <v>1405</v>
      </c>
      <c r="E378" s="53" t="s">
        <v>1473</v>
      </c>
    </row>
    <row r="379" spans="1:5">
      <c r="A379" s="53" t="s">
        <v>1474</v>
      </c>
      <c r="B379" s="53" t="s">
        <v>1403</v>
      </c>
      <c r="C379" s="53" t="s">
        <v>1475</v>
      </c>
      <c r="D379" s="53" t="s">
        <v>1405</v>
      </c>
      <c r="E379" s="53" t="s">
        <v>1476</v>
      </c>
    </row>
    <row r="380" spans="1:5">
      <c r="A380" s="53" t="s">
        <v>1477</v>
      </c>
      <c r="B380" s="53" t="s">
        <v>1403</v>
      </c>
      <c r="C380" s="53" t="s">
        <v>1478</v>
      </c>
      <c r="D380" s="53" t="s">
        <v>1405</v>
      </c>
      <c r="E380" s="53" t="s">
        <v>1479</v>
      </c>
    </row>
    <row r="381" spans="1:5">
      <c r="A381" s="53" t="s">
        <v>1480</v>
      </c>
      <c r="B381" s="53" t="s">
        <v>1403</v>
      </c>
      <c r="C381" s="53" t="s">
        <v>1481</v>
      </c>
      <c r="D381" s="53" t="s">
        <v>1405</v>
      </c>
      <c r="E381" s="53" t="s">
        <v>1482</v>
      </c>
    </row>
    <row r="382" spans="1:5">
      <c r="A382" s="53" t="s">
        <v>1483</v>
      </c>
      <c r="B382" s="53" t="s">
        <v>1403</v>
      </c>
      <c r="C382" s="53" t="s">
        <v>1484</v>
      </c>
      <c r="D382" s="53" t="s">
        <v>1405</v>
      </c>
      <c r="E382" s="53" t="s">
        <v>1485</v>
      </c>
    </row>
    <row r="383" spans="1:5">
      <c r="A383" s="53" t="s">
        <v>1486</v>
      </c>
      <c r="B383" s="53" t="s">
        <v>1403</v>
      </c>
      <c r="C383" s="53" t="s">
        <v>1487</v>
      </c>
      <c r="D383" s="53" t="s">
        <v>1405</v>
      </c>
      <c r="E383" s="53" t="s">
        <v>1488</v>
      </c>
    </row>
    <row r="384" spans="1:5">
      <c r="A384" s="53" t="s">
        <v>1489</v>
      </c>
      <c r="B384" s="53" t="s">
        <v>1403</v>
      </c>
      <c r="C384" s="53" t="s">
        <v>1490</v>
      </c>
      <c r="D384" s="53" t="s">
        <v>1405</v>
      </c>
      <c r="E384" s="53" t="s">
        <v>1491</v>
      </c>
    </row>
    <row r="385" spans="1:5">
      <c r="A385" s="53" t="s">
        <v>1492</v>
      </c>
      <c r="B385" s="53" t="s">
        <v>1403</v>
      </c>
      <c r="C385" s="53" t="s">
        <v>1493</v>
      </c>
      <c r="D385" s="53" t="s">
        <v>1405</v>
      </c>
      <c r="E385" s="53" t="s">
        <v>1494</v>
      </c>
    </row>
    <row r="386" spans="1:5">
      <c r="A386" s="53" t="s">
        <v>1495</v>
      </c>
      <c r="B386" s="53" t="s">
        <v>1403</v>
      </c>
      <c r="C386" s="53" t="s">
        <v>1358</v>
      </c>
      <c r="D386" s="53" t="s">
        <v>1405</v>
      </c>
      <c r="E386" s="53" t="s">
        <v>1359</v>
      </c>
    </row>
    <row r="387" spans="1:5">
      <c r="A387" s="53" t="s">
        <v>1496</v>
      </c>
      <c r="B387" s="53" t="s">
        <v>1403</v>
      </c>
      <c r="C387" s="53" t="s">
        <v>1497</v>
      </c>
      <c r="D387" s="53" t="s">
        <v>1405</v>
      </c>
      <c r="E387" s="53" t="s">
        <v>1498</v>
      </c>
    </row>
    <row r="388" spans="1:5">
      <c r="A388" s="53" t="s">
        <v>1499</v>
      </c>
      <c r="B388" s="53" t="s">
        <v>1403</v>
      </c>
      <c r="C388" s="53" t="s">
        <v>1500</v>
      </c>
      <c r="D388" s="53" t="s">
        <v>1405</v>
      </c>
      <c r="E388" s="53" t="s">
        <v>1501</v>
      </c>
    </row>
    <row r="389" spans="1:5">
      <c r="A389" s="53" t="s">
        <v>1502</v>
      </c>
      <c r="B389" s="53" t="s">
        <v>1403</v>
      </c>
      <c r="C389" s="53" t="s">
        <v>1503</v>
      </c>
      <c r="D389" s="53" t="s">
        <v>1405</v>
      </c>
      <c r="E389" s="53" t="s">
        <v>1504</v>
      </c>
    </row>
    <row r="390" spans="1:5">
      <c r="A390" s="53" t="s">
        <v>1505</v>
      </c>
      <c r="B390" s="53" t="s">
        <v>1403</v>
      </c>
      <c r="C390" s="53" t="s">
        <v>1506</v>
      </c>
      <c r="D390" s="53" t="s">
        <v>1405</v>
      </c>
      <c r="E390" s="53" t="s">
        <v>1507</v>
      </c>
    </row>
    <row r="391" spans="1:5">
      <c r="A391" s="53" t="s">
        <v>1508</v>
      </c>
      <c r="B391" s="53" t="s">
        <v>1403</v>
      </c>
      <c r="C391" s="53" t="s">
        <v>1509</v>
      </c>
      <c r="D391" s="53" t="s">
        <v>1405</v>
      </c>
      <c r="E391" s="53" t="s">
        <v>1510</v>
      </c>
    </row>
    <row r="392" spans="1:5">
      <c r="A392" s="53" t="s">
        <v>1511</v>
      </c>
      <c r="B392" s="53" t="s">
        <v>1403</v>
      </c>
      <c r="C392" s="53" t="s">
        <v>1512</v>
      </c>
      <c r="D392" s="53" t="s">
        <v>1405</v>
      </c>
      <c r="E392" s="53" t="s">
        <v>1513</v>
      </c>
    </row>
    <row r="393" spans="1:5">
      <c r="A393" s="53" t="s">
        <v>1514</v>
      </c>
      <c r="B393" s="53" t="s">
        <v>1403</v>
      </c>
      <c r="C393" s="53" t="s">
        <v>1515</v>
      </c>
      <c r="D393" s="53" t="s">
        <v>1405</v>
      </c>
      <c r="E393" s="53" t="s">
        <v>1516</v>
      </c>
    </row>
    <row r="394" spans="1:5">
      <c r="A394" s="53" t="s">
        <v>1517</v>
      </c>
      <c r="B394" s="53" t="s">
        <v>1403</v>
      </c>
      <c r="C394" s="53" t="s">
        <v>1518</v>
      </c>
      <c r="D394" s="53" t="s">
        <v>1405</v>
      </c>
      <c r="E394" s="53" t="s">
        <v>1519</v>
      </c>
    </row>
    <row r="395" spans="1:5">
      <c r="A395" s="53" t="s">
        <v>1520</v>
      </c>
      <c r="B395" s="53" t="s">
        <v>1403</v>
      </c>
      <c r="C395" s="53" t="s">
        <v>1521</v>
      </c>
      <c r="D395" s="53" t="s">
        <v>1405</v>
      </c>
      <c r="E395" s="53" t="s">
        <v>1522</v>
      </c>
    </row>
    <row r="396" spans="1:5">
      <c r="A396" s="53" t="s">
        <v>1523</v>
      </c>
      <c r="B396" s="53" t="s">
        <v>1403</v>
      </c>
      <c r="C396" s="53" t="s">
        <v>1524</v>
      </c>
      <c r="D396" s="53" t="s">
        <v>1405</v>
      </c>
      <c r="E396" s="53" t="s">
        <v>1525</v>
      </c>
    </row>
    <row r="397" spans="1:5">
      <c r="A397" s="53" t="s">
        <v>1526</v>
      </c>
      <c r="B397" s="53" t="s">
        <v>1403</v>
      </c>
      <c r="C397" s="53" t="s">
        <v>1527</v>
      </c>
      <c r="D397" s="53" t="s">
        <v>1405</v>
      </c>
      <c r="E397" s="53" t="s">
        <v>1528</v>
      </c>
    </row>
    <row r="398" spans="1:5">
      <c r="A398" s="53" t="s">
        <v>1529</v>
      </c>
      <c r="B398" s="53" t="s">
        <v>1403</v>
      </c>
      <c r="C398" s="53" t="s">
        <v>1530</v>
      </c>
      <c r="D398" s="53" t="s">
        <v>1405</v>
      </c>
      <c r="E398" s="53" t="s">
        <v>1531</v>
      </c>
    </row>
    <row r="399" spans="1:5">
      <c r="A399" s="53" t="s">
        <v>1532</v>
      </c>
      <c r="B399" s="53" t="s">
        <v>1403</v>
      </c>
      <c r="C399" s="53" t="s">
        <v>1533</v>
      </c>
      <c r="D399" s="53" t="s">
        <v>1405</v>
      </c>
      <c r="E399" s="53" t="s">
        <v>1534</v>
      </c>
    </row>
    <row r="400" spans="1:5">
      <c r="A400" s="53" t="s">
        <v>1535</v>
      </c>
      <c r="B400" s="53" t="s">
        <v>1403</v>
      </c>
      <c r="C400" s="53" t="s">
        <v>1536</v>
      </c>
      <c r="D400" s="53" t="s">
        <v>1405</v>
      </c>
      <c r="E400" s="53" t="s">
        <v>1537</v>
      </c>
    </row>
    <row r="401" spans="1:5">
      <c r="A401" s="53" t="s">
        <v>1538</v>
      </c>
      <c r="B401" s="53" t="s">
        <v>1403</v>
      </c>
      <c r="C401" s="53" t="s">
        <v>1539</v>
      </c>
      <c r="D401" s="53" t="s">
        <v>1405</v>
      </c>
      <c r="E401" s="53" t="s">
        <v>1540</v>
      </c>
    </row>
    <row r="402" spans="1:5">
      <c r="A402" s="53" t="s">
        <v>1541</v>
      </c>
      <c r="B402" s="53" t="s">
        <v>1403</v>
      </c>
      <c r="C402" s="53" t="s">
        <v>1542</v>
      </c>
      <c r="D402" s="53" t="s">
        <v>1405</v>
      </c>
      <c r="E402" s="53" t="s">
        <v>1543</v>
      </c>
    </row>
    <row r="403" spans="1:5">
      <c r="A403" s="53" t="s">
        <v>1544</v>
      </c>
      <c r="B403" s="53" t="s">
        <v>1403</v>
      </c>
      <c r="C403" s="53" t="s">
        <v>1545</v>
      </c>
      <c r="D403" s="53" t="s">
        <v>1405</v>
      </c>
      <c r="E403" s="53" t="s">
        <v>1546</v>
      </c>
    </row>
    <row r="404" spans="1:5">
      <c r="A404" s="53" t="s">
        <v>1547</v>
      </c>
      <c r="B404" s="53" t="s">
        <v>1403</v>
      </c>
      <c r="C404" s="53" t="s">
        <v>1548</v>
      </c>
      <c r="D404" s="53" t="s">
        <v>1405</v>
      </c>
      <c r="E404" s="53" t="s">
        <v>1549</v>
      </c>
    </row>
    <row r="405" spans="1:5">
      <c r="A405" s="53" t="s">
        <v>1550</v>
      </c>
      <c r="B405" s="53" t="s">
        <v>1403</v>
      </c>
      <c r="C405" s="53" t="s">
        <v>1551</v>
      </c>
      <c r="D405" s="53" t="s">
        <v>1405</v>
      </c>
      <c r="E405" s="53" t="s">
        <v>1552</v>
      </c>
    </row>
    <row r="406" spans="1:5">
      <c r="A406" s="53" t="s">
        <v>1553</v>
      </c>
      <c r="B406" s="53" t="s">
        <v>1403</v>
      </c>
      <c r="C406" s="53" t="s">
        <v>1554</v>
      </c>
      <c r="D406" s="53" t="s">
        <v>1405</v>
      </c>
      <c r="E406" s="53" t="s">
        <v>1555</v>
      </c>
    </row>
    <row r="407" spans="1:5">
      <c r="A407" s="53" t="s">
        <v>1556</v>
      </c>
      <c r="B407" s="53" t="s">
        <v>1403</v>
      </c>
      <c r="C407" s="53" t="s">
        <v>1557</v>
      </c>
      <c r="D407" s="53" t="s">
        <v>1405</v>
      </c>
      <c r="E407" s="53" t="s">
        <v>1558</v>
      </c>
    </row>
    <row r="408" spans="1:5">
      <c r="A408" s="53" t="s">
        <v>1559</v>
      </c>
      <c r="B408" s="53" t="s">
        <v>1403</v>
      </c>
      <c r="C408" s="53" t="s">
        <v>1560</v>
      </c>
      <c r="D408" s="53" t="s">
        <v>1405</v>
      </c>
      <c r="E408" s="53" t="s">
        <v>1561</v>
      </c>
    </row>
    <row r="409" spans="1:5">
      <c r="A409" s="53" t="s">
        <v>1562</v>
      </c>
      <c r="B409" s="53" t="s">
        <v>1403</v>
      </c>
      <c r="C409" s="53" t="s">
        <v>1563</v>
      </c>
      <c r="D409" s="53" t="s">
        <v>1405</v>
      </c>
      <c r="E409" s="53" t="s">
        <v>1564</v>
      </c>
    </row>
    <row r="410" spans="1:5">
      <c r="A410" s="53" t="s">
        <v>1565</v>
      </c>
      <c r="B410" s="53" t="s">
        <v>1403</v>
      </c>
      <c r="C410" s="53" t="s">
        <v>1566</v>
      </c>
      <c r="D410" s="53" t="s">
        <v>1405</v>
      </c>
      <c r="E410" s="53" t="s">
        <v>1567</v>
      </c>
    </row>
    <row r="411" spans="1:5">
      <c r="A411" s="53" t="s">
        <v>1568</v>
      </c>
      <c r="B411" s="53" t="s">
        <v>1403</v>
      </c>
      <c r="C411" s="53" t="s">
        <v>1569</v>
      </c>
      <c r="D411" s="53" t="s">
        <v>1405</v>
      </c>
      <c r="E411" s="53" t="s">
        <v>1570</v>
      </c>
    </row>
    <row r="412" spans="1:5">
      <c r="A412" s="53" t="s">
        <v>1571</v>
      </c>
      <c r="B412" s="53" t="s">
        <v>1403</v>
      </c>
      <c r="C412" s="53" t="s">
        <v>1572</v>
      </c>
      <c r="D412" s="53" t="s">
        <v>1405</v>
      </c>
      <c r="E412" s="53" t="s">
        <v>1573</v>
      </c>
    </row>
    <row r="413" spans="1:5">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topLeftCell="A23" zoomScaleNormal="100" zoomScaleSheetLayoutView="100" workbookViewId="0">
      <selection activeCell="T28" sqref="T28"/>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4" t="s">
        <v>20</v>
      </c>
      <c r="B1" s="465"/>
      <c r="C1" s="466"/>
      <c r="D1" s="3"/>
      <c r="E1" s="3"/>
      <c r="F1" s="3"/>
      <c r="G1" s="4"/>
      <c r="H1" s="4"/>
      <c r="I1" s="4"/>
      <c r="J1" s="4"/>
      <c r="K1" s="4"/>
      <c r="M1" s="461"/>
      <c r="N1" s="461"/>
      <c r="O1" s="461"/>
      <c r="P1" s="461"/>
      <c r="Q1" s="461"/>
      <c r="R1" s="461"/>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5" t="s">
        <v>21</v>
      </c>
      <c r="D4" s="515"/>
      <c r="E4" s="515"/>
      <c r="F4" s="515"/>
      <c r="G4" s="515"/>
      <c r="H4" s="515"/>
      <c r="I4" s="515"/>
      <c r="J4" s="515"/>
      <c r="K4" s="515"/>
      <c r="L4" s="515"/>
      <c r="M4" s="515"/>
      <c r="N4" s="515"/>
      <c r="O4" s="515"/>
      <c r="P4" s="515"/>
      <c r="Q4" s="515"/>
      <c r="R4" s="515"/>
      <c r="S4" s="515"/>
    </row>
    <row r="5" spans="1:54" ht="15" customHeight="1">
      <c r="C5" s="32"/>
      <c r="D5" s="32"/>
      <c r="E5" s="32"/>
      <c r="F5" s="32"/>
      <c r="G5" s="32"/>
      <c r="H5" s="32"/>
      <c r="I5" s="32"/>
      <c r="J5" s="32"/>
      <c r="K5" s="32"/>
      <c r="L5" s="32"/>
      <c r="M5" s="32"/>
      <c r="N5" s="32"/>
      <c r="O5" s="32"/>
      <c r="P5" s="32"/>
      <c r="Q5" s="32"/>
      <c r="R5" s="32"/>
    </row>
    <row r="6" spans="1:54" ht="21" customHeight="1">
      <c r="B6" s="43"/>
      <c r="C6" s="487" t="s">
        <v>22</v>
      </c>
      <c r="D6" s="487"/>
      <c r="E6" s="487"/>
      <c r="F6" s="487"/>
      <c r="G6" s="487"/>
      <c r="H6" s="487"/>
      <c r="I6" s="487"/>
      <c r="J6" s="487"/>
      <c r="K6" s="487"/>
      <c r="L6" s="487"/>
      <c r="M6" s="487"/>
      <c r="N6" s="487"/>
      <c r="O6" s="487"/>
      <c r="P6" s="487"/>
      <c r="Q6" s="487"/>
      <c r="R6" s="487"/>
      <c r="S6" s="487"/>
      <c r="T6" s="487"/>
      <c r="U6" s="42"/>
    </row>
    <row r="7" spans="1:54" ht="21" customHeight="1">
      <c r="B7" s="43"/>
      <c r="C7" s="487"/>
      <c r="D7" s="487"/>
      <c r="E7" s="487"/>
      <c r="F7" s="487"/>
      <c r="G7" s="487"/>
      <c r="H7" s="487"/>
      <c r="I7" s="487"/>
      <c r="J7" s="487"/>
      <c r="K7" s="487"/>
      <c r="L7" s="487"/>
      <c r="M7" s="487"/>
      <c r="N7" s="487"/>
      <c r="O7" s="487"/>
      <c r="P7" s="487"/>
      <c r="Q7" s="487"/>
      <c r="R7" s="487"/>
      <c r="S7" s="487"/>
      <c r="T7" s="487"/>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8" t="s">
        <v>23</v>
      </c>
      <c r="D10" s="489"/>
      <c r="E10" s="489"/>
      <c r="F10" s="489"/>
      <c r="G10" s="489"/>
      <c r="H10" s="489"/>
      <c r="I10" s="489"/>
      <c r="J10" s="489"/>
      <c r="K10" s="489"/>
      <c r="L10" s="489"/>
      <c r="M10" s="490"/>
      <c r="P10" s="467" t="s">
        <v>24</v>
      </c>
      <c r="Q10" s="468"/>
      <c r="R10" s="468"/>
      <c r="S10" s="468"/>
      <c r="T10" s="469"/>
    </row>
    <row r="11" spans="1:54" ht="24.75" customHeight="1">
      <c r="C11" s="491"/>
      <c r="D11" s="492"/>
      <c r="E11" s="492"/>
      <c r="F11" s="492"/>
      <c r="G11" s="492"/>
      <c r="H11" s="492"/>
      <c r="I11" s="492"/>
      <c r="J11" s="492"/>
      <c r="K11" s="492"/>
      <c r="L11" s="492"/>
      <c r="M11" s="493"/>
      <c r="P11" s="470"/>
      <c r="Q11" s="471"/>
      <c r="R11" s="471"/>
      <c r="S11" s="471"/>
      <c r="T11" s="472"/>
    </row>
    <row r="12" spans="1:54" ht="23.25" customHeight="1">
      <c r="W12" s="41"/>
    </row>
    <row r="13" spans="1:54" ht="18.75" customHeight="1">
      <c r="C13" s="494" t="s">
        <v>25</v>
      </c>
      <c r="D13" s="495"/>
      <c r="E13" s="495"/>
      <c r="F13" s="495"/>
      <c r="G13" s="495"/>
      <c r="H13" s="495"/>
      <c r="I13" s="495"/>
      <c r="J13" s="495"/>
      <c r="K13" s="495"/>
      <c r="L13" s="495"/>
      <c r="M13" s="495"/>
      <c r="N13" s="495"/>
      <c r="O13" s="495"/>
      <c r="P13" s="495"/>
      <c r="Q13" s="495"/>
      <c r="R13" s="496"/>
      <c r="T13" s="40"/>
      <c r="U13" s="40"/>
    </row>
    <row r="14" spans="1:54" ht="17.25" customHeight="1">
      <c r="C14" s="497"/>
      <c r="D14" s="498"/>
      <c r="E14" s="498"/>
      <c r="F14" s="498"/>
      <c r="G14" s="498"/>
      <c r="H14" s="498"/>
      <c r="I14" s="498"/>
      <c r="J14" s="498"/>
      <c r="K14" s="498"/>
      <c r="L14" s="498"/>
      <c r="M14" s="498"/>
      <c r="N14" s="498"/>
      <c r="O14" s="498"/>
      <c r="P14" s="498"/>
      <c r="Q14" s="498"/>
      <c r="R14" s="499"/>
      <c r="T14" s="40"/>
      <c r="U14" s="40"/>
    </row>
    <row r="17" spans="3:18" ht="13.5" thickBot="1"/>
    <row r="18" spans="3:18" ht="14.5" thickBot="1">
      <c r="D18" s="462" t="s">
        <v>26</v>
      </c>
      <c r="E18" s="462"/>
      <c r="F18" s="463"/>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500" t="s">
        <v>30</v>
      </c>
      <c r="D24" s="501"/>
      <c r="E24" s="501"/>
      <c r="F24" s="501"/>
      <c r="G24" s="501"/>
      <c r="H24" s="501"/>
      <c r="I24" s="501"/>
      <c r="J24" s="501"/>
      <c r="K24" s="501"/>
      <c r="L24" s="501"/>
      <c r="M24" s="501"/>
      <c r="N24" s="501"/>
      <c r="O24" s="501"/>
      <c r="P24" s="501"/>
      <c r="Q24" s="501"/>
      <c r="R24" s="502"/>
    </row>
    <row r="25" spans="3:18" ht="13.5" customHeight="1">
      <c r="C25" s="503"/>
      <c r="D25" s="504"/>
      <c r="E25" s="504"/>
      <c r="F25" s="504"/>
      <c r="G25" s="504"/>
      <c r="H25" s="504"/>
      <c r="I25" s="504"/>
      <c r="J25" s="504"/>
      <c r="K25" s="504"/>
      <c r="L25" s="504"/>
      <c r="M25" s="504"/>
      <c r="N25" s="504"/>
      <c r="O25" s="504"/>
      <c r="P25" s="504"/>
      <c r="Q25" s="504"/>
      <c r="R25" s="505"/>
    </row>
    <row r="26" spans="3:18" ht="21" customHeight="1">
      <c r="C26" s="506"/>
      <c r="D26" s="507"/>
      <c r="E26" s="507"/>
      <c r="F26" s="507"/>
      <c r="G26" s="507"/>
      <c r="H26" s="507"/>
      <c r="I26" s="507"/>
      <c r="J26" s="507"/>
      <c r="K26" s="507"/>
      <c r="L26" s="507"/>
      <c r="M26" s="507"/>
      <c r="N26" s="507"/>
      <c r="O26" s="507"/>
      <c r="P26" s="507"/>
      <c r="Q26" s="507"/>
      <c r="R26" s="508"/>
    </row>
    <row r="27" spans="3:18" ht="13.5" customHeight="1">
      <c r="C27" s="509" t="s">
        <v>5601</v>
      </c>
      <c r="D27" s="510"/>
      <c r="E27" s="510"/>
      <c r="F27" s="510"/>
      <c r="G27" s="510"/>
      <c r="H27" s="510"/>
      <c r="I27" s="510"/>
      <c r="J27" s="510"/>
      <c r="K27" s="510"/>
      <c r="L27" s="510"/>
      <c r="M27" s="510"/>
      <c r="N27" s="510"/>
      <c r="O27" s="510"/>
      <c r="P27" s="510"/>
      <c r="Q27" s="510"/>
      <c r="R27" s="511"/>
    </row>
    <row r="28" spans="3:18" ht="13.5" customHeight="1">
      <c r="C28" s="512"/>
      <c r="D28" s="513"/>
      <c r="E28" s="513"/>
      <c r="F28" s="513"/>
      <c r="G28" s="513"/>
      <c r="H28" s="513"/>
      <c r="I28" s="513"/>
      <c r="J28" s="513"/>
      <c r="K28" s="513"/>
      <c r="L28" s="513"/>
      <c r="M28" s="513"/>
      <c r="N28" s="513"/>
      <c r="O28" s="513"/>
      <c r="P28" s="513"/>
      <c r="Q28" s="513"/>
      <c r="R28" s="514"/>
    </row>
    <row r="29" spans="3:18">
      <c r="C29" s="475"/>
      <c r="D29" s="476"/>
      <c r="E29" s="476"/>
      <c r="F29" s="476"/>
      <c r="G29" s="476"/>
      <c r="H29" s="476"/>
      <c r="I29" s="476"/>
      <c r="J29" s="476"/>
      <c r="K29" s="476"/>
      <c r="L29" s="476"/>
      <c r="M29" s="476"/>
      <c r="N29" s="476"/>
      <c r="O29" s="476"/>
      <c r="P29" s="476"/>
      <c r="Q29" s="476"/>
      <c r="R29" s="477"/>
    </row>
    <row r="30" spans="3:18">
      <c r="C30" s="478"/>
      <c r="D30" s="479"/>
      <c r="E30" s="479"/>
      <c r="F30" s="479"/>
      <c r="G30" s="479"/>
      <c r="H30" s="479"/>
      <c r="I30" s="479"/>
      <c r="J30" s="479"/>
      <c r="K30" s="479"/>
      <c r="L30" s="479"/>
      <c r="M30" s="479"/>
      <c r="N30" s="479"/>
      <c r="O30" s="479"/>
      <c r="P30" s="479"/>
      <c r="Q30" s="479"/>
      <c r="R30" s="480"/>
    </row>
    <row r="31" spans="3:18">
      <c r="C31" s="478"/>
      <c r="D31" s="479"/>
      <c r="E31" s="479"/>
      <c r="F31" s="479"/>
      <c r="G31" s="479"/>
      <c r="H31" s="479"/>
      <c r="I31" s="479"/>
      <c r="J31" s="479"/>
      <c r="K31" s="479"/>
      <c r="L31" s="479"/>
      <c r="M31" s="479"/>
      <c r="N31" s="479"/>
      <c r="O31" s="479"/>
      <c r="P31" s="479"/>
      <c r="Q31" s="479"/>
      <c r="R31" s="480"/>
    </row>
    <row r="32" spans="3:18">
      <c r="C32" s="478"/>
      <c r="D32" s="479"/>
      <c r="E32" s="479"/>
      <c r="F32" s="479"/>
      <c r="G32" s="479"/>
      <c r="H32" s="479"/>
      <c r="I32" s="479"/>
      <c r="J32" s="479"/>
      <c r="K32" s="479"/>
      <c r="L32" s="479"/>
      <c r="M32" s="479"/>
      <c r="N32" s="479"/>
      <c r="O32" s="479"/>
      <c r="P32" s="479"/>
      <c r="Q32" s="479"/>
      <c r="R32" s="480"/>
    </row>
    <row r="33" spans="3:18">
      <c r="C33" s="478"/>
      <c r="D33" s="479"/>
      <c r="E33" s="479"/>
      <c r="F33" s="479"/>
      <c r="G33" s="479"/>
      <c r="H33" s="479"/>
      <c r="I33" s="479"/>
      <c r="J33" s="479"/>
      <c r="K33" s="479"/>
      <c r="L33" s="479"/>
      <c r="M33" s="479"/>
      <c r="N33" s="479"/>
      <c r="O33" s="479"/>
      <c r="P33" s="479"/>
      <c r="Q33" s="479"/>
      <c r="R33" s="480"/>
    </row>
    <row r="34" spans="3:18">
      <c r="C34" s="478"/>
      <c r="D34" s="479"/>
      <c r="E34" s="479"/>
      <c r="F34" s="479"/>
      <c r="G34" s="479"/>
      <c r="H34" s="479"/>
      <c r="I34" s="479"/>
      <c r="J34" s="479"/>
      <c r="K34" s="479"/>
      <c r="L34" s="479"/>
      <c r="M34" s="479"/>
      <c r="N34" s="479"/>
      <c r="O34" s="479"/>
      <c r="P34" s="479"/>
      <c r="Q34" s="479"/>
      <c r="R34" s="480"/>
    </row>
    <row r="35" spans="3:18" ht="18.75" customHeight="1">
      <c r="C35" s="481" t="s">
        <v>31</v>
      </c>
      <c r="D35" s="482"/>
      <c r="E35" s="482"/>
      <c r="F35" s="482"/>
      <c r="G35" s="482"/>
      <c r="H35" s="482"/>
      <c r="I35" s="482"/>
      <c r="J35" s="482"/>
      <c r="K35" s="482"/>
      <c r="L35" s="482"/>
      <c r="M35" s="482"/>
      <c r="N35" s="482"/>
      <c r="O35" s="482"/>
      <c r="P35" s="482"/>
      <c r="Q35" s="482"/>
      <c r="R35" s="483"/>
    </row>
    <row r="36" spans="3:18" ht="18.75" customHeight="1" thickBot="1">
      <c r="C36" s="484"/>
      <c r="D36" s="485"/>
      <c r="E36" s="485"/>
      <c r="F36" s="485"/>
      <c r="G36" s="485"/>
      <c r="H36" s="485"/>
      <c r="I36" s="485"/>
      <c r="J36" s="485"/>
      <c r="K36" s="485"/>
      <c r="L36" s="485"/>
      <c r="M36" s="485"/>
      <c r="N36" s="485"/>
      <c r="O36" s="485"/>
      <c r="P36" s="485"/>
      <c r="Q36" s="485"/>
      <c r="R36" s="486"/>
    </row>
    <row r="38" spans="3:18" ht="18">
      <c r="C38" s="9"/>
      <c r="D38" s="9"/>
      <c r="E38" s="9"/>
      <c r="F38" s="9"/>
      <c r="G38" s="9"/>
      <c r="H38" s="9"/>
      <c r="I38" s="9"/>
      <c r="J38"/>
      <c r="K38"/>
      <c r="N38" s="72" t="s">
        <v>32</v>
      </c>
    </row>
    <row r="39" spans="3:18" ht="18" customHeight="1">
      <c r="C39" s="473" t="s">
        <v>33</v>
      </c>
      <c r="D39" s="474"/>
      <c r="E39" s="474"/>
      <c r="F39" s="474"/>
      <c r="G39" s="474"/>
      <c r="H39" s="474"/>
      <c r="I39" s="474"/>
      <c r="J39" s="474"/>
      <c r="K39" s="39"/>
    </row>
    <row r="40" spans="3:18" ht="18">
      <c r="C40" s="10"/>
      <c r="D40"/>
      <c r="E40"/>
      <c r="F40"/>
      <c r="G40"/>
      <c r="H40"/>
      <c r="I40"/>
      <c r="J40"/>
      <c r="K40"/>
    </row>
    <row r="41" spans="3:18" ht="18" customHeight="1">
      <c r="C41" s="473" t="s">
        <v>34</v>
      </c>
      <c r="D41" s="474"/>
      <c r="E41" s="474"/>
      <c r="F41" s="474"/>
      <c r="G41" s="474"/>
      <c r="H41" s="474"/>
      <c r="I41" s="474"/>
      <c r="J41" s="474"/>
      <c r="K41" s="39"/>
      <c r="L41" s="74"/>
      <c r="M41" s="73"/>
      <c r="N41" s="75"/>
      <c r="O41" s="73"/>
      <c r="P41" s="75"/>
      <c r="Q41" s="73"/>
      <c r="R41" s="73"/>
    </row>
    <row r="42" spans="3:18" ht="18" customHeight="1">
      <c r="C42" s="458" t="s">
        <v>35</v>
      </c>
      <c r="D42" s="458"/>
      <c r="E42" s="459"/>
      <c r="F42" s="459"/>
      <c r="G42" s="459"/>
      <c r="H42" s="459"/>
      <c r="I42" s="459"/>
      <c r="J42" s="459"/>
      <c r="K42" s="459"/>
      <c r="L42" s="459"/>
      <c r="M42" s="459"/>
      <c r="N42" s="459"/>
      <c r="O42" s="459"/>
      <c r="P42" s="459"/>
      <c r="Q42" s="459"/>
      <c r="R42" s="459"/>
    </row>
    <row r="43" spans="3:18" ht="18" customHeight="1">
      <c r="C43" s="458" t="s">
        <v>36</v>
      </c>
      <c r="D43" s="458"/>
      <c r="E43" s="459"/>
      <c r="F43" s="459"/>
      <c r="G43" s="459"/>
      <c r="H43" s="459"/>
      <c r="I43" s="459"/>
      <c r="J43" s="459"/>
      <c r="K43" s="459"/>
      <c r="L43" s="459"/>
      <c r="M43" s="459"/>
      <c r="N43" s="459"/>
      <c r="O43" s="459"/>
      <c r="P43" s="459"/>
      <c r="Q43" s="459"/>
      <c r="R43" s="459"/>
    </row>
    <row r="44" spans="3:18" ht="18" customHeight="1">
      <c r="C44" s="458" t="s">
        <v>37</v>
      </c>
      <c r="D44" s="458"/>
      <c r="E44" s="459"/>
      <c r="F44" s="459"/>
      <c r="G44" s="459"/>
      <c r="H44" s="459"/>
      <c r="I44" s="459"/>
      <c r="J44" s="459"/>
      <c r="K44" s="459"/>
      <c r="L44" s="459"/>
      <c r="M44" s="459"/>
      <c r="N44" s="459"/>
      <c r="O44" s="459"/>
      <c r="P44" s="459"/>
      <c r="Q44" s="459"/>
      <c r="R44" s="459"/>
    </row>
    <row r="45" spans="3:18" ht="18" customHeight="1">
      <c r="C45" s="458" t="s">
        <v>38</v>
      </c>
      <c r="D45" s="458"/>
      <c r="E45" s="460" t="s">
        <v>39</v>
      </c>
      <c r="F45" s="460"/>
      <c r="G45" s="460"/>
      <c r="H45" s="460"/>
      <c r="I45" s="460"/>
      <c r="J45" s="460"/>
      <c r="K45" s="460"/>
      <c r="L45" s="460"/>
      <c r="M45" s="460"/>
      <c r="N45" s="460"/>
      <c r="O45" s="460"/>
      <c r="P45" s="460"/>
      <c r="Q45" s="460"/>
      <c r="R45" s="460"/>
    </row>
  </sheetData>
  <sheetProtection algorithmName="SHA-512" hashValue="zNST/mZQgjJahNqFyF5djtl5GhbUUJupkoWSgmHFap1YwVIK2B7IhMhDsoxq/6RGYOvvos5XF3oxYX+et0IK8g==" saltValue="rNQbzIbWs4nfZ1ZFTy3Mi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topLeftCell="A4" zoomScale="142" zoomScaleNormal="100" zoomScaleSheetLayoutView="142" workbookViewId="0">
      <selection activeCell="J13" sqref="J13:K13"/>
    </sheetView>
  </sheetViews>
  <sheetFormatPr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6640625" style="59" customWidth="1"/>
    <col min="22" max="16384" width="8.6640625" style="59"/>
  </cols>
  <sheetData>
    <row r="1" spans="1:21" ht="21.5" customHeight="1"/>
    <row r="2" spans="1:21" ht="21.5" customHeight="1">
      <c r="A2" s="517" t="s">
        <v>5602</v>
      </c>
      <c r="B2" s="517"/>
      <c r="C2" s="517"/>
      <c r="D2" s="517"/>
      <c r="E2" s="517"/>
      <c r="F2" s="517"/>
      <c r="G2" s="517"/>
      <c r="H2" s="517"/>
      <c r="I2" s="517"/>
      <c r="J2" s="517"/>
      <c r="K2" s="517"/>
      <c r="L2" s="517"/>
      <c r="M2" s="517"/>
      <c r="N2" s="517"/>
      <c r="O2" s="517"/>
      <c r="P2" s="517"/>
      <c r="Q2" s="517"/>
      <c r="R2" s="517"/>
      <c r="S2" s="517"/>
      <c r="T2" s="517"/>
      <c r="U2" s="517"/>
    </row>
    <row r="3" spans="1:21" ht="21.5" customHeight="1"/>
    <row r="4" spans="1:21" ht="21.5" customHeight="1"/>
    <row r="5" spans="1:21" ht="21.5" customHeight="1">
      <c r="H5" s="39"/>
      <c r="I5" s="39"/>
      <c r="J5" s="60"/>
      <c r="K5" s="518" t="s">
        <v>5603</v>
      </c>
      <c r="L5" s="518"/>
      <c r="M5" s="519"/>
      <c r="N5" s="519"/>
      <c r="O5" s="60" t="s">
        <v>5604</v>
      </c>
      <c r="P5" s="520"/>
      <c r="Q5" s="520"/>
      <c r="R5" s="60" t="s">
        <v>5605</v>
      </c>
      <c r="S5" s="520"/>
      <c r="T5" s="520"/>
      <c r="U5" s="60" t="s">
        <v>5606</v>
      </c>
    </row>
    <row r="6" spans="1:21" ht="21.5" customHeight="1"/>
    <row r="7" spans="1:21" ht="21.5" customHeight="1">
      <c r="A7" s="516" t="s">
        <v>5607</v>
      </c>
      <c r="B7" s="516"/>
      <c r="C7" s="516"/>
      <c r="D7" s="516"/>
      <c r="E7" s="516"/>
      <c r="F7" s="516"/>
      <c r="G7" s="516"/>
    </row>
    <row r="8" spans="1:21" ht="21.5" customHeight="1"/>
    <row r="9" spans="1:21" ht="21.5" customHeight="1">
      <c r="C9" s="61"/>
    </row>
    <row r="10" spans="1:21" ht="21.5" customHeight="1">
      <c r="E10" s="521" t="s">
        <v>5608</v>
      </c>
      <c r="F10" s="522"/>
      <c r="G10" s="522"/>
      <c r="H10" s="522"/>
      <c r="I10" s="522"/>
      <c r="J10" s="523"/>
      <c r="K10" s="527"/>
      <c r="L10" s="528"/>
      <c r="M10" s="528"/>
      <c r="N10" s="528"/>
      <c r="O10" s="528"/>
      <c r="P10" s="528"/>
      <c r="Q10" s="528"/>
      <c r="R10" s="528"/>
      <c r="S10" s="528"/>
      <c r="T10" s="528"/>
      <c r="U10" s="529"/>
    </row>
    <row r="11" spans="1:21" ht="21.5" customHeight="1">
      <c r="E11" s="524"/>
      <c r="F11" s="525"/>
      <c r="G11" s="525"/>
      <c r="H11" s="525"/>
      <c r="I11" s="525"/>
      <c r="J11" s="526"/>
      <c r="K11" s="530"/>
      <c r="L11" s="531"/>
      <c r="M11" s="531"/>
      <c r="N11" s="531"/>
      <c r="O11" s="531"/>
      <c r="P11" s="531"/>
      <c r="Q11" s="531"/>
      <c r="R11" s="531"/>
      <c r="S11" s="531"/>
      <c r="T11" s="531"/>
      <c r="U11" s="532"/>
    </row>
    <row r="12" spans="1:21" ht="21.5" customHeight="1">
      <c r="A12" s="533"/>
      <c r="B12" s="533"/>
      <c r="C12" s="533"/>
      <c r="D12" s="533"/>
      <c r="E12" s="533"/>
      <c r="F12" s="533"/>
      <c r="G12" s="533"/>
      <c r="H12" s="533"/>
      <c r="I12" s="533"/>
      <c r="J12" s="533"/>
      <c r="K12" s="533"/>
      <c r="L12" s="533"/>
      <c r="M12" s="533"/>
      <c r="N12" s="533"/>
      <c r="O12" s="533"/>
      <c r="P12" s="533"/>
      <c r="Q12" s="533"/>
      <c r="R12" s="533"/>
      <c r="S12" s="533"/>
      <c r="T12" s="533"/>
      <c r="U12" s="533"/>
    </row>
    <row r="13" spans="1:21" ht="21.5" customHeight="1">
      <c r="J13" s="516" t="s">
        <v>5609</v>
      </c>
      <c r="K13" s="516"/>
      <c r="L13" s="39" t="s">
        <v>5610</v>
      </c>
      <c r="M13" s="519"/>
      <c r="N13" s="519"/>
      <c r="O13" s="62" t="s">
        <v>5611</v>
      </c>
      <c r="P13" s="519"/>
      <c r="Q13" s="519"/>
      <c r="R13" s="39"/>
      <c r="S13" s="39"/>
    </row>
    <row r="14" spans="1:21" ht="33.5" customHeight="1">
      <c r="L14" s="534"/>
      <c r="M14" s="534"/>
      <c r="N14" s="534"/>
      <c r="O14" s="534"/>
      <c r="P14" s="534"/>
      <c r="Q14" s="534"/>
      <c r="R14" s="534"/>
      <c r="S14" s="534"/>
      <c r="T14" s="534"/>
      <c r="U14" s="534"/>
    </row>
    <row r="15" spans="1:21" ht="21.5" customHeight="1">
      <c r="E15" s="535" t="s">
        <v>5612</v>
      </c>
      <c r="F15" s="516"/>
      <c r="G15" s="516"/>
      <c r="H15" s="516"/>
      <c r="J15" s="516" t="s">
        <v>5613</v>
      </c>
      <c r="K15" s="516"/>
      <c r="M15" s="536"/>
      <c r="N15" s="536"/>
      <c r="O15" s="536"/>
      <c r="P15" s="536"/>
      <c r="Q15" s="536"/>
      <c r="R15" s="536"/>
      <c r="S15" s="536"/>
      <c r="T15" s="536"/>
      <c r="U15" s="536"/>
    </row>
    <row r="16" spans="1:21" ht="21.5" customHeight="1">
      <c r="E16" s="516"/>
      <c r="F16" s="516"/>
      <c r="G16" s="516"/>
      <c r="H16" s="516"/>
      <c r="J16" s="516"/>
      <c r="K16" s="516"/>
      <c r="M16" s="536"/>
      <c r="N16" s="536"/>
      <c r="O16" s="536"/>
      <c r="P16" s="536"/>
      <c r="Q16" s="536"/>
      <c r="R16" s="536"/>
      <c r="S16" s="536"/>
      <c r="T16" s="536"/>
      <c r="U16" s="536"/>
    </row>
    <row r="17" spans="1:21" ht="21.5" customHeight="1">
      <c r="A17" s="533"/>
      <c r="B17" s="533"/>
      <c r="C17" s="533"/>
      <c r="D17" s="533"/>
      <c r="E17" s="533"/>
      <c r="F17" s="533"/>
      <c r="G17" s="533"/>
      <c r="H17" s="533"/>
      <c r="I17" s="533"/>
      <c r="J17" s="533"/>
      <c r="K17" s="533"/>
      <c r="L17" s="533"/>
      <c r="M17" s="533"/>
      <c r="N17" s="533"/>
      <c r="O17" s="533"/>
      <c r="P17" s="533"/>
      <c r="Q17" s="533"/>
      <c r="R17" s="533"/>
      <c r="S17" s="533"/>
      <c r="T17" s="533"/>
      <c r="U17" s="533"/>
    </row>
    <row r="18" spans="1:21" ht="21.5" customHeight="1">
      <c r="J18" s="537" t="s">
        <v>5614</v>
      </c>
      <c r="K18" s="537"/>
      <c r="L18" s="537"/>
      <c r="M18" s="537"/>
      <c r="N18" s="537"/>
      <c r="O18" s="537"/>
      <c r="P18" s="537"/>
      <c r="Q18" s="537"/>
      <c r="R18" s="537"/>
      <c r="S18" s="537"/>
      <c r="T18" s="537"/>
      <c r="U18" s="537"/>
    </row>
    <row r="19" spans="1:21" ht="21.5" customHeight="1">
      <c r="J19" s="536"/>
      <c r="K19" s="536"/>
      <c r="L19" s="536"/>
      <c r="M19" s="536"/>
      <c r="N19" s="536"/>
      <c r="O19" s="536"/>
      <c r="P19" s="536"/>
      <c r="Q19" s="536"/>
      <c r="R19" s="536"/>
      <c r="S19" s="536"/>
      <c r="T19" s="536"/>
      <c r="U19" s="536"/>
    </row>
    <row r="20" spans="1:21" ht="21.5" customHeight="1">
      <c r="J20" s="536"/>
      <c r="K20" s="536"/>
      <c r="L20" s="536"/>
      <c r="M20" s="536"/>
      <c r="N20" s="536"/>
      <c r="O20" s="536"/>
      <c r="P20" s="536"/>
      <c r="Q20" s="536"/>
      <c r="R20" s="536"/>
      <c r="S20" s="536"/>
      <c r="T20" s="536"/>
      <c r="U20" s="536"/>
    </row>
    <row r="21" spans="1:21" ht="21.5" customHeight="1">
      <c r="J21" s="536"/>
      <c r="K21" s="536"/>
      <c r="L21" s="536"/>
      <c r="M21" s="536"/>
      <c r="N21" s="536"/>
      <c r="O21" s="536"/>
      <c r="P21" s="536"/>
      <c r="Q21" s="536"/>
      <c r="R21" s="536"/>
      <c r="S21" s="536"/>
      <c r="T21" s="536"/>
      <c r="U21" s="536"/>
    </row>
    <row r="22" spans="1:21" ht="21.5" customHeight="1">
      <c r="J22" s="516" t="s">
        <v>5615</v>
      </c>
      <c r="K22" s="516"/>
      <c r="L22" s="516"/>
      <c r="M22" s="519"/>
      <c r="N22" s="519"/>
      <c r="O22" s="39" t="s">
        <v>5616</v>
      </c>
      <c r="P22" s="519"/>
      <c r="Q22" s="519"/>
      <c r="R22" s="60" t="s">
        <v>5617</v>
      </c>
      <c r="S22" s="519"/>
      <c r="T22" s="519"/>
      <c r="U22" s="519"/>
    </row>
    <row r="23" spans="1:21" ht="21.5" customHeight="1">
      <c r="A23" s="533"/>
      <c r="B23" s="533"/>
      <c r="C23" s="533"/>
      <c r="D23" s="533"/>
      <c r="E23" s="533"/>
      <c r="F23" s="533"/>
      <c r="G23" s="533"/>
      <c r="H23" s="533"/>
      <c r="I23" s="533"/>
      <c r="J23" s="533"/>
      <c r="K23" s="533"/>
      <c r="L23" s="533"/>
      <c r="M23" s="533"/>
      <c r="N23" s="533"/>
      <c r="O23" s="533"/>
      <c r="P23" s="533"/>
      <c r="Q23" s="533"/>
      <c r="R23" s="533"/>
      <c r="S23" s="533"/>
      <c r="T23" s="533"/>
      <c r="U23" s="533"/>
    </row>
    <row r="24" spans="1:21" ht="21.5" customHeight="1">
      <c r="B24" s="538" t="s">
        <v>5618</v>
      </c>
      <c r="C24" s="538"/>
      <c r="D24" s="538"/>
      <c r="E24" s="538"/>
      <c r="F24" s="538"/>
      <c r="G24" s="538"/>
      <c r="H24" s="538"/>
      <c r="I24" s="539"/>
      <c r="J24" s="536"/>
      <c r="K24" s="536"/>
      <c r="L24" s="536"/>
      <c r="M24" s="536"/>
      <c r="N24" s="536"/>
      <c r="O24" s="536"/>
      <c r="P24" s="536"/>
      <c r="Q24" s="536"/>
      <c r="R24" s="536"/>
      <c r="S24" s="536"/>
      <c r="T24" s="536"/>
      <c r="U24" s="539"/>
    </row>
    <row r="25" spans="1:21" ht="21.5" customHeight="1">
      <c r="B25" s="538"/>
      <c r="C25" s="538"/>
      <c r="D25" s="538"/>
      <c r="E25" s="538"/>
      <c r="F25" s="538"/>
      <c r="G25" s="538"/>
      <c r="H25" s="538"/>
      <c r="I25" s="539"/>
      <c r="J25" s="536"/>
      <c r="K25" s="536"/>
      <c r="L25" s="536"/>
      <c r="M25" s="536"/>
      <c r="N25" s="536"/>
      <c r="O25" s="536"/>
      <c r="P25" s="536"/>
      <c r="Q25" s="536"/>
      <c r="R25" s="536"/>
      <c r="S25" s="536"/>
      <c r="T25" s="536"/>
      <c r="U25" s="539"/>
    </row>
    <row r="26" spans="1:21" ht="21.5" customHeight="1">
      <c r="B26" s="538" t="s">
        <v>5619</v>
      </c>
      <c r="C26" s="538"/>
      <c r="D26" s="538"/>
      <c r="E26" s="538"/>
      <c r="F26" s="538"/>
      <c r="G26" s="538"/>
      <c r="H26" s="538"/>
      <c r="I26" s="540" t="s">
        <v>5620</v>
      </c>
      <c r="J26" s="519"/>
      <c r="K26" s="519"/>
      <c r="L26" s="540" t="s">
        <v>5621</v>
      </c>
      <c r="M26" s="516" t="s">
        <v>5622</v>
      </c>
      <c r="N26" s="519"/>
      <c r="O26" s="519"/>
      <c r="P26" s="519"/>
      <c r="Q26" s="519"/>
      <c r="R26" s="516" t="s">
        <v>5623</v>
      </c>
      <c r="S26" s="63"/>
      <c r="T26" s="63"/>
      <c r="U26" s="533"/>
    </row>
    <row r="27" spans="1:21" ht="21.5" customHeight="1">
      <c r="B27" s="538"/>
      <c r="C27" s="538"/>
      <c r="D27" s="538"/>
      <c r="E27" s="538"/>
      <c r="F27" s="538"/>
      <c r="G27" s="538"/>
      <c r="H27" s="538"/>
      <c r="I27" s="540"/>
      <c r="J27" s="519"/>
      <c r="K27" s="519"/>
      <c r="L27" s="540"/>
      <c r="M27" s="516"/>
      <c r="N27" s="519"/>
      <c r="O27" s="519"/>
      <c r="P27" s="519"/>
      <c r="Q27" s="519"/>
      <c r="R27" s="516"/>
      <c r="S27" s="63"/>
      <c r="T27" s="63"/>
      <c r="U27" s="533"/>
    </row>
    <row r="28" spans="1:21" ht="21.5" customHeight="1">
      <c r="B28" s="538" t="s">
        <v>5624</v>
      </c>
      <c r="C28" s="538"/>
      <c r="D28" s="538"/>
      <c r="E28" s="538"/>
      <c r="F28" s="538"/>
      <c r="G28" s="538"/>
      <c r="H28" s="538"/>
      <c r="I28" s="519" t="s">
        <v>5625</v>
      </c>
      <c r="J28" s="519"/>
      <c r="K28" s="519"/>
      <c r="L28" s="519"/>
      <c r="M28" s="519"/>
      <c r="N28" s="516" t="s">
        <v>5604</v>
      </c>
      <c r="O28" s="519"/>
      <c r="P28" s="519"/>
      <c r="Q28" s="516" t="s">
        <v>5605</v>
      </c>
      <c r="R28" s="519"/>
      <c r="S28" s="519"/>
      <c r="T28" s="516" t="s">
        <v>5606</v>
      </c>
      <c r="U28" s="533"/>
    </row>
    <row r="29" spans="1:21" ht="21.5" customHeight="1">
      <c r="B29" s="538"/>
      <c r="C29" s="538"/>
      <c r="D29" s="538"/>
      <c r="E29" s="538"/>
      <c r="F29" s="538"/>
      <c r="G29" s="538"/>
      <c r="H29" s="538"/>
      <c r="I29" s="519"/>
      <c r="J29" s="519"/>
      <c r="K29" s="519"/>
      <c r="L29" s="519"/>
      <c r="M29" s="519"/>
      <c r="N29" s="516"/>
      <c r="O29" s="519"/>
      <c r="P29" s="519"/>
      <c r="Q29" s="516"/>
      <c r="R29" s="519"/>
      <c r="S29" s="519"/>
      <c r="T29" s="516"/>
      <c r="U29" s="533"/>
    </row>
    <row r="30" spans="1:21" ht="21.5" customHeight="1">
      <c r="B30" s="538" t="s">
        <v>5626</v>
      </c>
      <c r="C30" s="538"/>
      <c r="D30" s="538"/>
      <c r="E30" s="538"/>
      <c r="F30" s="538"/>
      <c r="G30" s="538"/>
      <c r="H30" s="538"/>
    </row>
    <row r="31" spans="1:21" ht="21.5" customHeight="1">
      <c r="B31" s="538"/>
      <c r="C31" s="538"/>
      <c r="D31" s="538"/>
      <c r="E31" s="538"/>
      <c r="F31" s="538"/>
      <c r="G31" s="538"/>
      <c r="H31" s="538"/>
    </row>
    <row r="32" spans="1:21" ht="21.5" customHeight="1">
      <c r="B32" s="533" t="s">
        <v>5627</v>
      </c>
      <c r="C32" s="533"/>
      <c r="D32" s="541"/>
      <c r="E32" s="541"/>
      <c r="F32" s="541"/>
      <c r="G32" s="541"/>
      <c r="H32" s="541"/>
      <c r="I32" s="541"/>
      <c r="J32" s="541"/>
      <c r="K32" s="541"/>
      <c r="L32" s="541"/>
      <c r="M32" s="541"/>
      <c r="N32" s="541"/>
      <c r="O32" s="541"/>
      <c r="P32" s="541"/>
      <c r="Q32" s="541"/>
      <c r="R32" s="541"/>
      <c r="S32" s="541"/>
      <c r="T32" s="541"/>
    </row>
    <row r="33" spans="1:21" ht="21.5" customHeight="1">
      <c r="B33" s="533"/>
      <c r="C33" s="533"/>
      <c r="D33" s="541"/>
      <c r="E33" s="541"/>
      <c r="F33" s="541"/>
      <c r="G33" s="541"/>
      <c r="H33" s="541"/>
      <c r="I33" s="541"/>
      <c r="J33" s="541"/>
      <c r="K33" s="541"/>
      <c r="L33" s="541"/>
      <c r="M33" s="541"/>
      <c r="N33" s="541"/>
      <c r="O33" s="541"/>
      <c r="P33" s="541"/>
      <c r="Q33" s="541"/>
      <c r="R33" s="541"/>
      <c r="S33" s="541"/>
      <c r="T33" s="541"/>
    </row>
    <row r="34" spans="1:21" ht="21.5" customHeight="1">
      <c r="B34" s="533"/>
      <c r="C34" s="533"/>
      <c r="D34" s="541"/>
      <c r="E34" s="541"/>
      <c r="F34" s="541"/>
      <c r="G34" s="541"/>
      <c r="H34" s="541"/>
      <c r="I34" s="541"/>
      <c r="J34" s="541"/>
      <c r="K34" s="541"/>
      <c r="L34" s="541"/>
      <c r="M34" s="541"/>
      <c r="N34" s="541"/>
      <c r="O34" s="541"/>
      <c r="P34" s="541"/>
      <c r="Q34" s="541"/>
      <c r="R34" s="541"/>
      <c r="S34" s="541"/>
      <c r="T34" s="541"/>
    </row>
    <row r="35" spans="1:21" ht="21.5" customHeight="1">
      <c r="B35" s="538" t="s">
        <v>5628</v>
      </c>
      <c r="C35" s="538"/>
      <c r="D35" s="538"/>
      <c r="E35" s="538"/>
      <c r="F35" s="538"/>
      <c r="G35" s="538"/>
      <c r="H35" s="538"/>
      <c r="I35" s="516" t="s">
        <v>5603</v>
      </c>
      <c r="J35" s="516"/>
      <c r="K35" s="519"/>
      <c r="L35" s="519"/>
      <c r="M35" s="516" t="s">
        <v>5604</v>
      </c>
      <c r="N35" s="519"/>
      <c r="O35" s="519"/>
      <c r="P35" s="516" t="s">
        <v>5605</v>
      </c>
      <c r="Q35" s="519"/>
      <c r="R35" s="519"/>
      <c r="S35" s="516" t="s">
        <v>5606</v>
      </c>
    </row>
    <row r="36" spans="1:21" ht="21.5" customHeight="1">
      <c r="B36" s="538"/>
      <c r="C36" s="538"/>
      <c r="D36" s="538"/>
      <c r="E36" s="538"/>
      <c r="F36" s="538"/>
      <c r="G36" s="538"/>
      <c r="H36" s="538"/>
      <c r="I36" s="516"/>
      <c r="J36" s="516"/>
      <c r="K36" s="519"/>
      <c r="L36" s="519"/>
      <c r="M36" s="516"/>
      <c r="N36" s="519"/>
      <c r="O36" s="519"/>
      <c r="P36" s="516"/>
      <c r="Q36" s="519"/>
      <c r="R36" s="519"/>
      <c r="S36" s="516"/>
    </row>
    <row r="37" spans="1:21" ht="21.5" customHeight="1">
      <c r="A37" s="533"/>
      <c r="B37" s="533"/>
      <c r="C37" s="533"/>
      <c r="D37" s="533"/>
      <c r="E37" s="533"/>
      <c r="F37" s="533"/>
      <c r="G37" s="533"/>
      <c r="H37" s="533"/>
      <c r="I37" s="533"/>
      <c r="J37" s="533"/>
      <c r="K37" s="533"/>
      <c r="L37" s="533"/>
      <c r="M37" s="533"/>
      <c r="N37" s="533"/>
      <c r="O37" s="533"/>
      <c r="P37" s="533"/>
      <c r="Q37" s="533"/>
      <c r="R37" s="533"/>
      <c r="S37" s="533"/>
      <c r="T37" s="533"/>
      <c r="U37" s="533"/>
    </row>
    <row r="38" spans="1:21" ht="21.5" customHeight="1">
      <c r="A38" s="458" t="s">
        <v>5629</v>
      </c>
      <c r="B38" s="458"/>
      <c r="C38" s="458"/>
      <c r="D38" s="458"/>
      <c r="E38" s="458"/>
      <c r="F38" s="458"/>
      <c r="G38" s="458"/>
      <c r="H38" s="458"/>
      <c r="I38" s="458"/>
      <c r="J38" s="458"/>
      <c r="K38" s="458"/>
      <c r="L38" s="458"/>
      <c r="M38" s="458"/>
      <c r="N38" s="458"/>
      <c r="O38" s="458"/>
      <c r="P38" s="458"/>
      <c r="Q38" s="458"/>
      <c r="R38" s="458"/>
      <c r="S38" s="458"/>
      <c r="T38" s="458"/>
      <c r="U38" s="458"/>
    </row>
    <row r="39" spans="1:21" ht="21.5" customHeight="1">
      <c r="A39" s="458"/>
      <c r="B39" s="458"/>
      <c r="C39" s="458"/>
      <c r="D39" s="458"/>
      <c r="E39" s="458"/>
      <c r="F39" s="458"/>
      <c r="G39" s="458"/>
      <c r="H39" s="458"/>
      <c r="I39" s="458"/>
      <c r="J39" s="458"/>
      <c r="K39" s="458"/>
      <c r="L39" s="458"/>
      <c r="M39" s="458"/>
      <c r="N39" s="458"/>
      <c r="O39" s="458"/>
      <c r="P39" s="458"/>
      <c r="Q39" s="458"/>
      <c r="R39" s="458"/>
      <c r="S39" s="458"/>
      <c r="T39" s="458"/>
      <c r="U39" s="458"/>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2ED79-3207-43D0-A171-D06BBE183760}">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263dbbe5-076b-4606-a03b-9598f5f2f35a"/>
    <ds:schemaRef ds:uri="http://purl.org/dc/dcmitype/"/>
    <ds:schemaRef ds:uri="6b649571-2b1e-4ee7-8d8a-ce1031eeb35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A6B4339-96BE-4568-A69F-03A8F94E5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