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D7B567E-C840-4E8C-A0B6-B4E36E3F6281}" xr6:coauthVersionLast="47" xr6:coauthVersionMax="47" xr10:uidLastSave="{00000000-0000-0000-0000-000000000000}"/>
  <bookViews>
    <workbookView xWindow="-120" yWindow="-120" windowWidth="29040" windowHeight="15840" xr2:uid="{B95F44A0-9859-400A-8471-F0B3AA107C4E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  <sheet name="給与対象月" sheetId="20" state="hidden" r:id="rId10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0" l="1"/>
  <c r="G4" i="20"/>
  <c r="I4" i="20" s="1"/>
  <c r="A15" i="20"/>
  <c r="A14" i="20"/>
  <c r="A5" i="20"/>
  <c r="A6" i="20"/>
  <c r="A7" i="20"/>
  <c r="A8" i="20"/>
  <c r="A9" i="20"/>
  <c r="A10" i="20"/>
  <c r="A11" i="20"/>
  <c r="A12" i="20"/>
  <c r="A4" i="20"/>
  <c r="F11" i="5" l="1"/>
  <c r="F12" i="5" s="1"/>
  <c r="F13" i="5" s="1"/>
  <c r="F14" i="5" s="1"/>
  <c r="F15" i="5" s="1"/>
  <c r="F16" i="5" s="1"/>
  <c r="F17" i="5" s="1"/>
  <c r="F18" i="5" s="1"/>
  <c r="F19" i="5" s="1"/>
  <c r="F20" i="5" s="1"/>
  <c r="B12" i="6"/>
  <c r="F21" i="5" l="1"/>
  <c r="F13" i="17" s="1"/>
  <c r="F12" i="6"/>
  <c r="F21" i="6" s="1"/>
  <c r="R13" i="17"/>
  <c r="F12" i="17"/>
  <c r="J24" i="5"/>
  <c r="L12" i="18" s="1"/>
  <c r="S25" i="6"/>
  <c r="P25" i="6"/>
  <c r="M25" i="6"/>
  <c r="J25" i="6"/>
  <c r="J16" i="6"/>
  <c r="M16" i="6"/>
  <c r="P16" i="6"/>
  <c r="S16" i="6"/>
  <c r="F22" i="5" l="1"/>
  <c r="F13" i="6"/>
  <c r="F22" i="6" s="1"/>
  <c r="G17" i="7"/>
  <c r="G21" i="7" s="1"/>
  <c r="G21" i="17"/>
  <c r="F14" i="6" l="1"/>
  <c r="F23" i="6" s="1"/>
  <c r="F14" i="17"/>
  <c r="P22" i="17"/>
  <c r="L14" i="18"/>
  <c r="G22" i="17"/>
  <c r="G23" i="17" s="1"/>
  <c r="G16" i="7"/>
  <c r="G18" i="7" s="1"/>
  <c r="B12" i="17"/>
  <c r="G24" i="17" l="1"/>
  <c r="N13" i="7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<sst xmlns="http://schemas.openxmlformats.org/spreadsheetml/2006/main" count="529" uniqueCount="271">
  <si>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</si>
  <si>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</si>
  <si>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</si>
  <si>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</si>
  <si>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</si>
  <si>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</si>
  <si>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</si>
  <si>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</si>
  <si>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</si>
  <si>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</si>
  <si>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</si>
  <si>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</si>
  <si>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</si>
  <si>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</si>
  <si>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</si>
  <si>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</si>
  <si>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</si>
  <si>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</si>
  <si>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</si>
  <si>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</si>
  <si>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</si>
  <si>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</si>
  <si>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</si>
  <si>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</si>
  <si>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</si>
  <si>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</si>
  <si>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</si>
  <si>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</si>
  <si>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</si>
  <si>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</si>
  <si>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</si>
  <si>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</si>
  <si>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</si>
  <si>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</si>
  <si>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</si>
  <si>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</si>
  <si>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</si>
  <si>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</si>
  <si>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</si>
  <si>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</si>
  <si>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</si>
  <si>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</si>
  <si>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</si>
  <si>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</si>
  <si>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</si>
  <si>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</si>
  <si>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</si>
  <si>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</si>
  <si>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</si>
  <si>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</si>
  <si>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</si>
  <si>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</si>
  <si>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</si>
  <si>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</si>
  <si>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</si>
  <si>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</si>
  <si>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</si>
  <si>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</si>
  <si>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</si>
  <si>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</si>
  <si>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</si>
  <si>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</si>
  <si>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</si>
  <si>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</si>
  <si>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</si>
  <si>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</si>
  <si>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</si>
  <si>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</si>
  <si>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</si>
  <si>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</si>
  <si>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</si>
  <si>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</si>
  <si>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</si>
  <si>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</si>
  <si>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</si>
  <si>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</si>
  <si>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</si>
  <si>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</si>
  <si>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</si>
  <si>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</si>
  <si>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</si>
  <si>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</si>
  <si>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</si>
  <si>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</si>
  <si>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</si>
  <si>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</si>
  <si>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</si>
  <si>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</si>
  <si>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</si>
  <si>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</si>
  <si>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</si>
  <si>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</si>
  <si>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</si>
  <si>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</si>
  <si>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</si>
  <si>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</si>
  <si>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</si>
  <si>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</si>
  <si>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</si>
  <si>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</si>
  <si>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</si>
  <si>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</si>
  <si>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</si>
  <si>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</si>
  <si>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</si>
  <si>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</si>
  <si>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</si>
  <si>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</si>
  <si>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</si>
  <si>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</si>
  <si>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</si>
  <si>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</si>
  <si>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</si>
  <si>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</si>
  <si>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</si>
  <si>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</si>
  <si>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</si>
  <si>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</si>
  <si>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</si>
  <si>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</si>
  <si>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</si>
  <si>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</si>
  <si>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</si>
  <si>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</si>
  <si>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</si>
  <si>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</si>
  <si>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</si>
  <si>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</si>
  <si>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</si>
  <si>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</si>
  <si>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</si>
  <si>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</si>
  <si>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</si>
  <si>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</si>
  <si>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</si>
  <si>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</si>
  <si>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</si>
  <si>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</si>
  <si>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</si>
  <si>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</si>
  <si>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</si>
  <si>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</si>
  <si>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</si>
  <si>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</si>
  <si>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</si>
  <si>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</si>
  <si>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</si>
  <si>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</si>
  <si>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</si>
  <si>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</si>
  <si>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</si>
  <si>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</si>
  <si>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</si>
  <si>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</si>
  <si>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</si>
  <si>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</si>
  <si>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</si>
  <si>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</si>
  <si>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</si>
  <si>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</si>
  <si>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</si>
  <si>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</si>
  <si>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</si>
  <si>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</si>
  <si>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</si>
  <si>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</si>
  <si>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</si>
  <si>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</si>
  <si>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</si>
  <si>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</si>
  <si>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</si>
  <si>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</si>
  <si>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</si>
  <si>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</si>
  <si>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</si>
  <si>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</si>
  <si>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</si>
  <si>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</si>
  <si>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</si>
  <si>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</si>
  <si>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</si>
  <si>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</si>
  <si>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</si>
  <si>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</si>
  <si>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</si>
  <si>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</si>
  <si>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</si>
  <si>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</si>
  <si>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</si>
  <si>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</si>
  <si>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</si>
  <si>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</si>
  <si>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</si>
  <si>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</si>
  <si>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</si>
  <si>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</si>
  <si>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</si>
  <si>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</si>
  <si>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</si>
  <si>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</si>
  <si>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</si>
  <si>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</si>
  <si>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</si>
  <si>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</si>
  <si>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</si>
  <si>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</si>
  <si>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</si>
  <si>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</si>
  <si>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</si>
  <si>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</si>
  <si>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</si>
  <si>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</si>
  <si>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</si>
  <si>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</si>
  <si>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</si>
  <si>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</si>
  <si>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</si>
  <si>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</si>
  <si>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</si>
  <si>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</si>
  <si>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</si>
  <si>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</si>
  <si>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</si>
  <si>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</si>
  <si>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</si>
  <si>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</si>
  <si>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</si>
  <si>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</si>
  <si>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</si>
  <si>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</si>
  <si>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</si>
  <si>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</si>
  <si>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</si>
  <si>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</si>
  <si>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</si>
  <si>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</si>
  <si>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</si>
  <si>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</si>
  <si>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</si>
  <si>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</si>
  <si>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</si>
  <si>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</si>
  <si>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</si>
  <si>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</si>
  <si>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①歯科外来・在宅ベースアップ評価料（Ⅰ）【病院・診療所共通】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</si>
  <si>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t>②歯科外来・在宅ベースアップ評価料（Ⅱ）【無床診療所のみ】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</si>
  <si>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①歯科外来・在宅ベースアップ評価料（Ⅰ）【病院・診療所共通】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</si>
  <si>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歯科外来・在宅ベースアップ評価料（Ⅰ）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シカ</t>
    </rPh>
    <rPh sb="7" eb="9">
      <t>ガイライ</t>
    </rPh>
    <rPh sb="10" eb="12">
      <t>ザイタク</t>
    </rPh>
    <rPh sb="18" eb="20">
      <t>ヒョウカ</t>
    </rPh>
    <rPh sb="20" eb="21">
      <t>リョウ</t>
    </rPh>
    <rPh sb="25" eb="27">
      <t>サンテイ</t>
    </rPh>
    <rPh sb="27" eb="29">
      <t>ミコ</t>
    </rPh>
    <rPh sb="31" eb="33">
      <t>ケイサン</t>
    </rPh>
    <rPh sb="34" eb="35">
      <t>オコナ</t>
    </rPh>
    <rPh sb="80" eb="82">
      <t>サンテイ</t>
    </rPh>
    <rPh sb="84" eb="87">
      <t>ショシンリョウ</t>
    </rPh>
    <rPh sb="87" eb="88">
      <t>トウ</t>
    </rPh>
    <rPh sb="89" eb="91">
      <t>サンテイ</t>
    </rPh>
    <rPh sb="91" eb="93">
      <t>カイスウ</t>
    </rPh>
    <rPh sb="94" eb="96">
      <t>ニュウリョク</t>
    </rPh>
    <phoneticPr fontId="2"/>
  </si>
  <si>
    <r>
      <t>○ 歯科外来・在宅ベースアップ評価料（Ⅰ）による算定見込みだけでは、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歯科外来・在宅ベースアップ評価料（Ⅱ）を算定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シカ</t>
    </rPh>
    <rPh sb="4" eb="6">
      <t>ガイライ</t>
    </rPh>
    <rPh sb="7" eb="9">
      <t>ザイタク</t>
    </rPh>
    <rPh sb="15" eb="17">
      <t>ヒョウカ</t>
    </rPh>
    <rPh sb="17" eb="18">
      <t>リョウ</t>
    </rPh>
    <rPh sb="24" eb="26">
      <t>サンテイ</t>
    </rPh>
    <rPh sb="26" eb="28">
      <t>ミコ</t>
    </rPh>
    <rPh sb="34" eb="36">
      <t>チンギン</t>
    </rPh>
    <rPh sb="36" eb="37">
      <t>ゾウ</t>
    </rPh>
    <rPh sb="37" eb="38">
      <t>リツ</t>
    </rPh>
    <rPh sb="44" eb="45">
      <t>ミ</t>
    </rPh>
    <rPh sb="48" eb="51">
      <t>シンリョウジョ</t>
    </rPh>
    <rPh sb="57" eb="59">
      <t>シカ</t>
    </rPh>
    <rPh sb="59" eb="61">
      <t>ガイライ</t>
    </rPh>
    <rPh sb="62" eb="64">
      <t>ザイタク</t>
    </rPh>
    <rPh sb="70" eb="72">
      <t>ヒョウカ</t>
    </rPh>
    <rPh sb="72" eb="73">
      <t>リョウ</t>
    </rPh>
    <rPh sb="77" eb="79">
      <t>サンテイ</t>
    </rPh>
    <phoneticPr fontId="2"/>
  </si>
  <si>
    <t>※　歯科外来・在宅ベースアップ評価料Ⅱの区分については、該当する区分より低い区分を選択することも可能です。</t>
    <rPh sb="2" eb="4">
      <t>シカ</t>
    </rPh>
    <rPh sb="4" eb="6">
      <t>ガイライ</t>
    </rPh>
    <rPh sb="7" eb="9">
      <t>ザイタク</t>
    </rPh>
    <rPh sb="15" eb="17">
      <t>ヒョウカ</t>
    </rPh>
    <rPh sb="17" eb="18">
      <t>リョウ</t>
    </rPh>
    <rPh sb="20" eb="22">
      <t>クブン</t>
    </rPh>
    <rPh sb="28" eb="30">
      <t>ガイトウ</t>
    </rPh>
    <rPh sb="32" eb="34">
      <t>クブン</t>
    </rPh>
    <rPh sb="36" eb="37">
      <t>ヒク</t>
    </rPh>
    <rPh sb="38" eb="40">
      <t>クブン</t>
    </rPh>
    <rPh sb="41" eb="43">
      <t>センタク</t>
    </rPh>
    <rPh sb="48" eb="50">
      <t>カノウ</t>
    </rPh>
    <phoneticPr fontId="2"/>
  </si>
  <si>
    <t>初診・歯科訪問診療時</t>
    <rPh sb="0" eb="2">
      <t>ショシン</t>
    </rPh>
    <rPh sb="3" eb="5">
      <t>シカ</t>
    </rPh>
    <rPh sb="5" eb="7">
      <t>ホウモン</t>
    </rPh>
    <rPh sb="7" eb="9">
      <t>シンリョウ</t>
    </rPh>
    <rPh sb="9" eb="10">
      <t>ジ</t>
    </rPh>
    <phoneticPr fontId="2"/>
  </si>
  <si>
    <t>②歯科外来・在宅ベースアップ評価料（Ⅰ）による賃金増率等</t>
    <rPh sb="1" eb="3">
      <t>シカ</t>
    </rPh>
    <rPh sb="3" eb="5">
      <t>ガイライ</t>
    </rPh>
    <rPh sb="5" eb="7">
      <t>ザイタク</t>
    </rPh>
    <rPh sb="13" eb="15">
      <t>ヒョウカ</t>
    </rPh>
    <rPh sb="15" eb="16">
      <t>リョウ</t>
    </rPh>
    <rPh sb="26" eb="27">
      <t>トウ</t>
    </rPh>
    <phoneticPr fontId="2"/>
  </si>
  <si>
    <t>②歯科外来・在宅ベースアップ評価料（Ⅱ）【無床診療所のみ】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</si>
  <si>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歯科外来・在宅ベースアップ評価料（Ⅰ）による１月当たり収入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</si>
  <si>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t>歯科外来・在宅ベースアップ評価料（Ⅱ）による１月当たり収入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</si>
  <si>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r>
      <t>ベースアップ評価料計算支援ツール</t>
    </r>
    <r>
      <rPr>
        <b/>
        <sz val="24"/>
        <color rgb="FFFF0000"/>
        <rFont val="メイリオ"/>
        <family val="3"/>
        <charset val="128"/>
      </rPr>
      <t>【歯科医療機関の場合】</t>
    </r>
    <rPh sb="17" eb="23">
      <t>シカイリョウキカン</t>
    </rPh>
    <rPh sb="24" eb="26">
      <t>バアイ</t>
    </rPh>
    <phoneticPr fontId="2"/>
  </si>
  <si>
    <t>月</t>
    <rPh sb="0" eb="1">
      <t>ツキ</t>
    </rPh>
    <phoneticPr fontId="2"/>
  </si>
  <si>
    <t>給与対象月（開始月）</t>
    <rPh sb="0" eb="2">
      <t>キュウヨ</t>
    </rPh>
    <rPh sb="2" eb="4">
      <t>タイショウ</t>
    </rPh>
    <rPh sb="4" eb="5">
      <t>ヅキ</t>
    </rPh>
    <rPh sb="6" eb="8">
      <t>カイシ</t>
    </rPh>
    <rPh sb="8" eb="9">
      <t>ツキ</t>
    </rPh>
    <phoneticPr fontId="2"/>
  </si>
  <si>
    <t>差分</t>
    <rPh sb="0" eb="2">
      <t>サブン</t>
    </rPh>
    <phoneticPr fontId="2"/>
  </si>
  <si>
    <t>前年3月</t>
    <rPh sb="0" eb="2">
      <t>ゼンネン</t>
    </rPh>
    <rPh sb="3" eb="4">
      <t>ガツ</t>
    </rPh>
    <phoneticPr fontId="2"/>
  </si>
  <si>
    <t>前年6月</t>
    <rPh sb="0" eb="2">
      <t>ゼンネン</t>
    </rPh>
    <rPh sb="3" eb="4">
      <t>ガツ</t>
    </rPh>
    <phoneticPr fontId="2"/>
  </si>
  <si>
    <t>前年9月</t>
    <rPh sb="0" eb="2">
      <t>ゼンネン</t>
    </rPh>
    <rPh sb="3" eb="4">
      <t>ガツ</t>
    </rPh>
    <phoneticPr fontId="2"/>
  </si>
  <si>
    <t>前年12月</t>
    <rPh sb="0" eb="2">
      <t>ゼンネン</t>
    </rPh>
    <rPh sb="4" eb="5">
      <t>ガツ</t>
    </rPh>
    <phoneticPr fontId="2"/>
  </si>
  <si>
    <t>別表7</t>
    <rPh sb="0" eb="2">
      <t>ベッピョウ</t>
    </rPh>
    <phoneticPr fontId="2"/>
  </si>
  <si>
    <t>ツール上</t>
    <rPh sb="3" eb="4">
      <t>ジョウ</t>
    </rPh>
    <phoneticPr fontId="2"/>
  </si>
  <si>
    <t>対応表</t>
    <rPh sb="0" eb="2">
      <t>タイオウ</t>
    </rPh>
    <rPh sb="2" eb="3">
      <t>ヒョウ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</si>
  <si>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算定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サンテイ</t>
    </rPh>
    <rPh sb="3" eb="4">
      <t>オコナ</t>
    </rPh>
    <rPh sb="5" eb="6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</si>
  <si>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算出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サンシュツ</t>
    </rPh>
    <rPh sb="3" eb="4">
      <t>オコナ</t>
    </rPh>
    <rPh sb="5" eb="6">
      <t>ツキ</t>
    </rPh>
    <phoneticPr fontId="2"/>
  </si>
  <si>
    <t>算定開始予定日</t>
    <rPh sb="0" eb="2">
      <t>サンテイ</t>
    </rPh>
    <rPh sb="2" eb="4">
      <t>カイシ</t>
    </rPh>
    <rPh sb="4" eb="7">
      <t>ヨテイビ</t>
    </rPh>
    <phoneticPr fontId="2"/>
  </si>
  <si>
    <t>↑STEP1の入力値</t>
    <rPh sb="7" eb="10">
      <t>ニュウリョクチ</t>
    </rPh>
    <phoneticPr fontId="2"/>
  </si>
  <si>
    <t>令和６年５月２日版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</si>
</sst>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24"/>
      <color rgb="FFFF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indent="1"/>
    </xf>
    <xf numFmtId="0" fontId="0" fillId="0" borderId="0" xfId="0" applyAlignment="1">
      <alignment vertical="center" shrinkToFit="1"/>
    </xf>
    <xf numFmtId="0" fontId="0" fillId="7" borderId="0" xfId="0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28" fillId="7" borderId="0" xfId="0" applyFont="1" applyFill="1" applyAlignment="1">
      <alignment vertical="center" shrinkToFit="1"/>
    </xf>
    <xf numFmtId="0" fontId="28" fillId="8" borderId="0" xfId="0" applyFont="1" applyFill="1" applyAlignment="1">
      <alignment vertical="center" shrinkToFit="1"/>
    </xf>
    <xf numFmtId="0" fontId="0" fillId="0" borderId="0" xfId="0" applyAlignment="1">
      <alignment horizontal="left" vertical="center" shrinkToFit="1"/>
    </xf>
    <xf numFmtId="179" fontId="0" fillId="0" borderId="23" xfId="0" applyNumberFormat="1" applyBorder="1">
      <alignment vertical="center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55" fontId="5" fillId="4" borderId="3" xfId="0" applyNumberFormat="1" applyFont="1" applyFill="1" applyBorder="1" applyAlignment="1">
      <alignment horizontal="center" vertical="center"/>
    </xf>
    <xf numFmtId="55" fontId="5" fillId="4" borderId="4" xfId="0" applyNumberFormat="1" applyFont="1" applyFill="1" applyBorder="1" applyAlignment="1">
      <alignment horizontal="center" vertical="center"/>
    </xf>
    <xf numFmtId="55" fontId="5" fillId="4" borderId="5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5" fillId="3" borderId="0" xfId="1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/>
            <a:t>10000</a:t>
          </a:r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113748</xdr:colOff>
      <xdr:row>2</xdr:row>
      <xdr:rowOff>98976</xdr:rowOff>
    </xdr:from>
    <xdr:to>
      <xdr:col>21</xdr:col>
      <xdr:colOff>368299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15548" y="568876"/>
          <a:ext cx="7487201" cy="41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412750</xdr:colOff>
      <xdr:row>17</xdr:row>
      <xdr:rowOff>222250</xdr:rowOff>
    </xdr:from>
    <xdr:to>
      <xdr:col>21</xdr:col>
      <xdr:colOff>20100</xdr:colOff>
      <xdr:row>26</xdr:row>
      <xdr:rowOff>6350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550" y="4216400"/>
          <a:ext cx="6840000" cy="1898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368300</xdr:colOff>
      <xdr:row>19</xdr:row>
      <xdr:rowOff>190500</xdr:rowOff>
    </xdr:from>
    <xdr:to>
      <xdr:col>5</xdr:col>
      <xdr:colOff>38100</xdr:colOff>
      <xdr:row>21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68300" y="4654550"/>
          <a:ext cx="1797050" cy="336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歯科はこちらに入力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21</xdr:col>
      <xdr:colOff>355600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65246" y="562526"/>
          <a:ext cx="7424804" cy="41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424344</xdr:colOff>
      <xdr:row>9</xdr:row>
      <xdr:rowOff>0</xdr:rowOff>
    </xdr:from>
    <xdr:to>
      <xdr:col>9</xdr:col>
      <xdr:colOff>375294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24344" y="2108200"/>
          <a:ext cx="3780000" cy="31318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356799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295636"/>
          <a:ext cx="3780000" cy="30683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120650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800600" y="4504219"/>
          <a:ext cx="3534740" cy="31318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showGridLines="0" tabSelected="1" workbookViewId="0">
      <selection activeCell="B5" sqref="B5:T8"/>
    </sheetView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W1" s="27"/>
      <c r="X1" s="36" t="s">
        <v>0</v>
      </c>
      <c r="Y1" s="36"/>
      <c r="Z1" s="27"/>
      <c r="AA1" s="27"/>
    </row>
    <row r="2" spans="2:27" ht="18.75" customHeight="1" x14ac:dyDescent="0.4">
      <c r="B2" s="37" t="s">
        <v>255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6"/>
      <c r="Y2" s="36"/>
      <c r="Z2" s="27"/>
      <c r="AA2" s="27"/>
    </row>
    <row r="3" spans="2:27" ht="18.75" customHeight="1" thickBot="1" x14ac:dyDescent="0.4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AA3" s="4"/>
    </row>
    <row r="4" spans="2:27" ht="18.75" customHeight="1" thickBot="1" x14ac:dyDescent="0.45">
      <c r="Q4" s="42" t="s">
        <v>270</v>
      </c>
      <c r="R4" s="42"/>
      <c r="S4" s="42"/>
      <c r="T4" s="42"/>
      <c r="W4" s="44" t="s">
        <v>1</v>
      </c>
      <c r="X4" s="45"/>
      <c r="Y4" s="45"/>
      <c r="Z4" s="46"/>
      <c r="AA4" s="4"/>
    </row>
    <row r="5" spans="2:27" ht="18.75" customHeight="1" thickBot="1" x14ac:dyDescent="0.45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A5" s="4"/>
    </row>
    <row r="6" spans="2:27" ht="18.75" customHeight="1" thickBot="1" x14ac:dyDescent="0.4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38" t="s">
        <v>3</v>
      </c>
      <c r="X6" s="39"/>
      <c r="Y6" s="39"/>
      <c r="Z6" s="40"/>
      <c r="AA6" s="4"/>
    </row>
    <row r="7" spans="2:27" ht="18.75" customHeight="1" thickBot="1" x14ac:dyDescent="0.4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AA7" s="4"/>
    </row>
    <row r="8" spans="2:27" ht="18.75" customHeight="1" thickBot="1" x14ac:dyDescent="0.4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38" t="s">
        <v>4</v>
      </c>
      <c r="X8" s="39"/>
      <c r="Y8" s="39"/>
      <c r="Z8" s="40"/>
      <c r="AA8" s="4"/>
    </row>
    <row r="9" spans="2:27" ht="18.75" customHeight="1" x14ac:dyDescent="0.4">
      <c r="W9" s="14" t="s">
        <v>244</v>
      </c>
      <c r="AA9" s="4"/>
    </row>
    <row r="10" spans="2:27" ht="18.75" customHeight="1" x14ac:dyDescent="0.4">
      <c r="W10" s="14" t="s">
        <v>245</v>
      </c>
      <c r="AA10" s="4"/>
    </row>
    <row r="11" spans="2:27" ht="18.75" customHeight="1" x14ac:dyDescent="0.4">
      <c r="W11" s="14" t="s">
        <v>5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38" t="s">
        <v>200</v>
      </c>
      <c r="X13" s="39"/>
      <c r="Y13" s="39"/>
      <c r="Z13" s="40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41" t="s">
        <v>6</v>
      </c>
      <c r="X18" s="41"/>
      <c r="Y18" s="41" t="s">
        <v>7</v>
      </c>
      <c r="Z18" s="41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selectLockedCells="1"/>
  <mergeCells count="10">
    <mergeCell ref="X1:Y2"/>
    <mergeCell ref="B2:W3"/>
    <mergeCell ref="W13:Z13"/>
    <mergeCell ref="W18:X18"/>
    <mergeCell ref="Y18:Z18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showGridLines="0" workbookViewId="0">
      <selection activeCell="R13" sqref="R13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60" t="s">
        <v>0</v>
      </c>
      <c r="W1" s="60"/>
      <c r="X1" s="60"/>
      <c r="Y1" s="60"/>
      <c r="Z1" s="60"/>
      <c r="AA1" s="60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ht="18.75" customHeight="1" thickBot="1" x14ac:dyDescent="0.45">
      <c r="B5" s="62" t="s">
        <v>229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2:27" ht="18.75" customHeight="1" thickBot="1" x14ac:dyDescent="0.4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44" t="s">
        <v>3</v>
      </c>
      <c r="X6" s="45"/>
      <c r="Y6" s="45"/>
      <c r="Z6" s="46"/>
      <c r="AA6" s="4"/>
    </row>
    <row r="7" spans="2:27" ht="18.75" customHeight="1" thickBot="1" x14ac:dyDescent="0.4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2:27" ht="18.75" customHeight="1" thickBot="1" x14ac:dyDescent="0.4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38" t="s">
        <v>4</v>
      </c>
      <c r="X8" s="39"/>
      <c r="Y8" s="39"/>
      <c r="Z8" s="40"/>
      <c r="AA8" s="4"/>
    </row>
    <row r="9" spans="2:27" ht="18.75" customHeight="1" x14ac:dyDescent="0.4">
      <c r="V9" s="4"/>
      <c r="W9" s="14" t="s">
        <v>246</v>
      </c>
      <c r="X9" s="4"/>
      <c r="Y9" s="4"/>
      <c r="Z9" s="4"/>
      <c r="AA9" s="4"/>
    </row>
    <row r="10" spans="2:27" ht="18.75" customHeight="1" x14ac:dyDescent="0.4">
      <c r="B10" s="57" t="s">
        <v>8</v>
      </c>
      <c r="C10" s="58"/>
      <c r="D10" s="58"/>
      <c r="E10" s="4"/>
      <c r="F10" s="57" t="s">
        <v>9</v>
      </c>
      <c r="G10" s="58"/>
      <c r="H10" s="58"/>
      <c r="I10" s="58"/>
      <c r="J10" s="48" t="s">
        <v>10</v>
      </c>
      <c r="K10" s="49"/>
      <c r="L10" s="49"/>
      <c r="M10" s="50"/>
      <c r="R10" s="4"/>
      <c r="S10" s="4"/>
      <c r="T10" s="4"/>
      <c r="V10" s="4"/>
      <c r="W10" s="14" t="s">
        <v>245</v>
      </c>
      <c r="X10" s="4"/>
      <c r="Y10" s="4"/>
      <c r="Z10" s="4"/>
      <c r="AA10" s="4"/>
    </row>
    <row r="11" spans="2:27" ht="18.75" customHeight="1" x14ac:dyDescent="0.4">
      <c r="B11" s="61">
        <v>45444</v>
      </c>
      <c r="C11" s="61"/>
      <c r="D11" s="61"/>
      <c r="E11" s="4"/>
      <c r="F11" s="59">
        <f>給与対象月!I4</f>
        <v>44986</v>
      </c>
      <c r="G11" s="59"/>
      <c r="H11" s="59"/>
      <c r="I11" s="59"/>
      <c r="J11" s="47"/>
      <c r="K11" s="47"/>
      <c r="L11" s="47"/>
      <c r="M11" s="47"/>
      <c r="R11" s="4"/>
      <c r="S11" s="4"/>
      <c r="T11" s="4"/>
      <c r="V11" s="4"/>
      <c r="W11" s="14" t="s">
        <v>5</v>
      </c>
      <c r="X11" s="4"/>
      <c r="Y11" s="4"/>
      <c r="Z11" s="4"/>
      <c r="AA11" s="4"/>
    </row>
    <row r="12" spans="2:27" ht="18.75" customHeight="1" thickBot="1" x14ac:dyDescent="0.45">
      <c r="B12" s="61"/>
      <c r="C12" s="61"/>
      <c r="D12" s="61"/>
      <c r="E12" s="4"/>
      <c r="F12" s="59">
        <f>EDATE(F11,1)</f>
        <v>45017</v>
      </c>
      <c r="G12" s="59"/>
      <c r="H12" s="59"/>
      <c r="I12" s="59"/>
      <c r="J12" s="47"/>
      <c r="K12" s="47"/>
      <c r="L12" s="47"/>
      <c r="M12" s="47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1"/>
      <c r="C13" s="21"/>
      <c r="D13" s="21"/>
      <c r="E13" s="4"/>
      <c r="F13" s="59">
        <f t="shared" ref="F13:F22" si="0">EDATE(F12,1)</f>
        <v>45047</v>
      </c>
      <c r="G13" s="59"/>
      <c r="H13" s="59"/>
      <c r="I13" s="59"/>
      <c r="J13" s="47"/>
      <c r="K13" s="47"/>
      <c r="L13" s="47"/>
      <c r="M13" s="47"/>
      <c r="R13" s="4"/>
      <c r="S13" s="4"/>
      <c r="T13" s="4"/>
      <c r="V13" s="4"/>
      <c r="W13" s="38" t="s">
        <v>200</v>
      </c>
      <c r="X13" s="39"/>
      <c r="Y13" s="39"/>
      <c r="Z13" s="40"/>
      <c r="AA13" s="4"/>
    </row>
    <row r="14" spans="2:27" ht="18.75" customHeight="1" x14ac:dyDescent="0.4">
      <c r="B14" s="4"/>
      <c r="C14" s="4"/>
      <c r="D14" s="4"/>
      <c r="E14" s="4"/>
      <c r="F14" s="59">
        <f t="shared" si="0"/>
        <v>45078</v>
      </c>
      <c r="G14" s="59"/>
      <c r="H14" s="59"/>
      <c r="I14" s="59"/>
      <c r="J14" s="47"/>
      <c r="K14" s="47"/>
      <c r="L14" s="47"/>
      <c r="M14" s="47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59">
        <f t="shared" si="0"/>
        <v>45108</v>
      </c>
      <c r="G15" s="59"/>
      <c r="H15" s="59"/>
      <c r="I15" s="59"/>
      <c r="J15" s="47"/>
      <c r="K15" s="47"/>
      <c r="L15" s="47"/>
      <c r="M15" s="47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59">
        <f t="shared" si="0"/>
        <v>45139</v>
      </c>
      <c r="G16" s="59"/>
      <c r="H16" s="59"/>
      <c r="I16" s="59"/>
      <c r="J16" s="47"/>
      <c r="K16" s="47"/>
      <c r="L16" s="47"/>
      <c r="M16" s="47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59">
        <f t="shared" si="0"/>
        <v>45170</v>
      </c>
      <c r="G17" s="59"/>
      <c r="H17" s="59"/>
      <c r="I17" s="59"/>
      <c r="J17" s="47"/>
      <c r="K17" s="47"/>
      <c r="L17" s="47"/>
      <c r="M17" s="47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59">
        <f t="shared" si="0"/>
        <v>45200</v>
      </c>
      <c r="G18" s="59"/>
      <c r="H18" s="59"/>
      <c r="I18" s="59"/>
      <c r="J18" s="47"/>
      <c r="K18" s="47"/>
      <c r="L18" s="47"/>
      <c r="M18" s="47"/>
      <c r="R18" s="4"/>
      <c r="S18" s="4"/>
      <c r="T18" s="4"/>
      <c r="V18" s="4"/>
      <c r="W18" s="41" t="s">
        <v>6</v>
      </c>
      <c r="X18" s="41"/>
      <c r="Y18" s="41" t="s">
        <v>7</v>
      </c>
      <c r="Z18" s="41"/>
    </row>
    <row r="19" spans="1:52" ht="18.75" customHeight="1" x14ac:dyDescent="0.4">
      <c r="B19" s="4"/>
      <c r="C19" s="4"/>
      <c r="D19" s="4"/>
      <c r="E19" s="4"/>
      <c r="F19" s="59">
        <f t="shared" si="0"/>
        <v>45231</v>
      </c>
      <c r="G19" s="59"/>
      <c r="H19" s="59"/>
      <c r="I19" s="59"/>
      <c r="J19" s="47"/>
      <c r="K19" s="47"/>
      <c r="L19" s="47"/>
      <c r="M19" s="47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59">
        <f t="shared" si="0"/>
        <v>45261</v>
      </c>
      <c r="G20" s="59"/>
      <c r="H20" s="59"/>
      <c r="I20" s="59"/>
      <c r="J20" s="47"/>
      <c r="K20" s="47"/>
      <c r="L20" s="47"/>
      <c r="M20" s="47"/>
      <c r="R20" s="4"/>
      <c r="S20" s="4"/>
      <c r="T20" s="4"/>
    </row>
    <row r="21" spans="1:52" x14ac:dyDescent="0.4">
      <c r="B21" s="4"/>
      <c r="C21" s="4"/>
      <c r="D21" s="4"/>
      <c r="E21" s="4"/>
      <c r="F21" s="59">
        <f t="shared" si="0"/>
        <v>45292</v>
      </c>
      <c r="G21" s="59"/>
      <c r="H21" s="59"/>
      <c r="I21" s="59"/>
      <c r="J21" s="47"/>
      <c r="K21" s="47"/>
      <c r="L21" s="47"/>
      <c r="M21" s="47"/>
      <c r="R21" s="4"/>
      <c r="S21" s="4"/>
      <c r="T21" s="4"/>
    </row>
    <row r="22" spans="1:52" x14ac:dyDescent="0.4">
      <c r="B22" s="4"/>
      <c r="C22" s="4"/>
      <c r="D22" s="4"/>
      <c r="E22" s="4"/>
      <c r="F22" s="59">
        <f t="shared" si="0"/>
        <v>45323</v>
      </c>
      <c r="G22" s="59"/>
      <c r="H22" s="59"/>
      <c r="I22" s="59"/>
      <c r="J22" s="47"/>
      <c r="K22" s="47"/>
      <c r="L22" s="47"/>
      <c r="M22" s="47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63" t="s">
        <v>11</v>
      </c>
      <c r="G24" s="63"/>
      <c r="H24" s="63"/>
      <c r="I24" s="64"/>
      <c r="J24" s="51">
        <f>IFERROR(AVERAGE(J11:M22),0)</f>
        <v>0</v>
      </c>
      <c r="K24" s="52"/>
      <c r="L24" s="52"/>
      <c r="M24" s="53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63"/>
      <c r="G25" s="63"/>
      <c r="H25" s="63"/>
      <c r="I25" s="64"/>
      <c r="J25" s="54"/>
      <c r="K25" s="55"/>
      <c r="L25" s="55"/>
      <c r="M25" s="56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39"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  <mergeCell ref="V1:AA2"/>
    <mergeCell ref="Q4:T4"/>
    <mergeCell ref="B10:D10"/>
    <mergeCell ref="B11:D12"/>
    <mergeCell ref="B5:T8"/>
    <mergeCell ref="J11:M11"/>
    <mergeCell ref="J12:M12"/>
    <mergeCell ref="J14:M14"/>
    <mergeCell ref="J13:M13"/>
    <mergeCell ref="F10:I10"/>
    <mergeCell ref="F11:I11"/>
    <mergeCell ref="F12:I12"/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showGridLines="0" topLeftCell="A4" workbookViewId="0">
      <selection activeCell="B12" sqref="B12:D13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60" t="s">
        <v>0</v>
      </c>
      <c r="W1" s="60"/>
      <c r="X1" s="60"/>
      <c r="Y1" s="60"/>
      <c r="Z1" s="60"/>
      <c r="AA1" s="60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s="1" customFormat="1" ht="18.75" customHeight="1" thickBot="1" x14ac:dyDescent="0.45">
      <c r="B5" s="62" t="s">
        <v>247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38" t="s">
        <v>3</v>
      </c>
      <c r="X6" s="39"/>
      <c r="Y6" s="39"/>
      <c r="Z6" s="40"/>
      <c r="AA6" s="4"/>
    </row>
    <row r="7" spans="2:27" s="1" customFormat="1" ht="18.75" customHeight="1" thickBot="1" x14ac:dyDescent="0.4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44" t="s">
        <v>4</v>
      </c>
      <c r="X8" s="45"/>
      <c r="Y8" s="45"/>
      <c r="Z8" s="46"/>
      <c r="AA8" s="4"/>
    </row>
    <row r="9" spans="2:27" s="1" customFormat="1" ht="18.75" customHeight="1" x14ac:dyDescent="0.4">
      <c r="V9" s="4"/>
      <c r="W9" s="15" t="s">
        <v>244</v>
      </c>
      <c r="X9" s="4"/>
      <c r="Y9" s="4"/>
      <c r="Z9" s="4"/>
      <c r="AA9" s="4"/>
    </row>
    <row r="10" spans="2:27" s="1" customFormat="1" ht="18.75" customHeight="1" x14ac:dyDescent="0.4">
      <c r="F10" s="57" t="s">
        <v>12</v>
      </c>
      <c r="G10" s="57"/>
      <c r="H10" s="57"/>
      <c r="I10" s="57"/>
      <c r="J10" s="58" t="s">
        <v>234</v>
      </c>
      <c r="K10" s="58"/>
      <c r="L10" s="58"/>
      <c r="M10" s="58" t="s">
        <v>235</v>
      </c>
      <c r="N10" s="58"/>
      <c r="O10" s="58"/>
      <c r="P10" s="79" t="s">
        <v>13</v>
      </c>
      <c r="Q10" s="79"/>
      <c r="R10" s="79"/>
      <c r="S10" s="79" t="s">
        <v>14</v>
      </c>
      <c r="T10" s="79"/>
      <c r="U10" s="79"/>
      <c r="V10" s="4"/>
      <c r="W10" s="14" t="s">
        <v>245</v>
      </c>
      <c r="X10" s="4"/>
      <c r="Y10" s="4"/>
      <c r="Z10" s="4"/>
      <c r="AA10" s="4"/>
    </row>
    <row r="11" spans="2:27" s="1" customFormat="1" ht="18.75" customHeight="1" x14ac:dyDescent="0.4">
      <c r="B11" s="57" t="s">
        <v>8</v>
      </c>
      <c r="C11" s="58"/>
      <c r="D11" s="58"/>
      <c r="E11" s="4"/>
      <c r="F11" s="57"/>
      <c r="G11" s="57"/>
      <c r="H11" s="57"/>
      <c r="I11" s="57"/>
      <c r="J11" s="58"/>
      <c r="K11" s="58"/>
      <c r="L11" s="58"/>
      <c r="M11" s="58"/>
      <c r="N11" s="58"/>
      <c r="O11" s="58"/>
      <c r="P11" s="79"/>
      <c r="Q11" s="79"/>
      <c r="R11" s="79"/>
      <c r="S11" s="79"/>
      <c r="T11" s="79"/>
      <c r="U11" s="79"/>
      <c r="V11" s="4"/>
      <c r="W11" s="14" t="s">
        <v>5</v>
      </c>
      <c r="X11" s="4"/>
      <c r="Y11" s="4"/>
      <c r="Z11" s="4"/>
      <c r="AA11" s="4"/>
    </row>
    <row r="12" spans="2:27" s="1" customFormat="1" ht="18.75" customHeight="1" thickBot="1" x14ac:dyDescent="0.45">
      <c r="B12" s="78">
        <f>STEP１!B11</f>
        <v>45444</v>
      </c>
      <c r="C12" s="78"/>
      <c r="D12" s="78"/>
      <c r="E12" s="4"/>
      <c r="F12" s="74">
        <f>STEP１!F20</f>
        <v>45261</v>
      </c>
      <c r="G12" s="74"/>
      <c r="H12" s="74"/>
      <c r="I12" s="74"/>
      <c r="J12" s="65"/>
      <c r="K12" s="66"/>
      <c r="L12" s="67"/>
      <c r="M12" s="65"/>
      <c r="N12" s="66"/>
      <c r="O12" s="67"/>
      <c r="P12" s="65"/>
      <c r="Q12" s="66"/>
      <c r="R12" s="67"/>
      <c r="S12" s="65"/>
      <c r="T12" s="66"/>
      <c r="U12" s="67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78"/>
      <c r="C13" s="78"/>
      <c r="D13" s="78"/>
      <c r="E13" s="4"/>
      <c r="F13" s="74">
        <f>STEP１!F21</f>
        <v>45292</v>
      </c>
      <c r="G13" s="74"/>
      <c r="H13" s="74"/>
      <c r="I13" s="74"/>
      <c r="J13" s="65"/>
      <c r="K13" s="66"/>
      <c r="L13" s="67"/>
      <c r="M13" s="65"/>
      <c r="N13" s="66"/>
      <c r="O13" s="67"/>
      <c r="P13" s="65"/>
      <c r="Q13" s="66"/>
      <c r="R13" s="67"/>
      <c r="S13" s="65"/>
      <c r="T13" s="66"/>
      <c r="U13" s="67"/>
      <c r="V13" s="4"/>
      <c r="W13" s="38" t="s">
        <v>200</v>
      </c>
      <c r="X13" s="39"/>
      <c r="Y13" s="39"/>
      <c r="Z13" s="40"/>
      <c r="AA13" s="4"/>
    </row>
    <row r="14" spans="2:27" s="1" customFormat="1" x14ac:dyDescent="0.4">
      <c r="B14" s="21"/>
      <c r="C14" s="21"/>
      <c r="D14" s="21"/>
      <c r="E14" s="4"/>
      <c r="F14" s="75">
        <f>STEP１!F22</f>
        <v>45323</v>
      </c>
      <c r="G14" s="76"/>
      <c r="H14" s="76"/>
      <c r="I14" s="77"/>
      <c r="J14" s="65"/>
      <c r="K14" s="66"/>
      <c r="L14" s="67"/>
      <c r="M14" s="65"/>
      <c r="N14" s="66"/>
      <c r="O14" s="67"/>
      <c r="P14" s="65"/>
      <c r="Q14" s="66"/>
      <c r="R14" s="67"/>
      <c r="S14" s="65"/>
      <c r="T14" s="66"/>
      <c r="U14" s="67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63" t="s">
        <v>15</v>
      </c>
      <c r="G16" s="63"/>
      <c r="H16" s="63"/>
      <c r="I16" s="64"/>
      <c r="J16" s="68">
        <f>IFERROR(AVERAGE(J12:L14),0)</f>
        <v>0</v>
      </c>
      <c r="K16" s="69"/>
      <c r="L16" s="70"/>
      <c r="M16" s="68">
        <f>IFERROR(AVERAGE(M12:O14),0)</f>
        <v>0</v>
      </c>
      <c r="N16" s="69"/>
      <c r="O16" s="70"/>
      <c r="P16" s="68">
        <f>IFERROR(AVERAGE(P12:R14),0)</f>
        <v>0</v>
      </c>
      <c r="Q16" s="69"/>
      <c r="R16" s="70"/>
      <c r="S16" s="68">
        <f>IFERROR(AVERAGE(S12:U14),0)</f>
        <v>0</v>
      </c>
      <c r="T16" s="69"/>
      <c r="U16" s="70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63"/>
      <c r="G17" s="63"/>
      <c r="H17" s="63"/>
      <c r="I17" s="64"/>
      <c r="J17" s="71"/>
      <c r="K17" s="72"/>
      <c r="L17" s="73"/>
      <c r="M17" s="71"/>
      <c r="N17" s="72"/>
      <c r="O17" s="73"/>
      <c r="P17" s="71"/>
      <c r="Q17" s="72"/>
      <c r="R17" s="73"/>
      <c r="S17" s="71"/>
      <c r="T17" s="72"/>
      <c r="U17" s="73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41" t="s">
        <v>6</v>
      </c>
      <c r="X18" s="41"/>
      <c r="Y18" s="41" t="s">
        <v>7</v>
      </c>
      <c r="Z18" s="41"/>
    </row>
    <row r="19" spans="1:52" ht="18.75" customHeight="1" x14ac:dyDescent="0.4">
      <c r="A19" s="17"/>
      <c r="B19" s="17"/>
      <c r="C19" s="17"/>
      <c r="D19" s="17"/>
      <c r="E19" s="4"/>
      <c r="F19" s="57" t="s">
        <v>12</v>
      </c>
      <c r="G19" s="57"/>
      <c r="H19" s="57"/>
      <c r="I19" s="57"/>
      <c r="J19" s="58" t="s">
        <v>236</v>
      </c>
      <c r="K19" s="58"/>
      <c r="L19" s="58"/>
      <c r="M19" s="58" t="s">
        <v>237</v>
      </c>
      <c r="N19" s="58"/>
      <c r="O19" s="58"/>
      <c r="P19" s="79" t="s">
        <v>209</v>
      </c>
      <c r="Q19" s="79"/>
      <c r="R19" s="79"/>
      <c r="S19" s="79" t="s">
        <v>210</v>
      </c>
      <c r="T19" s="79"/>
      <c r="U19" s="79"/>
    </row>
    <row r="20" spans="1:52" ht="18.75" customHeight="1" x14ac:dyDescent="0.4">
      <c r="A20" s="17"/>
      <c r="B20" s="17"/>
      <c r="C20" s="17"/>
      <c r="D20" s="17"/>
      <c r="E20" s="4"/>
      <c r="F20" s="57"/>
      <c r="G20" s="57"/>
      <c r="H20" s="57"/>
      <c r="I20" s="57"/>
      <c r="J20" s="58"/>
      <c r="K20" s="58"/>
      <c r="L20" s="58"/>
      <c r="M20" s="58"/>
      <c r="N20" s="58"/>
      <c r="O20" s="58"/>
      <c r="P20" s="79"/>
      <c r="Q20" s="79"/>
      <c r="R20" s="79"/>
      <c r="S20" s="79"/>
      <c r="T20" s="79"/>
      <c r="U20" s="79"/>
    </row>
    <row r="21" spans="1:52" ht="18.75" customHeight="1" x14ac:dyDescent="0.4">
      <c r="A21" s="17"/>
      <c r="B21" s="17"/>
      <c r="C21" s="17"/>
      <c r="D21" s="17"/>
      <c r="F21" s="74">
        <f>F12</f>
        <v>45261</v>
      </c>
      <c r="G21" s="74"/>
      <c r="H21" s="74"/>
      <c r="I21" s="74"/>
      <c r="J21" s="65"/>
      <c r="K21" s="66"/>
      <c r="L21" s="67"/>
      <c r="M21" s="65"/>
      <c r="N21" s="66"/>
      <c r="O21" s="67"/>
      <c r="P21" s="65"/>
      <c r="Q21" s="66"/>
      <c r="R21" s="67"/>
      <c r="S21" s="65"/>
      <c r="T21" s="66"/>
      <c r="U21" s="67"/>
    </row>
    <row r="22" spans="1:52" ht="18.75" customHeight="1" x14ac:dyDescent="0.4">
      <c r="A22" s="17"/>
      <c r="B22" s="17"/>
      <c r="C22" s="17"/>
      <c r="D22" s="17"/>
      <c r="F22" s="74">
        <f>F13</f>
        <v>45292</v>
      </c>
      <c r="G22" s="74"/>
      <c r="H22" s="74"/>
      <c r="I22" s="74"/>
      <c r="J22" s="65"/>
      <c r="K22" s="66"/>
      <c r="L22" s="67"/>
      <c r="M22" s="65"/>
      <c r="N22" s="66"/>
      <c r="O22" s="67"/>
      <c r="P22" s="65"/>
      <c r="Q22" s="66"/>
      <c r="R22" s="67"/>
      <c r="S22" s="65"/>
      <c r="T22" s="66"/>
      <c r="U22" s="67"/>
    </row>
    <row r="23" spans="1:52" ht="18.75" customHeight="1" x14ac:dyDescent="0.4">
      <c r="A23" s="17"/>
      <c r="B23" s="17"/>
      <c r="C23" s="17"/>
      <c r="D23" s="17"/>
      <c r="F23" s="74">
        <f>F14</f>
        <v>45323</v>
      </c>
      <c r="G23" s="74"/>
      <c r="H23" s="74"/>
      <c r="I23" s="74"/>
      <c r="J23" s="65"/>
      <c r="K23" s="66"/>
      <c r="L23" s="67"/>
      <c r="M23" s="65"/>
      <c r="N23" s="66"/>
      <c r="O23" s="67"/>
      <c r="P23" s="65"/>
      <c r="Q23" s="66"/>
      <c r="R23" s="67"/>
      <c r="S23" s="65"/>
      <c r="T23" s="66"/>
      <c r="U23" s="67"/>
    </row>
    <row r="24" spans="1:52" ht="18.75" customHeight="1" thickBot="1" x14ac:dyDescent="0.45">
      <c r="A24" s="17"/>
      <c r="B24" s="17"/>
      <c r="C24" s="17"/>
      <c r="D24" s="17"/>
      <c r="E24" s="4"/>
    </row>
    <row r="25" spans="1:52" ht="18.75" customHeight="1" x14ac:dyDescent="0.4">
      <c r="A25" s="17"/>
      <c r="B25" s="17"/>
      <c r="C25" s="17"/>
      <c r="D25" s="17"/>
      <c r="E25" s="4"/>
      <c r="F25" s="63" t="s">
        <v>15</v>
      </c>
      <c r="G25" s="63"/>
      <c r="H25" s="63"/>
      <c r="I25" s="64"/>
      <c r="J25" s="68">
        <f>IFERROR(AVERAGE(J21:L23),0)</f>
        <v>0</v>
      </c>
      <c r="K25" s="69"/>
      <c r="L25" s="70"/>
      <c r="M25" s="68">
        <f>IFERROR(AVERAGE(M21:O23),0)</f>
        <v>0</v>
      </c>
      <c r="N25" s="69"/>
      <c r="O25" s="70"/>
      <c r="P25" s="68">
        <f>IFERROR(AVERAGE(P21:R23),0)</f>
        <v>0</v>
      </c>
      <c r="Q25" s="69"/>
      <c r="R25" s="70"/>
      <c r="S25" s="68">
        <f>IFERROR(AVERAGE(S21:U23),0)</f>
        <v>0</v>
      </c>
      <c r="T25" s="69"/>
      <c r="U25" s="70"/>
    </row>
    <row r="26" spans="1:52" ht="18.75" customHeight="1" thickBot="1" x14ac:dyDescent="0.45">
      <c r="B26" s="4"/>
      <c r="F26" s="63"/>
      <c r="G26" s="63"/>
      <c r="H26" s="63"/>
      <c r="I26" s="64"/>
      <c r="J26" s="71"/>
      <c r="K26" s="72"/>
      <c r="L26" s="73"/>
      <c r="M26" s="71"/>
      <c r="N26" s="72"/>
      <c r="O26" s="73"/>
      <c r="P26" s="71"/>
      <c r="Q26" s="72"/>
      <c r="R26" s="73"/>
      <c r="S26" s="71"/>
      <c r="T26" s="72"/>
      <c r="U26" s="73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selectLockedCells="1"/>
  <mergeCells count="61">
    <mergeCell ref="F22:I22"/>
    <mergeCell ref="J22:L22"/>
    <mergeCell ref="M22:O22"/>
    <mergeCell ref="P22:R22"/>
    <mergeCell ref="S22:U22"/>
    <mergeCell ref="F23:I23"/>
    <mergeCell ref="J23:L23"/>
    <mergeCell ref="M23:O23"/>
    <mergeCell ref="P23:R23"/>
    <mergeCell ref="S23:U23"/>
    <mergeCell ref="S25:U26"/>
    <mergeCell ref="F25:I26"/>
    <mergeCell ref="J25:L26"/>
    <mergeCell ref="M25:O26"/>
    <mergeCell ref="P25:R26"/>
    <mergeCell ref="F21:I21"/>
    <mergeCell ref="J21:L21"/>
    <mergeCell ref="M21:O21"/>
    <mergeCell ref="P21:R21"/>
    <mergeCell ref="S21:U21"/>
    <mergeCell ref="F19:I20"/>
    <mergeCell ref="J19:L20"/>
    <mergeCell ref="M19:O20"/>
    <mergeCell ref="P19:R20"/>
    <mergeCell ref="S19:U20"/>
    <mergeCell ref="V1:AA2"/>
    <mergeCell ref="Q4:T4"/>
    <mergeCell ref="W4:Z4"/>
    <mergeCell ref="B5:T8"/>
    <mergeCell ref="W6:Z6"/>
    <mergeCell ref="W8:Z8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F16:I17"/>
    <mergeCell ref="F12:I12"/>
    <mergeCell ref="F13:I13"/>
    <mergeCell ref="F14:I14"/>
    <mergeCell ref="J13:L13"/>
    <mergeCell ref="J16:L17"/>
    <mergeCell ref="J14:L14"/>
    <mergeCell ref="J12:L12"/>
    <mergeCell ref="P14:R14"/>
    <mergeCell ref="S14:U14"/>
    <mergeCell ref="W18:X18"/>
    <mergeCell ref="Y18:Z18"/>
    <mergeCell ref="M16:O17"/>
    <mergeCell ref="P16:R17"/>
    <mergeCell ref="S16:U17"/>
    <mergeCell ref="M14:O1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showGridLines="0" topLeftCell="A16" workbookViewId="0"/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60" t="s">
        <v>0</v>
      </c>
      <c r="W1" s="60"/>
      <c r="X1" s="60"/>
      <c r="Y1" s="60"/>
      <c r="Z1" s="60"/>
      <c r="AA1" s="60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1:27" s="1" customFormat="1" ht="18.75" customHeight="1" thickBot="1" x14ac:dyDescent="0.45">
      <c r="B5" s="62" t="s">
        <v>248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38" t="s">
        <v>3</v>
      </c>
      <c r="X6" s="39"/>
      <c r="Y6" s="39"/>
      <c r="Z6" s="40"/>
      <c r="AA6" s="4"/>
    </row>
    <row r="7" spans="1:27" s="1" customFormat="1" ht="18.75" customHeight="1" thickBot="1" x14ac:dyDescent="0.4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44" t="s">
        <v>4</v>
      </c>
      <c r="X8" s="45"/>
      <c r="Y8" s="45"/>
      <c r="Z8" s="46"/>
      <c r="AA8" s="4"/>
    </row>
    <row r="9" spans="1:27" s="1" customFormat="1" ht="18.75" customHeight="1" x14ac:dyDescent="0.4">
      <c r="V9" s="4"/>
      <c r="W9" s="14" t="s">
        <v>246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245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4" t="b">
        <v>0</v>
      </c>
      <c r="O11" s="4"/>
      <c r="P11" s="4"/>
      <c r="Q11" s="4"/>
      <c r="R11" s="4"/>
      <c r="S11" s="4"/>
      <c r="T11" s="4"/>
      <c r="V11" s="4"/>
      <c r="W11" s="14" t="s">
        <v>5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16</v>
      </c>
      <c r="C12" s="4"/>
      <c r="D12" s="4"/>
      <c r="E12" s="4"/>
      <c r="F12" s="4"/>
      <c r="G12" s="4"/>
      <c r="H12" s="23"/>
      <c r="I12" s="6" t="s">
        <v>197</v>
      </c>
      <c r="J12" s="4"/>
      <c r="K12" s="4"/>
      <c r="L12" s="4"/>
      <c r="M12" s="4"/>
      <c r="N12" s="24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3"/>
      <c r="I13" s="6" t="s">
        <v>198</v>
      </c>
      <c r="J13" s="4"/>
      <c r="K13" s="4"/>
      <c r="L13" s="4"/>
      <c r="M13" s="4"/>
      <c r="N13" s="83" t="str">
        <f>IFERROR(IF(OR(N11,G18&gt;=1.2%),"算定不可","算定可能"),"-")</f>
        <v>算定不可</v>
      </c>
      <c r="O13" s="84"/>
      <c r="P13" s="84"/>
      <c r="Q13" s="84"/>
      <c r="R13" s="84"/>
      <c r="S13" s="84"/>
      <c r="T13" s="85"/>
      <c r="V13" s="4"/>
      <c r="W13" s="38" t="s">
        <v>200</v>
      </c>
      <c r="X13" s="39"/>
      <c r="Y13" s="39"/>
      <c r="Z13" s="40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6"/>
      <c r="O14" s="87"/>
      <c r="P14" s="87"/>
      <c r="Q14" s="87"/>
      <c r="R14" s="87"/>
      <c r="S14" s="87"/>
      <c r="T14" s="88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9" t="str">
        <f>IFERROR(IF(AND(N11=FALSE,N12=FALSE),"",IF(N11,"③入院ベースアップ評価料へ進んでください。",IF(G18&gt;=1.2%,"Step3へ進んでください。",""))),"")</f>
        <v/>
      </c>
      <c r="O15" s="89"/>
      <c r="P15" s="89"/>
      <c r="Q15" s="89"/>
      <c r="R15" s="89"/>
      <c r="S15" s="89"/>
      <c r="T15" s="89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60" t="s">
        <v>11</v>
      </c>
      <c r="D16" s="60"/>
      <c r="E16" s="60"/>
      <c r="F16" s="60"/>
      <c r="G16" s="90">
        <f>一月当たり給与総額</f>
        <v>0</v>
      </c>
      <c r="H16" s="90"/>
      <c r="I16" s="90"/>
      <c r="J16" s="90"/>
      <c r="K16" s="4"/>
      <c r="L16" s="4"/>
      <c r="M16" s="4"/>
      <c r="N16" s="89"/>
      <c r="O16" s="89"/>
      <c r="P16" s="89"/>
      <c r="Q16" s="89"/>
      <c r="R16" s="89"/>
      <c r="S16" s="89"/>
      <c r="T16" s="89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60" t="s">
        <v>17</v>
      </c>
      <c r="D17" s="60"/>
      <c r="E17" s="60"/>
      <c r="F17" s="60"/>
      <c r="G17" s="90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90"/>
      <c r="I17" s="90"/>
      <c r="J17" s="90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60" t="s">
        <v>227</v>
      </c>
      <c r="D18" s="60"/>
      <c r="E18" s="60"/>
      <c r="F18" s="60"/>
      <c r="G18" s="82" t="str">
        <f>IFERROR(ROUNDDOWN(G17/G16,4),"-")</f>
        <v>-</v>
      </c>
      <c r="H18" s="82"/>
      <c r="I18" s="82"/>
      <c r="J18" s="82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1" t="s">
        <v>6</v>
      </c>
      <c r="X18" s="41"/>
      <c r="Y18" s="41" t="s">
        <v>7</v>
      </c>
      <c r="Z18" s="41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60" t="s">
        <v>18</v>
      </c>
      <c r="D21" s="60"/>
      <c r="E21" s="60"/>
      <c r="F21" s="60"/>
      <c r="G21" s="80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80"/>
      <c r="I21" s="80"/>
      <c r="J21" s="80"/>
      <c r="K21" s="80"/>
      <c r="L21" s="80"/>
      <c r="M21" s="80"/>
      <c r="N21" s="80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60" t="s">
        <v>19</v>
      </c>
      <c r="D22" s="60"/>
      <c r="E22" s="60"/>
      <c r="F22" s="60"/>
      <c r="G22" s="80" t="str">
        <f>IFERROR(IF(N13="算定可能",(VLOOKUP("該当",'リスト（外来）'!J:M,4,FALSE)),"-"),"-")</f>
        <v>-</v>
      </c>
      <c r="H22" s="80"/>
      <c r="I22" s="80"/>
      <c r="J22" s="80"/>
      <c r="K22" s="80"/>
      <c r="L22" s="80"/>
      <c r="M22" s="80"/>
      <c r="N22" s="80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60" t="s">
        <v>203</v>
      </c>
      <c r="D23" s="60"/>
      <c r="E23" s="60"/>
      <c r="F23" s="60"/>
      <c r="G23" s="81" t="s">
        <v>250</v>
      </c>
      <c r="H23" s="81"/>
      <c r="I23" s="81"/>
      <c r="J23" s="18" t="str">
        <f>VLOOKUP(G22,'リスト（外来）'!C:D,2,FALSE)</f>
        <v>-</v>
      </c>
      <c r="K23" s="60" t="s">
        <v>208</v>
      </c>
      <c r="L23" s="60"/>
      <c r="M23" s="60"/>
      <c r="N23" s="18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9"/>
      <c r="O24" s="4"/>
      <c r="P24" s="4"/>
      <c r="Q24" s="4"/>
      <c r="R24" s="4"/>
      <c r="S24" s="4"/>
      <c r="T24" s="4"/>
    </row>
    <row r="25" spans="1:52" x14ac:dyDescent="0.4">
      <c r="A25" s="14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24"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  <mergeCell ref="K23:M23"/>
    <mergeCell ref="G21:N21"/>
    <mergeCell ref="G22:N22"/>
    <mergeCell ref="C17:F17"/>
    <mergeCell ref="C21:F21"/>
    <mergeCell ref="C22:F22"/>
    <mergeCell ref="C23:F23"/>
    <mergeCell ref="G23:I23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showGridLines="0" topLeftCell="A7" workbookViewId="0"/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60" t="s">
        <v>0</v>
      </c>
      <c r="W1" s="60"/>
      <c r="X1" s="60"/>
      <c r="Y1" s="60"/>
      <c r="Z1" s="60"/>
      <c r="AA1" s="60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s="1" customFormat="1" ht="18.75" customHeight="1" thickBot="1" x14ac:dyDescent="0.45">
      <c r="B5" s="62" t="s">
        <v>231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38" t="s">
        <v>3</v>
      </c>
      <c r="X6" s="39"/>
      <c r="Y6" s="39"/>
      <c r="Z6" s="40"/>
      <c r="AA6" s="4"/>
    </row>
    <row r="7" spans="2:27" s="1" customFormat="1" ht="18.75" customHeight="1" thickBot="1" x14ac:dyDescent="0.4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44" t="s">
        <v>4</v>
      </c>
      <c r="X8" s="45"/>
      <c r="Y8" s="45"/>
      <c r="Z8" s="46"/>
      <c r="AA8" s="4"/>
    </row>
    <row r="9" spans="2:27" s="1" customFormat="1" ht="18.75" customHeight="1" x14ac:dyDescent="0.4">
      <c r="V9" s="4"/>
      <c r="W9" s="14" t="s">
        <v>244</v>
      </c>
      <c r="X9" s="4"/>
      <c r="Y9" s="4"/>
      <c r="Z9" s="4"/>
      <c r="AA9" s="4"/>
    </row>
    <row r="10" spans="2:27" s="1" customFormat="1" ht="18.75" customHeight="1" x14ac:dyDescent="0.4">
      <c r="F10" s="57" t="s">
        <v>22</v>
      </c>
      <c r="G10" s="57"/>
      <c r="H10" s="57"/>
      <c r="I10" s="57"/>
      <c r="J10" s="58" t="s">
        <v>23</v>
      </c>
      <c r="K10" s="58"/>
      <c r="L10" s="58"/>
      <c r="V10" s="4"/>
      <c r="W10" s="14" t="s">
        <v>252</v>
      </c>
      <c r="X10" s="4"/>
      <c r="Y10" s="4"/>
      <c r="Z10" s="4"/>
      <c r="AA10" s="4"/>
    </row>
    <row r="11" spans="2:27" s="1" customFormat="1" ht="18.75" customHeight="1" x14ac:dyDescent="0.4">
      <c r="B11" s="57" t="s">
        <v>8</v>
      </c>
      <c r="C11" s="58"/>
      <c r="D11" s="58"/>
      <c r="E11" s="4"/>
      <c r="F11" s="57"/>
      <c r="G11" s="57"/>
      <c r="H11" s="57"/>
      <c r="I11" s="57"/>
      <c r="J11" s="58"/>
      <c r="K11" s="58"/>
      <c r="L11" s="58"/>
      <c r="V11" s="4"/>
      <c r="W11" s="15" t="s">
        <v>5</v>
      </c>
      <c r="X11" s="4"/>
      <c r="Y11" s="4"/>
      <c r="Z11" s="4"/>
      <c r="AA11" s="4"/>
    </row>
    <row r="12" spans="2:27" s="1" customFormat="1" ht="18.75" customHeight="1" thickBot="1" x14ac:dyDescent="0.45">
      <c r="B12" s="78">
        <f>STEP１!B11</f>
        <v>45444</v>
      </c>
      <c r="C12" s="78"/>
      <c r="D12" s="78"/>
      <c r="E12" s="4"/>
      <c r="F12" s="74">
        <f>STEP１!F20</f>
        <v>45261</v>
      </c>
      <c r="G12" s="74"/>
      <c r="H12" s="74"/>
      <c r="I12" s="74"/>
      <c r="J12" s="96"/>
      <c r="K12" s="97"/>
      <c r="L12" s="98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78"/>
      <c r="C13" s="78"/>
      <c r="D13" s="78"/>
      <c r="E13" s="4"/>
      <c r="F13" s="74">
        <f>STEP１!F21</f>
        <v>45292</v>
      </c>
      <c r="G13" s="74"/>
      <c r="H13" s="74"/>
      <c r="I13" s="74"/>
      <c r="J13" s="96"/>
      <c r="K13" s="97"/>
      <c r="L13" s="98"/>
      <c r="N13" s="99" t="s">
        <v>238</v>
      </c>
      <c r="O13" s="63"/>
      <c r="P13" s="63"/>
      <c r="Q13" s="64"/>
      <c r="R13" s="100">
        <f>IFERROR(AVERAGE(J12:L14),0)</f>
        <v>0</v>
      </c>
      <c r="S13" s="101"/>
      <c r="T13" s="102"/>
      <c r="V13" s="4"/>
      <c r="W13" s="38" t="s">
        <v>200</v>
      </c>
      <c r="X13" s="39"/>
      <c r="Y13" s="39"/>
      <c r="Z13" s="40"/>
      <c r="AA13" s="4"/>
    </row>
    <row r="14" spans="2:27" s="1" customFormat="1" ht="18.75" customHeight="1" thickBot="1" x14ac:dyDescent="0.45">
      <c r="B14" s="21"/>
      <c r="C14" s="21"/>
      <c r="D14" s="21"/>
      <c r="E14" s="4"/>
      <c r="F14" s="74">
        <f>STEP１!F22</f>
        <v>45323</v>
      </c>
      <c r="G14" s="74"/>
      <c r="H14" s="74"/>
      <c r="I14" s="74"/>
      <c r="J14" s="96"/>
      <c r="K14" s="97"/>
      <c r="L14" s="98"/>
      <c r="N14" s="63"/>
      <c r="O14" s="63"/>
      <c r="P14" s="63"/>
      <c r="Q14" s="64"/>
      <c r="R14" s="103"/>
      <c r="S14" s="104"/>
      <c r="T14" s="105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16</v>
      </c>
      <c r="C17" s="4"/>
      <c r="D17" s="4"/>
      <c r="E17" s="4"/>
      <c r="F17" s="4"/>
      <c r="G17" s="4"/>
      <c r="H17" s="23"/>
      <c r="I17" s="6" t="s">
        <v>197</v>
      </c>
      <c r="J17" s="4"/>
      <c r="K17" s="4"/>
      <c r="N17" s="25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3"/>
      <c r="I18" s="6" t="s">
        <v>198</v>
      </c>
      <c r="J18" s="4"/>
      <c r="K18" s="4"/>
      <c r="L18" s="4"/>
      <c r="N18" s="25" t="b">
        <v>0</v>
      </c>
      <c r="V18" s="4"/>
      <c r="W18" s="41" t="s">
        <v>6</v>
      </c>
      <c r="X18" s="41"/>
      <c r="Y18" s="41" t="s">
        <v>7</v>
      </c>
      <c r="Z18" s="41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251</v>
      </c>
      <c r="C20" s="4"/>
      <c r="D20" s="4"/>
    </row>
    <row r="21" spans="1:52" ht="18.75" customHeight="1" x14ac:dyDescent="0.4">
      <c r="C21" s="4" t="s">
        <v>11</v>
      </c>
      <c r="D21" s="4"/>
      <c r="G21" s="90">
        <f>一月当たり給与総額</f>
        <v>0</v>
      </c>
      <c r="H21" s="90"/>
      <c r="I21" s="90"/>
      <c r="J21" s="90"/>
    </row>
    <row r="22" spans="1:52" ht="18.75" customHeight="1" x14ac:dyDescent="0.4">
      <c r="B22" s="4"/>
      <c r="C22" s="4" t="s">
        <v>17</v>
      </c>
      <c r="D22" s="4"/>
      <c r="G22" s="90">
        <f>一月当たり算定金額外来Ⅰ</f>
        <v>0</v>
      </c>
      <c r="H22" s="90"/>
      <c r="I22" s="90"/>
      <c r="J22" s="90"/>
      <c r="L22" s="28" t="s">
        <v>18</v>
      </c>
      <c r="P22" s="80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80"/>
      <c r="R22" s="80"/>
      <c r="S22" s="80"/>
      <c r="T22" s="80"/>
    </row>
    <row r="23" spans="1:52" ht="18.75" customHeight="1" thickBot="1" x14ac:dyDescent="0.45">
      <c r="B23" s="4"/>
      <c r="C23" s="60" t="s">
        <v>227</v>
      </c>
      <c r="D23" s="60"/>
      <c r="E23" s="60"/>
      <c r="F23" s="60"/>
      <c r="G23" s="82" t="str">
        <f>IFERROR(ROUNDDOWN(G22/G21,4),"-")</f>
        <v>-</v>
      </c>
      <c r="H23" s="82"/>
      <c r="I23" s="82"/>
      <c r="J23" s="82"/>
      <c r="L23" s="28" t="s">
        <v>19</v>
      </c>
      <c r="P23" s="94" t="str">
        <f>IFERROR(IF(AND(G24="算定可能",N17),(VLOOKUP("該当",'リスト（入院）'!I:K,3,FALSE)),"-"),"-")</f>
        <v>-</v>
      </c>
      <c r="Q23" s="94"/>
      <c r="R23" s="94"/>
      <c r="S23" s="94"/>
      <c r="T23" s="94"/>
    </row>
    <row r="24" spans="1:52" ht="18.75" customHeight="1" thickBot="1" x14ac:dyDescent="0.45">
      <c r="B24" s="4"/>
      <c r="C24" s="60" t="s">
        <v>199</v>
      </c>
      <c r="D24" s="60"/>
      <c r="E24" s="60"/>
      <c r="F24" s="60"/>
      <c r="G24" s="91" t="str">
        <f>IFERROR(IF(OR(N18,G23&gt;=2.3%),"算定不可","算定可能"),"-")</f>
        <v>算定不可</v>
      </c>
      <c r="H24" s="92"/>
      <c r="I24" s="92"/>
      <c r="J24" s="93"/>
      <c r="L24" s="28" t="s">
        <v>203</v>
      </c>
      <c r="P24" s="95" t="str">
        <f>VLOOKUP(P23,'リスト（入院）'!C:D,2,FALSE)</f>
        <v>-</v>
      </c>
      <c r="Q24" s="95"/>
      <c r="R24" s="95"/>
      <c r="S24" s="95"/>
      <c r="T24" s="95"/>
    </row>
    <row r="25" spans="1:52" ht="18.75" customHeight="1" x14ac:dyDescent="0.4">
      <c r="B25" s="4"/>
      <c r="Q25" s="4"/>
    </row>
    <row r="26" spans="1:52" ht="18.75" customHeight="1" x14ac:dyDescent="0.4">
      <c r="A26" s="14" t="s">
        <v>20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selectLockedCells="1"/>
  <mergeCells count="30">
    <mergeCell ref="F10:I11"/>
    <mergeCell ref="J10:L11"/>
    <mergeCell ref="B11:D11"/>
    <mergeCell ref="V1:AA2"/>
    <mergeCell ref="Q4:T4"/>
    <mergeCell ref="W4:Z4"/>
    <mergeCell ref="B5:T8"/>
    <mergeCell ref="W6:Z6"/>
    <mergeCell ref="W8:Z8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showGridLines="0" workbookViewId="0"/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0" hidden="1" customWidth="1"/>
    <col min="53" max="16384" width="9" style="20" hidden="1"/>
  </cols>
  <sheetData>
    <row r="1" spans="2:27" s="4" customFormat="1" ht="18.75" customHeight="1" x14ac:dyDescent="0.4">
      <c r="V1" s="60" t="s">
        <v>0</v>
      </c>
      <c r="W1" s="60"/>
      <c r="X1" s="60"/>
      <c r="Y1" s="60"/>
      <c r="Z1" s="60"/>
      <c r="AA1" s="60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42"/>
      <c r="R4" s="42"/>
      <c r="S4" s="42"/>
      <c r="T4" s="42"/>
      <c r="W4" s="38" t="s">
        <v>1</v>
      </c>
      <c r="X4" s="39"/>
      <c r="Y4" s="39"/>
      <c r="Z4" s="40"/>
    </row>
    <row r="5" spans="2:27" s="4" customFormat="1" ht="18.75" customHeight="1" thickBot="1" x14ac:dyDescent="0.45">
      <c r="B5" s="62" t="s">
        <v>233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7" s="4" customFormat="1" ht="18.75" customHeight="1" thickBot="1" x14ac:dyDescent="0.4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W6" s="38" t="s">
        <v>3</v>
      </c>
      <c r="X6" s="39"/>
      <c r="Y6" s="39"/>
      <c r="Z6" s="40"/>
    </row>
    <row r="7" spans="2:27" s="4" customFormat="1" ht="18.75" customHeight="1" thickBot="1" x14ac:dyDescent="0.4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2:27" s="4" customFormat="1" ht="18.75" customHeight="1" thickBot="1" x14ac:dyDescent="0.45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W8" s="38" t="s">
        <v>4</v>
      </c>
      <c r="X8" s="39"/>
      <c r="Y8" s="39"/>
      <c r="Z8" s="40"/>
    </row>
    <row r="9" spans="2:27" s="4" customFormat="1" ht="18.75" customHeight="1" x14ac:dyDescent="0.4">
      <c r="W9" s="14" t="s">
        <v>244</v>
      </c>
    </row>
    <row r="10" spans="2:27" s="4" customFormat="1" ht="18.75" customHeight="1" x14ac:dyDescent="0.4">
      <c r="W10" s="14" t="s">
        <v>245</v>
      </c>
    </row>
    <row r="11" spans="2:27" s="4" customFormat="1" ht="18.75" customHeight="1" x14ac:dyDescent="0.4">
      <c r="W11" s="14" t="s">
        <v>5</v>
      </c>
    </row>
    <row r="12" spans="2:27" s="4" customFormat="1" ht="18.75" customHeight="1" thickBot="1" x14ac:dyDescent="0.45">
      <c r="B12" s="106" t="s">
        <v>11</v>
      </c>
      <c r="C12" s="106"/>
      <c r="D12" s="106"/>
      <c r="E12" s="106"/>
      <c r="F12" s="106"/>
      <c r="G12" s="106"/>
      <c r="H12" s="106"/>
      <c r="L12" s="90">
        <f>IFERROR(一月当たり給与総額,0)</f>
        <v>0</v>
      </c>
      <c r="M12" s="90"/>
      <c r="N12" s="90"/>
      <c r="O12" s="90"/>
    </row>
    <row r="13" spans="2:27" s="4" customFormat="1" ht="18.75" customHeight="1" thickBot="1" x14ac:dyDescent="0.45">
      <c r="L13" s="22"/>
      <c r="M13" s="22"/>
      <c r="N13" s="22"/>
      <c r="O13" s="22"/>
      <c r="W13" s="44" t="s">
        <v>200</v>
      </c>
      <c r="X13" s="45"/>
      <c r="Y13" s="45"/>
      <c r="Z13" s="46"/>
    </row>
    <row r="14" spans="2:27" s="4" customFormat="1" x14ac:dyDescent="0.4">
      <c r="B14" s="106" t="s">
        <v>253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90">
        <f>IFERROR(一月当たり算定金額外来Ⅰ,0)</f>
        <v>0</v>
      </c>
      <c r="M14" s="90"/>
      <c r="N14" s="90"/>
      <c r="O14" s="90"/>
      <c r="W14" s="5"/>
      <c r="X14" s="5"/>
      <c r="Y14" s="5"/>
      <c r="Z14" s="5"/>
    </row>
    <row r="15" spans="2:27" s="4" customFormat="1" ht="18.75" customHeight="1" x14ac:dyDescent="0.4">
      <c r="L15" s="22"/>
      <c r="M15" s="22"/>
      <c r="N15" s="22"/>
      <c r="O15" s="22"/>
    </row>
    <row r="16" spans="2:27" s="4" customFormat="1" ht="18.75" customHeight="1" x14ac:dyDescent="0.4">
      <c r="B16" s="106" t="s">
        <v>254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90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90"/>
      <c r="N16" s="90"/>
      <c r="O16" s="90"/>
    </row>
    <row r="17" spans="2:52" s="4" customFormat="1" ht="18.75" customHeight="1" x14ac:dyDescent="0.4">
      <c r="B17" s="16" t="s">
        <v>201</v>
      </c>
      <c r="L17" s="22"/>
      <c r="M17" s="22"/>
      <c r="N17" s="22"/>
      <c r="O17" s="22"/>
    </row>
    <row r="18" spans="2:52" ht="18.75" customHeight="1" x14ac:dyDescent="0.4">
      <c r="L18" s="22"/>
      <c r="M18" s="22"/>
      <c r="N18" s="22"/>
      <c r="O18" s="22"/>
      <c r="W18" s="41" t="s">
        <v>6</v>
      </c>
      <c r="X18" s="41"/>
      <c r="Y18" s="41" t="s">
        <v>7</v>
      </c>
      <c r="Z18" s="41"/>
    </row>
    <row r="19" spans="2:52" ht="18.75" customHeight="1" x14ac:dyDescent="0.4">
      <c r="B19" s="106" t="s">
        <v>228</v>
      </c>
      <c r="C19" s="106"/>
      <c r="D19" s="106"/>
      <c r="E19" s="106"/>
      <c r="F19" s="106"/>
      <c r="G19" s="106"/>
      <c r="H19" s="106"/>
      <c r="I19" s="106"/>
      <c r="J19" s="106"/>
      <c r="L19" s="90">
        <f>IFERROR(一月当たり延べ入院患者数*入院*10,0)</f>
        <v>0</v>
      </c>
      <c r="M19" s="90"/>
      <c r="N19" s="90"/>
      <c r="O19" s="90"/>
    </row>
    <row r="20" spans="2:52" ht="18.75" customHeight="1" x14ac:dyDescent="0.4">
      <c r="B20" s="16" t="s">
        <v>202</v>
      </c>
      <c r="L20" s="22"/>
      <c r="M20" s="22"/>
      <c r="N20" s="22"/>
      <c r="O20" s="22"/>
    </row>
    <row r="21" spans="2:52" ht="18.75" customHeight="1" thickBot="1" x14ac:dyDescent="0.45">
      <c r="L21" s="22"/>
      <c r="M21" s="22"/>
      <c r="N21" s="22"/>
      <c r="O21" s="22"/>
    </row>
    <row r="22" spans="2:52" ht="18.75" customHeight="1" thickBot="1" x14ac:dyDescent="0.45">
      <c r="B22" s="106" t="s">
        <v>207</v>
      </c>
      <c r="C22" s="106"/>
      <c r="D22" s="106"/>
      <c r="E22" s="106"/>
      <c r="F22" s="106"/>
      <c r="G22" s="106"/>
      <c r="H22" s="106"/>
      <c r="I22" s="106"/>
      <c r="J22" s="106"/>
      <c r="L22" s="107">
        <f>SUM(L14,L16,L19)</f>
        <v>0</v>
      </c>
      <c r="M22" s="108"/>
      <c r="N22" s="108"/>
      <c r="O22" s="109"/>
    </row>
    <row r="23" spans="2:52" ht="18.75" customHeight="1" thickBot="1" x14ac:dyDescent="0.45">
      <c r="L23" s="22"/>
      <c r="M23" s="22"/>
      <c r="N23" s="22"/>
      <c r="O23" s="22"/>
    </row>
    <row r="24" spans="2:52" ht="18.75" customHeight="1" thickBot="1" x14ac:dyDescent="0.45">
      <c r="B24" s="106" t="s">
        <v>232</v>
      </c>
      <c r="C24" s="106"/>
      <c r="D24" s="106"/>
      <c r="E24" s="106"/>
      <c r="F24" s="106"/>
      <c r="G24" s="106"/>
      <c r="H24" s="106"/>
      <c r="I24" s="106"/>
      <c r="J24" s="106"/>
      <c r="L24" s="107">
        <f>L22*12</f>
        <v>0</v>
      </c>
      <c r="M24" s="108"/>
      <c r="N24" s="108"/>
      <c r="O24" s="109"/>
    </row>
    <row r="25" spans="2:52" ht="18.75" customHeight="1" x14ac:dyDescent="0.4">
      <c r="B25" s="106"/>
      <c r="C25" s="106"/>
      <c r="D25" s="106"/>
      <c r="E25" s="106"/>
      <c r="F25" s="106"/>
      <c r="G25" s="106"/>
      <c r="H25" s="106"/>
      <c r="I25" s="106"/>
      <c r="J25" s="106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s="4" customFormat="1" hidden="1" x14ac:dyDescent="0.4"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s="4" customFormat="1" hidden="1" x14ac:dyDescent="0.4"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s="4" customFormat="1" hidden="1" x14ac:dyDescent="0.4"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s="4" customFormat="1" hidden="1" x14ac:dyDescent="0.4"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37:52" s="4" customFormat="1" hidden="1" x14ac:dyDescent="0.4"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37:52" s="4" customFormat="1" hidden="1" x14ac:dyDescent="0.4"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37:52" s="4" customFormat="1" hidden="1" x14ac:dyDescent="0.4"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37:52" s="4" customFormat="1" hidden="1" x14ac:dyDescent="0.4"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37:52" s="4" customFormat="1" hidden="1" x14ac:dyDescent="0.4"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37:52" s="4" customFormat="1" hidden="1" x14ac:dyDescent="0.4"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37:52" s="4" customFormat="1" hidden="1" x14ac:dyDescent="0.4"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37:52" s="4" customFormat="1" hidden="1" x14ac:dyDescent="0.4"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37:52" s="4" customFormat="1" hidden="1" x14ac:dyDescent="0.4"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37:52" s="4" customFormat="1" hidden="1" x14ac:dyDescent="0.4"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37:52" s="4" customFormat="1" hidden="1" x14ac:dyDescent="0.4"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37:52" s="4" customFormat="1" hidden="1" x14ac:dyDescent="0.4"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37:52" s="4" customFormat="1" hidden="1" x14ac:dyDescent="0.4"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37:52" s="4" customFormat="1" hidden="1" x14ac:dyDescent="0.4"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37:52" s="4" customFormat="1" hidden="1" x14ac:dyDescent="0.4"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37:52" s="4" customFormat="1" hidden="1" x14ac:dyDescent="0.4"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37:52" s="4" customFormat="1" hidden="1" x14ac:dyDescent="0.4"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37:52" s="4" customFormat="1" hidden="1" x14ac:dyDescent="0.4"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37:52" s="4" customFormat="1" hidden="1" x14ac:dyDescent="0.4"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37:52" s="4" customFormat="1" hidden="1" x14ac:dyDescent="0.4"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37:52" s="4" customFormat="1" hidden="1" x14ac:dyDescent="0.4"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37:52" s="4" customFormat="1" hidden="1" x14ac:dyDescent="0.4"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</sheetData>
  <sheetProtection selectLockedCells="1"/>
  <mergeCells count="22">
    <mergeCell ref="B25:J25"/>
    <mergeCell ref="L24:O24"/>
    <mergeCell ref="W18:X18"/>
    <mergeCell ref="Y18:Z18"/>
    <mergeCell ref="W13:Z13"/>
    <mergeCell ref="B22:J22"/>
    <mergeCell ref="L22:O22"/>
    <mergeCell ref="B24:J24"/>
    <mergeCell ref="V1:AA2"/>
    <mergeCell ref="Q4:T4"/>
    <mergeCell ref="W4:Z4"/>
    <mergeCell ref="B5:T8"/>
    <mergeCell ref="W6:Z6"/>
    <mergeCell ref="W8:Z8"/>
    <mergeCell ref="L12:O12"/>
    <mergeCell ref="B12:H12"/>
    <mergeCell ref="L14:O14"/>
    <mergeCell ref="L16:O16"/>
    <mergeCell ref="L19:O19"/>
    <mergeCell ref="B19:J19"/>
    <mergeCell ref="B14:K14"/>
    <mergeCell ref="B16:K16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showGridLines="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6" t="s">
        <v>243</v>
      </c>
    </row>
    <row r="2" spans="2:14" ht="19.5" thickBot="1" x14ac:dyDescent="0.45">
      <c r="B2" s="119" t="s">
        <v>240</v>
      </c>
      <c r="C2" s="120"/>
      <c r="D2" s="120"/>
      <c r="E2" s="120"/>
      <c r="F2" s="120"/>
      <c r="G2" s="120"/>
    </row>
    <row r="3" spans="2:14" x14ac:dyDescent="0.4">
      <c r="B3" s="110" t="s">
        <v>239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4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 x14ac:dyDescent="0.4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2:14" x14ac:dyDescent="0.4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2:14" ht="19.5" thickBot="1" x14ac:dyDescent="0.45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9" spans="2:14" ht="19.5" thickBot="1" x14ac:dyDescent="0.45">
      <c r="B9" s="119" t="s">
        <v>241</v>
      </c>
      <c r="C9" s="120"/>
      <c r="D9" s="120"/>
      <c r="E9" s="120"/>
      <c r="F9" s="120"/>
      <c r="G9" s="120"/>
    </row>
    <row r="10" spans="2:14" ht="18.75" customHeight="1" x14ac:dyDescent="0.4">
      <c r="B10" s="121" t="s">
        <v>242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2:14" x14ac:dyDescent="0.4"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6"/>
    </row>
    <row r="12" spans="2:14" x14ac:dyDescent="0.4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2:14" x14ac:dyDescent="0.4"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</row>
    <row r="14" spans="2:14" x14ac:dyDescent="0.4"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</row>
    <row r="15" spans="2:14" x14ac:dyDescent="0.4"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6"/>
    </row>
    <row r="16" spans="2:14" x14ac:dyDescent="0.4"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</row>
    <row r="17" spans="2:14" x14ac:dyDescent="0.4"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</row>
    <row r="18" spans="2:14" x14ac:dyDescent="0.4"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</row>
    <row r="19" spans="2:14" x14ac:dyDescent="0.4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</row>
    <row r="20" spans="2:14" x14ac:dyDescent="0.4"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</row>
    <row r="21" spans="2:14" x14ac:dyDescent="0.4"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2:14" x14ac:dyDescent="0.4"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6"/>
    </row>
    <row r="23" spans="2:14" x14ac:dyDescent="0.4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</row>
    <row r="24" spans="2:14" x14ac:dyDescent="0.4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2:14" x14ac:dyDescent="0.4"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</row>
    <row r="26" spans="2:14" x14ac:dyDescent="0.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 ht="19.5" thickBot="1" x14ac:dyDescent="0.45"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showGridLines="0" workbookViewId="0"/>
  </sheetViews>
  <sheetFormatPr defaultColWidth="9"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30" t="s">
        <v>38</v>
      </c>
      <c r="B2" s="130"/>
      <c r="C2" s="130" t="s">
        <v>39</v>
      </c>
      <c r="D2" s="130" t="s">
        <v>40</v>
      </c>
    </row>
    <row r="3" spans="1:11" x14ac:dyDescent="0.4">
      <c r="A3" s="10" t="s">
        <v>41</v>
      </c>
      <c r="B3" s="10" t="s">
        <v>42</v>
      </c>
      <c r="C3" s="130"/>
      <c r="D3" s="130"/>
      <c r="I3" s="9" t="s">
        <v>43</v>
      </c>
    </row>
    <row r="4" spans="1:11" x14ac:dyDescent="0.4">
      <c r="B4" s="9">
        <v>1.5</v>
      </c>
      <c r="C4" s="9" t="s">
        <v>37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37</v>
      </c>
    </row>
    <row r="5" spans="1:11" x14ac:dyDescent="0.4">
      <c r="A5" s="9">
        <v>1.5</v>
      </c>
      <c r="B5" s="9">
        <v>2.5</v>
      </c>
      <c r="C5" s="9" t="s">
        <v>44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44</v>
      </c>
    </row>
    <row r="6" spans="1:11" x14ac:dyDescent="0.4">
      <c r="A6" s="9">
        <v>2.5</v>
      </c>
      <c r="B6" s="9">
        <v>3.5</v>
      </c>
      <c r="C6" s="9" t="s">
        <v>45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45</v>
      </c>
    </row>
    <row r="7" spans="1:11" x14ac:dyDescent="0.4">
      <c r="A7" s="9">
        <v>3.5</v>
      </c>
      <c r="B7" s="9">
        <v>4.5</v>
      </c>
      <c r="C7" s="9" t="s">
        <v>46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46</v>
      </c>
    </row>
    <row r="8" spans="1:11" x14ac:dyDescent="0.4">
      <c r="A8" s="9">
        <v>4.5</v>
      </c>
      <c r="B8" s="9">
        <v>5.5</v>
      </c>
      <c r="C8" s="9" t="s">
        <v>47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47</v>
      </c>
    </row>
    <row r="9" spans="1:11" x14ac:dyDescent="0.4">
      <c r="A9" s="9">
        <v>5.5</v>
      </c>
      <c r="B9" s="9">
        <v>6.5</v>
      </c>
      <c r="C9" s="9" t="s">
        <v>48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48</v>
      </c>
    </row>
    <row r="10" spans="1:11" x14ac:dyDescent="0.4">
      <c r="A10" s="9">
        <v>6.5</v>
      </c>
      <c r="B10" s="9">
        <v>7.5</v>
      </c>
      <c r="C10" s="9" t="s">
        <v>49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49</v>
      </c>
    </row>
    <row r="11" spans="1:11" x14ac:dyDescent="0.4">
      <c r="A11" s="9">
        <v>7.5</v>
      </c>
      <c r="B11" s="9">
        <v>8.5</v>
      </c>
      <c r="C11" s="9" t="s">
        <v>50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50</v>
      </c>
    </row>
    <row r="12" spans="1:11" x14ac:dyDescent="0.4">
      <c r="A12" s="9">
        <v>8.5</v>
      </c>
      <c r="B12" s="9">
        <v>9.5</v>
      </c>
      <c r="C12" s="9" t="s">
        <v>51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51</v>
      </c>
    </row>
    <row r="13" spans="1:11" x14ac:dyDescent="0.4">
      <c r="A13" s="9">
        <v>9.5</v>
      </c>
      <c r="B13" s="9">
        <v>10.5</v>
      </c>
      <c r="C13" s="9" t="s">
        <v>52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52</v>
      </c>
    </row>
    <row r="14" spans="1:11" x14ac:dyDescent="0.4">
      <c r="A14" s="9">
        <v>10.5</v>
      </c>
      <c r="B14" s="9">
        <v>11.5</v>
      </c>
      <c r="C14" s="9" t="s">
        <v>53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53</v>
      </c>
    </row>
    <row r="15" spans="1:11" x14ac:dyDescent="0.4">
      <c r="A15" s="9">
        <v>11.5</v>
      </c>
      <c r="B15" s="9">
        <v>12.5</v>
      </c>
      <c r="C15" s="9" t="s">
        <v>54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54</v>
      </c>
    </row>
    <row r="16" spans="1:11" x14ac:dyDescent="0.4">
      <c r="A16" s="9">
        <v>12.5</v>
      </c>
      <c r="B16" s="9">
        <v>13.5</v>
      </c>
      <c r="C16" s="9" t="s">
        <v>55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55</v>
      </c>
    </row>
    <row r="17" spans="1:11" x14ac:dyDescent="0.4">
      <c r="A17" s="9">
        <v>13.5</v>
      </c>
      <c r="B17" s="9">
        <v>14.5</v>
      </c>
      <c r="C17" s="9" t="s">
        <v>56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56</v>
      </c>
    </row>
    <row r="18" spans="1:11" x14ac:dyDescent="0.4">
      <c r="A18" s="9">
        <v>14.5</v>
      </c>
      <c r="B18" s="9">
        <v>15.5</v>
      </c>
      <c r="C18" s="9" t="s">
        <v>57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57</v>
      </c>
    </row>
    <row r="19" spans="1:11" x14ac:dyDescent="0.4">
      <c r="A19" s="9">
        <v>15.5</v>
      </c>
      <c r="B19" s="9">
        <v>16.5</v>
      </c>
      <c r="C19" s="9" t="s">
        <v>58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58</v>
      </c>
    </row>
    <row r="20" spans="1:11" x14ac:dyDescent="0.4">
      <c r="A20" s="9">
        <v>16.5</v>
      </c>
      <c r="B20" s="9">
        <v>17.5</v>
      </c>
      <c r="C20" s="9" t="s">
        <v>59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59</v>
      </c>
    </row>
    <row r="21" spans="1:11" x14ac:dyDescent="0.4">
      <c r="A21" s="9">
        <v>17.5</v>
      </c>
      <c r="B21" s="9">
        <v>18.5</v>
      </c>
      <c r="C21" s="9" t="s">
        <v>60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60</v>
      </c>
    </row>
    <row r="22" spans="1:11" x14ac:dyDescent="0.4">
      <c r="A22" s="9">
        <v>18.5</v>
      </c>
      <c r="B22" s="9">
        <v>19.5</v>
      </c>
      <c r="C22" s="9" t="s">
        <v>61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61</v>
      </c>
    </row>
    <row r="23" spans="1:11" x14ac:dyDescent="0.4">
      <c r="A23" s="9">
        <v>19.5</v>
      </c>
      <c r="B23" s="9">
        <v>20.5</v>
      </c>
      <c r="C23" s="9" t="s">
        <v>62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62</v>
      </c>
    </row>
    <row r="24" spans="1:11" x14ac:dyDescent="0.4">
      <c r="A24" s="9">
        <v>20.5</v>
      </c>
      <c r="B24" s="9">
        <v>21.5</v>
      </c>
      <c r="C24" s="9" t="s">
        <v>63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63</v>
      </c>
    </row>
    <row r="25" spans="1:11" x14ac:dyDescent="0.4">
      <c r="A25" s="9">
        <v>21.5</v>
      </c>
      <c r="B25" s="9">
        <v>22.5</v>
      </c>
      <c r="C25" s="9" t="s">
        <v>64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64</v>
      </c>
    </row>
    <row r="26" spans="1:11" x14ac:dyDescent="0.4">
      <c r="A26" s="9">
        <v>22.5</v>
      </c>
      <c r="B26" s="9">
        <v>23.5</v>
      </c>
      <c r="C26" s="9" t="s">
        <v>65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65</v>
      </c>
    </row>
    <row r="27" spans="1:11" x14ac:dyDescent="0.4">
      <c r="A27" s="9">
        <v>23.5</v>
      </c>
      <c r="B27" s="9">
        <v>24.5</v>
      </c>
      <c r="C27" s="9" t="s">
        <v>66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66</v>
      </c>
    </row>
    <row r="28" spans="1:11" x14ac:dyDescent="0.4">
      <c r="A28" s="9">
        <v>24.5</v>
      </c>
      <c r="B28" s="9">
        <v>25.5</v>
      </c>
      <c r="C28" s="9" t="s">
        <v>67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67</v>
      </c>
    </row>
    <row r="29" spans="1:11" x14ac:dyDescent="0.4">
      <c r="A29" s="9">
        <v>25.5</v>
      </c>
      <c r="B29" s="9">
        <v>26.5</v>
      </c>
      <c r="C29" s="9" t="s">
        <v>68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68</v>
      </c>
    </row>
    <row r="30" spans="1:11" x14ac:dyDescent="0.4">
      <c r="A30" s="9">
        <v>26.5</v>
      </c>
      <c r="B30" s="9">
        <v>27.5</v>
      </c>
      <c r="C30" s="9" t="s">
        <v>69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69</v>
      </c>
    </row>
    <row r="31" spans="1:11" x14ac:dyDescent="0.4">
      <c r="A31" s="9">
        <v>27.5</v>
      </c>
      <c r="B31" s="9">
        <v>28.5</v>
      </c>
      <c r="C31" s="9" t="s">
        <v>70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70</v>
      </c>
    </row>
    <row r="32" spans="1:11" x14ac:dyDescent="0.4">
      <c r="A32" s="9">
        <v>28.5</v>
      </c>
      <c r="B32" s="9">
        <v>29.5</v>
      </c>
      <c r="C32" s="9" t="s">
        <v>71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71</v>
      </c>
    </row>
    <row r="33" spans="1:11" x14ac:dyDescent="0.4">
      <c r="A33" s="9">
        <v>29.5</v>
      </c>
      <c r="B33" s="9">
        <v>30.5</v>
      </c>
      <c r="C33" s="9" t="s">
        <v>72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72</v>
      </c>
    </row>
    <row r="34" spans="1:11" x14ac:dyDescent="0.4">
      <c r="A34" s="9">
        <v>30.5</v>
      </c>
      <c r="B34" s="9">
        <v>31.5</v>
      </c>
      <c r="C34" s="9" t="s">
        <v>73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73</v>
      </c>
    </row>
    <row r="35" spans="1:11" x14ac:dyDescent="0.4">
      <c r="A35" s="9">
        <v>31.5</v>
      </c>
      <c r="B35" s="9">
        <v>32.5</v>
      </c>
      <c r="C35" s="9" t="s">
        <v>74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74</v>
      </c>
    </row>
    <row r="36" spans="1:11" x14ac:dyDescent="0.4">
      <c r="A36" s="9">
        <v>32.5</v>
      </c>
      <c r="B36" s="9">
        <v>33.5</v>
      </c>
      <c r="C36" s="9" t="s">
        <v>75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75</v>
      </c>
    </row>
    <row r="37" spans="1:11" x14ac:dyDescent="0.4">
      <c r="A37" s="9">
        <v>33.5</v>
      </c>
      <c r="B37" s="9">
        <v>34.5</v>
      </c>
      <c r="C37" s="9" t="s">
        <v>76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76</v>
      </c>
    </row>
    <row r="38" spans="1:11" x14ac:dyDescent="0.4">
      <c r="A38" s="9">
        <v>34.5</v>
      </c>
      <c r="B38" s="9">
        <v>35.5</v>
      </c>
      <c r="C38" s="9" t="s">
        <v>77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77</v>
      </c>
    </row>
    <row r="39" spans="1:11" x14ac:dyDescent="0.4">
      <c r="A39" s="9">
        <v>35.5</v>
      </c>
      <c r="B39" s="9">
        <v>36.5</v>
      </c>
      <c r="C39" s="9" t="s">
        <v>78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78</v>
      </c>
    </row>
    <row r="40" spans="1:11" x14ac:dyDescent="0.4">
      <c r="A40" s="9">
        <v>36.5</v>
      </c>
      <c r="B40" s="9">
        <v>37.5</v>
      </c>
      <c r="C40" s="9" t="s">
        <v>79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79</v>
      </c>
    </row>
    <row r="41" spans="1:11" x14ac:dyDescent="0.4">
      <c r="A41" s="9">
        <v>37.5</v>
      </c>
      <c r="B41" s="9">
        <v>38.5</v>
      </c>
      <c r="C41" s="9" t="s">
        <v>80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80</v>
      </c>
    </row>
    <row r="42" spans="1:11" x14ac:dyDescent="0.4">
      <c r="A42" s="9">
        <v>38.5</v>
      </c>
      <c r="B42" s="9">
        <v>39.5</v>
      </c>
      <c r="C42" s="9" t="s">
        <v>81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81</v>
      </c>
    </row>
    <row r="43" spans="1:11" x14ac:dyDescent="0.4">
      <c r="A43" s="9">
        <v>39.5</v>
      </c>
      <c r="B43" s="9">
        <v>40.5</v>
      </c>
      <c r="C43" s="9" t="s">
        <v>82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82</v>
      </c>
    </row>
    <row r="44" spans="1:11" x14ac:dyDescent="0.4">
      <c r="A44" s="9">
        <v>40.5</v>
      </c>
      <c r="B44" s="9">
        <v>41.5</v>
      </c>
      <c r="C44" s="9" t="s">
        <v>83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83</v>
      </c>
    </row>
    <row r="45" spans="1:11" x14ac:dyDescent="0.4">
      <c r="A45" s="9">
        <v>41.5</v>
      </c>
      <c r="B45" s="9">
        <v>42.5</v>
      </c>
      <c r="C45" s="9" t="s">
        <v>84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84</v>
      </c>
    </row>
    <row r="46" spans="1:11" x14ac:dyDescent="0.4">
      <c r="A46" s="9">
        <v>42.5</v>
      </c>
      <c r="B46" s="9">
        <v>43.5</v>
      </c>
      <c r="C46" s="9" t="s">
        <v>85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85</v>
      </c>
    </row>
    <row r="47" spans="1:11" x14ac:dyDescent="0.4">
      <c r="A47" s="9">
        <v>43.5</v>
      </c>
      <c r="B47" s="9">
        <v>44.5</v>
      </c>
      <c r="C47" s="9" t="s">
        <v>86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86</v>
      </c>
    </row>
    <row r="48" spans="1:11" x14ac:dyDescent="0.4">
      <c r="A48" s="9">
        <v>44.5</v>
      </c>
      <c r="B48" s="9">
        <v>45.5</v>
      </c>
      <c r="C48" s="9" t="s">
        <v>87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87</v>
      </c>
    </row>
    <row r="49" spans="1:11" x14ac:dyDescent="0.4">
      <c r="A49" s="9">
        <v>45.5</v>
      </c>
      <c r="B49" s="9">
        <v>46.5</v>
      </c>
      <c r="C49" s="9" t="s">
        <v>88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88</v>
      </c>
    </row>
    <row r="50" spans="1:11" x14ac:dyDescent="0.4">
      <c r="A50" s="9">
        <v>46.5</v>
      </c>
      <c r="B50" s="9">
        <v>47.5</v>
      </c>
      <c r="C50" s="9" t="s">
        <v>89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89</v>
      </c>
    </row>
    <row r="51" spans="1:11" x14ac:dyDescent="0.4">
      <c r="A51" s="9">
        <v>47.5</v>
      </c>
      <c r="B51" s="9">
        <v>48.5</v>
      </c>
      <c r="C51" s="9" t="s">
        <v>90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90</v>
      </c>
    </row>
    <row r="52" spans="1:11" x14ac:dyDescent="0.4">
      <c r="A52" s="9">
        <v>48.5</v>
      </c>
      <c r="B52" s="9">
        <v>49.5</v>
      </c>
      <c r="C52" s="9" t="s">
        <v>91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91</v>
      </c>
    </row>
    <row r="53" spans="1:11" x14ac:dyDescent="0.4">
      <c r="A53" s="9">
        <v>49.5</v>
      </c>
      <c r="B53" s="9">
        <v>50.5</v>
      </c>
      <c r="C53" s="9" t="s">
        <v>92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92</v>
      </c>
    </row>
    <row r="54" spans="1:11" x14ac:dyDescent="0.4">
      <c r="A54" s="9">
        <v>50.5</v>
      </c>
      <c r="B54" s="9">
        <v>51.5</v>
      </c>
      <c r="C54" s="9" t="s">
        <v>93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93</v>
      </c>
    </row>
    <row r="55" spans="1:11" x14ac:dyDescent="0.4">
      <c r="A55" s="9">
        <v>51.5</v>
      </c>
      <c r="B55" s="9">
        <v>52.5</v>
      </c>
      <c r="C55" s="9" t="s">
        <v>94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94</v>
      </c>
    </row>
    <row r="56" spans="1:11" x14ac:dyDescent="0.4">
      <c r="A56" s="9">
        <v>52.5</v>
      </c>
      <c r="B56" s="9">
        <v>53.5</v>
      </c>
      <c r="C56" s="9" t="s">
        <v>95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95</v>
      </c>
    </row>
    <row r="57" spans="1:11" x14ac:dyDescent="0.4">
      <c r="A57" s="9">
        <v>53.5</v>
      </c>
      <c r="B57" s="9">
        <v>54.5</v>
      </c>
      <c r="C57" s="9" t="s">
        <v>96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96</v>
      </c>
    </row>
    <row r="58" spans="1:11" x14ac:dyDescent="0.4">
      <c r="A58" s="9">
        <v>54.5</v>
      </c>
      <c r="B58" s="9">
        <v>55.5</v>
      </c>
      <c r="C58" s="9" t="s">
        <v>97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97</v>
      </c>
    </row>
    <row r="59" spans="1:11" x14ac:dyDescent="0.4">
      <c r="A59" s="9">
        <v>55.5</v>
      </c>
      <c r="B59" s="9">
        <v>56.5</v>
      </c>
      <c r="C59" s="9" t="s">
        <v>98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98</v>
      </c>
    </row>
    <row r="60" spans="1:11" x14ac:dyDescent="0.4">
      <c r="A60" s="9">
        <v>56.5</v>
      </c>
      <c r="B60" s="9">
        <v>57.5</v>
      </c>
      <c r="C60" s="9" t="s">
        <v>99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99</v>
      </c>
    </row>
    <row r="61" spans="1:11" x14ac:dyDescent="0.4">
      <c r="A61" s="9">
        <v>57.5</v>
      </c>
      <c r="B61" s="9">
        <v>58.5</v>
      </c>
      <c r="C61" s="9" t="s">
        <v>100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100</v>
      </c>
    </row>
    <row r="62" spans="1:11" x14ac:dyDescent="0.4">
      <c r="A62" s="9">
        <v>58.5</v>
      </c>
      <c r="B62" s="9">
        <v>59.5</v>
      </c>
      <c r="C62" s="9" t="s">
        <v>101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101</v>
      </c>
    </row>
    <row r="63" spans="1:11" x14ac:dyDescent="0.4">
      <c r="A63" s="9">
        <v>59.5</v>
      </c>
      <c r="B63" s="9">
        <v>60.5</v>
      </c>
      <c r="C63" s="9" t="s">
        <v>102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102</v>
      </c>
    </row>
    <row r="64" spans="1:11" x14ac:dyDescent="0.4">
      <c r="A64" s="9">
        <v>60.5</v>
      </c>
      <c r="B64" s="9">
        <v>61.5</v>
      </c>
      <c r="C64" s="9" t="s">
        <v>103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103</v>
      </c>
    </row>
    <row r="65" spans="1:11" x14ac:dyDescent="0.4">
      <c r="A65" s="9">
        <v>61.5</v>
      </c>
      <c r="B65" s="9">
        <v>62.5</v>
      </c>
      <c r="C65" s="9" t="s">
        <v>104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104</v>
      </c>
    </row>
    <row r="66" spans="1:11" x14ac:dyDescent="0.4">
      <c r="A66" s="9">
        <v>62.5</v>
      </c>
      <c r="B66" s="9">
        <v>63.5</v>
      </c>
      <c r="C66" s="9" t="s">
        <v>105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105</v>
      </c>
    </row>
    <row r="67" spans="1:11" x14ac:dyDescent="0.4">
      <c r="A67" s="9">
        <v>63.5</v>
      </c>
      <c r="B67" s="9">
        <v>64.5</v>
      </c>
      <c r="C67" s="9" t="s">
        <v>106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106</v>
      </c>
    </row>
    <row r="68" spans="1:11" x14ac:dyDescent="0.4">
      <c r="A68" s="9">
        <v>64.5</v>
      </c>
      <c r="B68" s="9">
        <v>65.5</v>
      </c>
      <c r="C68" s="9" t="s">
        <v>107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107</v>
      </c>
    </row>
    <row r="69" spans="1:11" x14ac:dyDescent="0.4">
      <c r="A69" s="9">
        <v>65.5</v>
      </c>
      <c r="B69" s="9">
        <v>66.5</v>
      </c>
      <c r="C69" s="9" t="s">
        <v>108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108</v>
      </c>
    </row>
    <row r="70" spans="1:11" x14ac:dyDescent="0.4">
      <c r="A70" s="9">
        <v>66.5</v>
      </c>
      <c r="B70" s="9">
        <v>67.5</v>
      </c>
      <c r="C70" s="9" t="s">
        <v>109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109</v>
      </c>
    </row>
    <row r="71" spans="1:11" x14ac:dyDescent="0.4">
      <c r="A71" s="9">
        <v>67.5</v>
      </c>
      <c r="B71" s="9">
        <v>68.5</v>
      </c>
      <c r="C71" s="9" t="s">
        <v>110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110</v>
      </c>
    </row>
    <row r="72" spans="1:11" x14ac:dyDescent="0.4">
      <c r="A72" s="9">
        <v>68.5</v>
      </c>
      <c r="B72" s="9">
        <v>69.5</v>
      </c>
      <c r="C72" s="9" t="s">
        <v>111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111</v>
      </c>
    </row>
    <row r="73" spans="1:11" x14ac:dyDescent="0.4">
      <c r="A73" s="9">
        <v>69.5</v>
      </c>
      <c r="B73" s="9">
        <v>70.5</v>
      </c>
      <c r="C73" s="9" t="s">
        <v>112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112</v>
      </c>
    </row>
    <row r="74" spans="1:11" x14ac:dyDescent="0.4">
      <c r="A74" s="9">
        <v>70.5</v>
      </c>
      <c r="B74" s="9">
        <v>71.5</v>
      </c>
      <c r="C74" s="9" t="s">
        <v>113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113</v>
      </c>
    </row>
    <row r="75" spans="1:11" x14ac:dyDescent="0.4">
      <c r="A75" s="9">
        <v>71.5</v>
      </c>
      <c r="B75" s="9">
        <v>72.5</v>
      </c>
      <c r="C75" s="9" t="s">
        <v>114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114</v>
      </c>
    </row>
    <row r="76" spans="1:11" x14ac:dyDescent="0.4">
      <c r="A76" s="9">
        <v>72.5</v>
      </c>
      <c r="B76" s="9">
        <v>73.5</v>
      </c>
      <c r="C76" s="9" t="s">
        <v>115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115</v>
      </c>
    </row>
    <row r="77" spans="1:11" x14ac:dyDescent="0.4">
      <c r="A77" s="9">
        <v>73.5</v>
      </c>
      <c r="B77" s="9">
        <v>74.5</v>
      </c>
      <c r="C77" s="9" t="s">
        <v>116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116</v>
      </c>
    </row>
    <row r="78" spans="1:11" x14ac:dyDescent="0.4">
      <c r="A78" s="9">
        <v>74.5</v>
      </c>
      <c r="B78" s="9">
        <v>75.5</v>
      </c>
      <c r="C78" s="9" t="s">
        <v>117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117</v>
      </c>
    </row>
    <row r="79" spans="1:11" x14ac:dyDescent="0.4">
      <c r="A79" s="9">
        <v>75.5</v>
      </c>
      <c r="B79" s="9">
        <v>76.5</v>
      </c>
      <c r="C79" s="9" t="s">
        <v>118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118</v>
      </c>
    </row>
    <row r="80" spans="1:11" x14ac:dyDescent="0.4">
      <c r="A80" s="9">
        <v>76.5</v>
      </c>
      <c r="B80" s="9">
        <v>77.5</v>
      </c>
      <c r="C80" s="9" t="s">
        <v>119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119</v>
      </c>
    </row>
    <row r="81" spans="1:11" x14ac:dyDescent="0.4">
      <c r="A81" s="9">
        <v>77.5</v>
      </c>
      <c r="B81" s="9">
        <v>78.5</v>
      </c>
      <c r="C81" s="9" t="s">
        <v>120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120</v>
      </c>
    </row>
    <row r="82" spans="1:11" x14ac:dyDescent="0.4">
      <c r="A82" s="9">
        <v>78.5</v>
      </c>
      <c r="B82" s="9">
        <v>79.5</v>
      </c>
      <c r="C82" s="9" t="s">
        <v>121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121</v>
      </c>
    </row>
    <row r="83" spans="1:11" x14ac:dyDescent="0.4">
      <c r="A83" s="9">
        <v>79.5</v>
      </c>
      <c r="B83" s="9">
        <v>80.5</v>
      </c>
      <c r="C83" s="9" t="s">
        <v>122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122</v>
      </c>
    </row>
    <row r="84" spans="1:11" x14ac:dyDescent="0.4">
      <c r="A84" s="9">
        <v>80.5</v>
      </c>
      <c r="B84" s="9">
        <v>81.5</v>
      </c>
      <c r="C84" s="9" t="s">
        <v>123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123</v>
      </c>
    </row>
    <row r="85" spans="1:11" x14ac:dyDescent="0.4">
      <c r="A85" s="9">
        <v>81.5</v>
      </c>
      <c r="B85" s="9">
        <v>82.5</v>
      </c>
      <c r="C85" s="9" t="s">
        <v>124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124</v>
      </c>
    </row>
    <row r="86" spans="1:11" x14ac:dyDescent="0.4">
      <c r="A86" s="9">
        <v>82.5</v>
      </c>
      <c r="B86" s="9">
        <v>83.5</v>
      </c>
      <c r="C86" s="9" t="s">
        <v>125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125</v>
      </c>
    </row>
    <row r="87" spans="1:11" x14ac:dyDescent="0.4">
      <c r="A87" s="9">
        <v>83.5</v>
      </c>
      <c r="B87" s="9">
        <v>84.5</v>
      </c>
      <c r="C87" s="9" t="s">
        <v>126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126</v>
      </c>
    </row>
    <row r="88" spans="1:11" x14ac:dyDescent="0.4">
      <c r="A88" s="9">
        <v>84.5</v>
      </c>
      <c r="B88" s="9">
        <v>85.5</v>
      </c>
      <c r="C88" s="9" t="s">
        <v>127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127</v>
      </c>
    </row>
    <row r="89" spans="1:11" x14ac:dyDescent="0.4">
      <c r="A89" s="9">
        <v>85.5</v>
      </c>
      <c r="B89" s="9">
        <v>86.5</v>
      </c>
      <c r="C89" s="9" t="s">
        <v>128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128</v>
      </c>
    </row>
    <row r="90" spans="1:11" x14ac:dyDescent="0.4">
      <c r="A90" s="9">
        <v>86.5</v>
      </c>
      <c r="B90" s="9">
        <v>87.5</v>
      </c>
      <c r="C90" s="9" t="s">
        <v>129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129</v>
      </c>
    </row>
    <row r="91" spans="1:11" x14ac:dyDescent="0.4">
      <c r="A91" s="9">
        <v>87.5</v>
      </c>
      <c r="B91" s="9">
        <v>88.5</v>
      </c>
      <c r="C91" s="9" t="s">
        <v>130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130</v>
      </c>
    </row>
    <row r="92" spans="1:11" x14ac:dyDescent="0.4">
      <c r="A92" s="9">
        <v>88.5</v>
      </c>
      <c r="B92" s="9">
        <v>89.5</v>
      </c>
      <c r="C92" s="9" t="s">
        <v>131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131</v>
      </c>
    </row>
    <row r="93" spans="1:11" x14ac:dyDescent="0.4">
      <c r="A93" s="9">
        <v>89.5</v>
      </c>
      <c r="B93" s="9">
        <v>90.5</v>
      </c>
      <c r="C93" s="9" t="s">
        <v>132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132</v>
      </c>
    </row>
    <row r="94" spans="1:11" x14ac:dyDescent="0.4">
      <c r="A94" s="9">
        <v>90.5</v>
      </c>
      <c r="B94" s="9">
        <v>91.5</v>
      </c>
      <c r="C94" s="9" t="s">
        <v>133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133</v>
      </c>
    </row>
    <row r="95" spans="1:11" x14ac:dyDescent="0.4">
      <c r="A95" s="9">
        <v>91.5</v>
      </c>
      <c r="B95" s="9">
        <v>92.5</v>
      </c>
      <c r="C95" s="9" t="s">
        <v>134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134</v>
      </c>
    </row>
    <row r="96" spans="1:11" x14ac:dyDescent="0.4">
      <c r="A96" s="9">
        <v>92.5</v>
      </c>
      <c r="B96" s="9">
        <v>93.5</v>
      </c>
      <c r="C96" s="9" t="s">
        <v>135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135</v>
      </c>
    </row>
    <row r="97" spans="1:11" x14ac:dyDescent="0.4">
      <c r="A97" s="9">
        <v>93.5</v>
      </c>
      <c r="B97" s="9">
        <v>94.5</v>
      </c>
      <c r="C97" s="9" t="s">
        <v>136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136</v>
      </c>
    </row>
    <row r="98" spans="1:11" x14ac:dyDescent="0.4">
      <c r="A98" s="9">
        <v>94.5</v>
      </c>
      <c r="B98" s="9">
        <v>95.5</v>
      </c>
      <c r="C98" s="9" t="s">
        <v>137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137</v>
      </c>
    </row>
    <row r="99" spans="1:11" x14ac:dyDescent="0.4">
      <c r="A99" s="9">
        <v>95.5</v>
      </c>
      <c r="B99" s="9">
        <v>96.5</v>
      </c>
      <c r="C99" s="9" t="s">
        <v>138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138</v>
      </c>
    </row>
    <row r="100" spans="1:11" x14ac:dyDescent="0.4">
      <c r="A100" s="9">
        <v>96.5</v>
      </c>
      <c r="B100" s="9">
        <v>97.5</v>
      </c>
      <c r="C100" s="9" t="s">
        <v>139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139</v>
      </c>
    </row>
    <row r="101" spans="1:11" x14ac:dyDescent="0.4">
      <c r="A101" s="9">
        <v>97.5</v>
      </c>
      <c r="B101" s="9">
        <v>98.5</v>
      </c>
      <c r="C101" s="9" t="s">
        <v>140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140</v>
      </c>
    </row>
    <row r="102" spans="1:11" x14ac:dyDescent="0.4">
      <c r="A102" s="9">
        <v>98.5</v>
      </c>
      <c r="B102" s="9">
        <v>99.5</v>
      </c>
      <c r="C102" s="9" t="s">
        <v>141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141</v>
      </c>
    </row>
    <row r="103" spans="1:11" x14ac:dyDescent="0.4">
      <c r="A103" s="9">
        <v>99.5</v>
      </c>
      <c r="B103" s="9">
        <v>100.5</v>
      </c>
      <c r="C103" s="9" t="s">
        <v>142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142</v>
      </c>
    </row>
    <row r="104" spans="1:11" x14ac:dyDescent="0.4">
      <c r="A104" s="9">
        <v>100.5</v>
      </c>
      <c r="B104" s="9">
        <v>101.5</v>
      </c>
      <c r="C104" s="9" t="s">
        <v>143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143</v>
      </c>
    </row>
    <row r="105" spans="1:11" x14ac:dyDescent="0.4">
      <c r="A105" s="9">
        <v>101.5</v>
      </c>
      <c r="B105" s="9">
        <v>102.5</v>
      </c>
      <c r="C105" s="9" t="s">
        <v>144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144</v>
      </c>
    </row>
    <row r="106" spans="1:11" x14ac:dyDescent="0.4">
      <c r="A106" s="9">
        <v>102.5</v>
      </c>
      <c r="B106" s="9">
        <v>103.5</v>
      </c>
      <c r="C106" s="9" t="s">
        <v>145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145</v>
      </c>
    </row>
    <row r="107" spans="1:11" x14ac:dyDescent="0.4">
      <c r="A107" s="9">
        <v>103.5</v>
      </c>
      <c r="B107" s="9">
        <v>104.5</v>
      </c>
      <c r="C107" s="9" t="s">
        <v>146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146</v>
      </c>
    </row>
    <row r="108" spans="1:11" x14ac:dyDescent="0.4">
      <c r="A108" s="9">
        <v>104.5</v>
      </c>
      <c r="B108" s="9">
        <v>105.5</v>
      </c>
      <c r="C108" s="9" t="s">
        <v>147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147</v>
      </c>
    </row>
    <row r="109" spans="1:11" x14ac:dyDescent="0.4">
      <c r="A109" s="9">
        <v>105.5</v>
      </c>
      <c r="B109" s="9">
        <v>106.5</v>
      </c>
      <c r="C109" s="9" t="s">
        <v>148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148</v>
      </c>
    </row>
    <row r="110" spans="1:11" x14ac:dyDescent="0.4">
      <c r="A110" s="9">
        <v>106.5</v>
      </c>
      <c r="B110" s="9">
        <v>107.5</v>
      </c>
      <c r="C110" s="9" t="s">
        <v>149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149</v>
      </c>
    </row>
    <row r="111" spans="1:11" x14ac:dyDescent="0.4">
      <c r="A111" s="9">
        <v>107.5</v>
      </c>
      <c r="B111" s="9">
        <v>108.5</v>
      </c>
      <c r="C111" s="9" t="s">
        <v>150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150</v>
      </c>
    </row>
    <row r="112" spans="1:11" x14ac:dyDescent="0.4">
      <c r="A112" s="9">
        <v>108.5</v>
      </c>
      <c r="B112" s="9">
        <v>109.5</v>
      </c>
      <c r="C112" s="9" t="s">
        <v>151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151</v>
      </c>
    </row>
    <row r="113" spans="1:11" x14ac:dyDescent="0.4">
      <c r="A113" s="9">
        <v>109.5</v>
      </c>
      <c r="B113" s="9">
        <v>110.5</v>
      </c>
      <c r="C113" s="9" t="s">
        <v>152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152</v>
      </c>
    </row>
    <row r="114" spans="1:11" x14ac:dyDescent="0.4">
      <c r="A114" s="9">
        <v>110.5</v>
      </c>
      <c r="B114" s="9">
        <v>111.5</v>
      </c>
      <c r="C114" s="9" t="s">
        <v>153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153</v>
      </c>
    </row>
    <row r="115" spans="1:11" x14ac:dyDescent="0.4">
      <c r="A115" s="9">
        <v>111.5</v>
      </c>
      <c r="B115" s="9">
        <v>112.5</v>
      </c>
      <c r="C115" s="9" t="s">
        <v>154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154</v>
      </c>
    </row>
    <row r="116" spans="1:11" x14ac:dyDescent="0.4">
      <c r="A116" s="9">
        <v>112.5</v>
      </c>
      <c r="B116" s="9">
        <v>113.5</v>
      </c>
      <c r="C116" s="9" t="s">
        <v>155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155</v>
      </c>
    </row>
    <row r="117" spans="1:11" x14ac:dyDescent="0.4">
      <c r="A117" s="9">
        <v>113.5</v>
      </c>
      <c r="B117" s="9">
        <v>114.5</v>
      </c>
      <c r="C117" s="9" t="s">
        <v>156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156</v>
      </c>
    </row>
    <row r="118" spans="1:11" x14ac:dyDescent="0.4">
      <c r="A118" s="9">
        <v>114.5</v>
      </c>
      <c r="B118" s="9">
        <v>115.5</v>
      </c>
      <c r="C118" s="9" t="s">
        <v>157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157</v>
      </c>
    </row>
    <row r="119" spans="1:11" x14ac:dyDescent="0.4">
      <c r="A119" s="9">
        <v>115.5</v>
      </c>
      <c r="B119" s="9">
        <v>116.5</v>
      </c>
      <c r="C119" s="9" t="s">
        <v>158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158</v>
      </c>
    </row>
    <row r="120" spans="1:11" x14ac:dyDescent="0.4">
      <c r="A120" s="9">
        <v>116.5</v>
      </c>
      <c r="B120" s="9">
        <v>117.5</v>
      </c>
      <c r="C120" s="9" t="s">
        <v>159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159</v>
      </c>
    </row>
    <row r="121" spans="1:11" x14ac:dyDescent="0.4">
      <c r="A121" s="9">
        <v>117.5</v>
      </c>
      <c r="B121" s="9">
        <v>118.5</v>
      </c>
      <c r="C121" s="9" t="s">
        <v>160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160</v>
      </c>
    </row>
    <row r="122" spans="1:11" x14ac:dyDescent="0.4">
      <c r="A122" s="9">
        <v>118.5</v>
      </c>
      <c r="B122" s="9">
        <v>119.5</v>
      </c>
      <c r="C122" s="9" t="s">
        <v>161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161</v>
      </c>
    </row>
    <row r="123" spans="1:11" x14ac:dyDescent="0.4">
      <c r="A123" s="9">
        <v>119.5</v>
      </c>
      <c r="B123" s="9">
        <v>120.5</v>
      </c>
      <c r="C123" s="9" t="s">
        <v>162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162</v>
      </c>
    </row>
    <row r="124" spans="1:11" x14ac:dyDescent="0.4">
      <c r="A124" s="9">
        <v>120.5</v>
      </c>
      <c r="B124" s="9">
        <v>121.5</v>
      </c>
      <c r="C124" s="9" t="s">
        <v>163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163</v>
      </c>
    </row>
    <row r="125" spans="1:11" x14ac:dyDescent="0.4">
      <c r="A125" s="9">
        <v>121.5</v>
      </c>
      <c r="B125" s="9">
        <v>122.5</v>
      </c>
      <c r="C125" s="9" t="s">
        <v>164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164</v>
      </c>
    </row>
    <row r="126" spans="1:11" x14ac:dyDescent="0.4">
      <c r="A126" s="9">
        <v>122.5</v>
      </c>
      <c r="B126" s="9">
        <v>123.5</v>
      </c>
      <c r="C126" s="9" t="s">
        <v>165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165</v>
      </c>
    </row>
    <row r="127" spans="1:11" x14ac:dyDescent="0.4">
      <c r="A127" s="9">
        <v>123.5</v>
      </c>
      <c r="B127" s="9">
        <v>124.5</v>
      </c>
      <c r="C127" s="9" t="s">
        <v>166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166</v>
      </c>
    </row>
    <row r="128" spans="1:11" x14ac:dyDescent="0.4">
      <c r="A128" s="9">
        <v>124.5</v>
      </c>
      <c r="B128" s="9">
        <v>125.5</v>
      </c>
      <c r="C128" s="9" t="s">
        <v>167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167</v>
      </c>
    </row>
    <row r="129" spans="1:11" x14ac:dyDescent="0.4">
      <c r="A129" s="9">
        <v>125.5</v>
      </c>
      <c r="B129" s="9">
        <v>126.5</v>
      </c>
      <c r="C129" s="9" t="s">
        <v>168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168</v>
      </c>
    </row>
    <row r="130" spans="1:11" x14ac:dyDescent="0.4">
      <c r="A130" s="9">
        <v>126.5</v>
      </c>
      <c r="B130" s="9">
        <v>127.5</v>
      </c>
      <c r="C130" s="9" t="s">
        <v>169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169</v>
      </c>
    </row>
    <row r="131" spans="1:11" x14ac:dyDescent="0.4">
      <c r="A131" s="9">
        <v>127.5</v>
      </c>
      <c r="B131" s="9">
        <v>128.5</v>
      </c>
      <c r="C131" s="9" t="s">
        <v>170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170</v>
      </c>
    </row>
    <row r="132" spans="1:11" x14ac:dyDescent="0.4">
      <c r="A132" s="9">
        <v>128.5</v>
      </c>
      <c r="B132" s="9">
        <v>129.5</v>
      </c>
      <c r="C132" s="9" t="s">
        <v>171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171</v>
      </c>
    </row>
    <row r="133" spans="1:11" x14ac:dyDescent="0.4">
      <c r="A133" s="9">
        <v>129.5</v>
      </c>
      <c r="B133" s="9">
        <v>130.5</v>
      </c>
      <c r="C133" s="9" t="s">
        <v>172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172</v>
      </c>
    </row>
    <row r="134" spans="1:11" x14ac:dyDescent="0.4">
      <c r="A134" s="9">
        <v>130.5</v>
      </c>
      <c r="B134" s="9">
        <v>131.5</v>
      </c>
      <c r="C134" s="9" t="s">
        <v>173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173</v>
      </c>
    </row>
    <row r="135" spans="1:11" x14ac:dyDescent="0.4">
      <c r="A135" s="9">
        <v>131.5</v>
      </c>
      <c r="B135" s="9">
        <v>132.5</v>
      </c>
      <c r="C135" s="9" t="s">
        <v>174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174</v>
      </c>
    </row>
    <row r="136" spans="1:11" x14ac:dyDescent="0.4">
      <c r="A136" s="9">
        <v>132.5</v>
      </c>
      <c r="B136" s="9">
        <v>133.5</v>
      </c>
      <c r="C136" s="9" t="s">
        <v>175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175</v>
      </c>
    </row>
    <row r="137" spans="1:11" x14ac:dyDescent="0.4">
      <c r="A137" s="9">
        <v>133.5</v>
      </c>
      <c r="B137" s="9">
        <v>134.5</v>
      </c>
      <c r="C137" s="9" t="s">
        <v>176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176</v>
      </c>
    </row>
    <row r="138" spans="1:11" x14ac:dyDescent="0.4">
      <c r="A138" s="9">
        <v>134.5</v>
      </c>
      <c r="B138" s="9">
        <v>135.5</v>
      </c>
      <c r="C138" s="9" t="s">
        <v>177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177</v>
      </c>
    </row>
    <row r="139" spans="1:11" x14ac:dyDescent="0.4">
      <c r="A139" s="9">
        <v>135.5</v>
      </c>
      <c r="B139" s="9">
        <v>136.5</v>
      </c>
      <c r="C139" s="9" t="s">
        <v>178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178</v>
      </c>
    </row>
    <row r="140" spans="1:11" x14ac:dyDescent="0.4">
      <c r="A140" s="9">
        <v>136.5</v>
      </c>
      <c r="B140" s="9">
        <v>137.5</v>
      </c>
      <c r="C140" s="9" t="s">
        <v>179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179</v>
      </c>
    </row>
    <row r="141" spans="1:11" x14ac:dyDescent="0.4">
      <c r="A141" s="9">
        <v>137.5</v>
      </c>
      <c r="B141" s="9">
        <v>138.5</v>
      </c>
      <c r="C141" s="9" t="s">
        <v>180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180</v>
      </c>
    </row>
    <row r="142" spans="1:11" x14ac:dyDescent="0.4">
      <c r="A142" s="9">
        <v>138.5</v>
      </c>
      <c r="B142" s="9">
        <v>139.5</v>
      </c>
      <c r="C142" s="9" t="s">
        <v>181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181</v>
      </c>
    </row>
    <row r="143" spans="1:11" x14ac:dyDescent="0.4">
      <c r="A143" s="9">
        <v>139.5</v>
      </c>
      <c r="B143" s="9">
        <v>140.5</v>
      </c>
      <c r="C143" s="9" t="s">
        <v>182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182</v>
      </c>
    </row>
    <row r="144" spans="1:11" x14ac:dyDescent="0.4">
      <c r="A144" s="9">
        <v>140.5</v>
      </c>
      <c r="B144" s="9">
        <v>141.5</v>
      </c>
      <c r="C144" s="9" t="s">
        <v>183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183</v>
      </c>
    </row>
    <row r="145" spans="1:11" x14ac:dyDescent="0.4">
      <c r="A145" s="9">
        <v>141.5</v>
      </c>
      <c r="B145" s="9">
        <v>142.5</v>
      </c>
      <c r="C145" s="9" t="s">
        <v>184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184</v>
      </c>
    </row>
    <row r="146" spans="1:11" x14ac:dyDescent="0.4">
      <c r="A146" s="9">
        <v>142.5</v>
      </c>
      <c r="B146" s="9">
        <v>143.5</v>
      </c>
      <c r="C146" s="9" t="s">
        <v>185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185</v>
      </c>
    </row>
    <row r="147" spans="1:11" x14ac:dyDescent="0.4">
      <c r="A147" s="9">
        <v>143.5</v>
      </c>
      <c r="B147" s="9">
        <v>144.5</v>
      </c>
      <c r="C147" s="9" t="s">
        <v>186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186</v>
      </c>
    </row>
    <row r="148" spans="1:11" x14ac:dyDescent="0.4">
      <c r="A148" s="9">
        <v>144.5</v>
      </c>
      <c r="B148" s="9">
        <v>145.5</v>
      </c>
      <c r="C148" s="9" t="s">
        <v>187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187</v>
      </c>
    </row>
    <row r="149" spans="1:11" x14ac:dyDescent="0.4">
      <c r="A149" s="9">
        <v>145.5</v>
      </c>
      <c r="B149" s="9">
        <v>146.5</v>
      </c>
      <c r="C149" s="9" t="s">
        <v>188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188</v>
      </c>
    </row>
    <row r="150" spans="1:11" x14ac:dyDescent="0.4">
      <c r="A150" s="9">
        <v>146.5</v>
      </c>
      <c r="B150" s="9">
        <v>147.5</v>
      </c>
      <c r="C150" s="9" t="s">
        <v>189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189</v>
      </c>
    </row>
    <row r="151" spans="1:11" x14ac:dyDescent="0.4">
      <c r="A151" s="9">
        <v>147.5</v>
      </c>
      <c r="B151" s="9">
        <v>148.5</v>
      </c>
      <c r="C151" s="9" t="s">
        <v>190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190</v>
      </c>
    </row>
    <row r="152" spans="1:11" x14ac:dyDescent="0.4">
      <c r="A152" s="9">
        <v>148.5</v>
      </c>
      <c r="B152" s="9">
        <v>149.5</v>
      </c>
      <c r="C152" s="9" t="s">
        <v>191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191</v>
      </c>
    </row>
    <row r="153" spans="1:11" x14ac:dyDescent="0.4">
      <c r="A153" s="9">
        <v>149.5</v>
      </c>
      <c r="B153" s="9">
        <v>150.5</v>
      </c>
      <c r="C153" s="9" t="s">
        <v>192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192</v>
      </c>
    </row>
    <row r="154" spans="1:11" x14ac:dyDescent="0.4">
      <c r="A154" s="9">
        <v>150.5</v>
      </c>
      <c r="B154" s="9">
        <v>151.5</v>
      </c>
      <c r="C154" s="9" t="s">
        <v>211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211</v>
      </c>
    </row>
    <row r="155" spans="1:11" x14ac:dyDescent="0.4">
      <c r="A155" s="9">
        <v>151.5</v>
      </c>
      <c r="B155" s="9">
        <v>152.5</v>
      </c>
      <c r="C155" s="9" t="s">
        <v>212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212</v>
      </c>
    </row>
    <row r="156" spans="1:11" x14ac:dyDescent="0.4">
      <c r="A156" s="9">
        <v>152.5</v>
      </c>
      <c r="B156" s="9">
        <v>153.5</v>
      </c>
      <c r="C156" s="9" t="s">
        <v>213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213</v>
      </c>
    </row>
    <row r="157" spans="1:11" x14ac:dyDescent="0.4">
      <c r="A157" s="9">
        <v>153.5</v>
      </c>
      <c r="B157" s="9">
        <v>154.5</v>
      </c>
      <c r="C157" s="9" t="s">
        <v>214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214</v>
      </c>
    </row>
    <row r="158" spans="1:11" x14ac:dyDescent="0.4">
      <c r="A158" s="9">
        <v>154.5</v>
      </c>
      <c r="B158" s="9">
        <v>155.5</v>
      </c>
      <c r="C158" s="9" t="s">
        <v>215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215</v>
      </c>
    </row>
    <row r="159" spans="1:11" x14ac:dyDescent="0.4">
      <c r="A159" s="9">
        <v>155.5</v>
      </c>
      <c r="B159" s="9">
        <v>156.5</v>
      </c>
      <c r="C159" s="9" t="s">
        <v>216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216</v>
      </c>
    </row>
    <row r="160" spans="1:11" x14ac:dyDescent="0.4">
      <c r="A160" s="9">
        <v>156.5</v>
      </c>
      <c r="B160" s="9">
        <v>157.5</v>
      </c>
      <c r="C160" s="9" t="s">
        <v>217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217</v>
      </c>
    </row>
    <row r="161" spans="1:11" x14ac:dyDescent="0.4">
      <c r="A161" s="9">
        <v>157.5</v>
      </c>
      <c r="B161" s="9">
        <v>158.5</v>
      </c>
      <c r="C161" s="9" t="s">
        <v>218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218</v>
      </c>
    </row>
    <row r="162" spans="1:11" x14ac:dyDescent="0.4">
      <c r="A162" s="9">
        <v>158.5</v>
      </c>
      <c r="B162" s="9">
        <v>159.5</v>
      </c>
      <c r="C162" s="9" t="s">
        <v>219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219</v>
      </c>
    </row>
    <row r="163" spans="1:11" x14ac:dyDescent="0.4">
      <c r="A163" s="9">
        <v>159.5</v>
      </c>
      <c r="B163" s="9">
        <v>160.5</v>
      </c>
      <c r="C163" s="9" t="s">
        <v>220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220</v>
      </c>
    </row>
    <row r="164" spans="1:11" x14ac:dyDescent="0.4">
      <c r="A164" s="9">
        <v>160.5</v>
      </c>
      <c r="B164" s="9">
        <v>161.5</v>
      </c>
      <c r="C164" s="9" t="s">
        <v>221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221</v>
      </c>
    </row>
    <row r="165" spans="1:11" x14ac:dyDescent="0.4">
      <c r="A165" s="9">
        <v>161.5</v>
      </c>
      <c r="B165" s="9">
        <v>162.5</v>
      </c>
      <c r="C165" s="9" t="s">
        <v>222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222</v>
      </c>
    </row>
    <row r="166" spans="1:11" x14ac:dyDescent="0.4">
      <c r="A166" s="9">
        <v>162.5</v>
      </c>
      <c r="B166" s="9">
        <v>163.5</v>
      </c>
      <c r="C166" s="9" t="s">
        <v>223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223</v>
      </c>
    </row>
    <row r="167" spans="1:11" x14ac:dyDescent="0.4">
      <c r="A167" s="9">
        <v>163.5</v>
      </c>
      <c r="B167" s="9">
        <v>164.5</v>
      </c>
      <c r="C167" s="9" t="s">
        <v>224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224</v>
      </c>
    </row>
    <row r="168" spans="1:11" x14ac:dyDescent="0.4">
      <c r="A168" s="9">
        <v>164.5</v>
      </c>
      <c r="C168" s="9" t="s">
        <v>225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193</v>
      </c>
      <c r="K168" s="9" t="s">
        <v>225</v>
      </c>
    </row>
    <row r="169" spans="1:11" x14ac:dyDescent="0.4">
      <c r="C169" s="9" t="s">
        <v>230</v>
      </c>
      <c r="D169" s="9" t="s">
        <v>230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showGridLines="0" workbookViewId="0"/>
  </sheetViews>
  <sheetFormatPr defaultColWidth="9" defaultRowHeight="13.5" x14ac:dyDescent="0.4"/>
  <cols>
    <col min="1" max="2" width="9" style="9"/>
    <col min="3" max="3" width="35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30" t="s">
        <v>38</v>
      </c>
      <c r="B2" s="130"/>
      <c r="C2" s="130" t="s">
        <v>194</v>
      </c>
      <c r="D2" s="130" t="s">
        <v>195</v>
      </c>
      <c r="E2" s="130" t="s">
        <v>196</v>
      </c>
    </row>
    <row r="3" spans="1:14" x14ac:dyDescent="0.4">
      <c r="A3" s="10" t="s">
        <v>41</v>
      </c>
      <c r="B3" s="10" t="s">
        <v>42</v>
      </c>
      <c r="C3" s="130"/>
      <c r="D3" s="130"/>
      <c r="E3" s="130"/>
      <c r="J3" s="13" t="s">
        <v>43</v>
      </c>
      <c r="K3" s="13"/>
    </row>
    <row r="4" spans="1:14" x14ac:dyDescent="0.4">
      <c r="B4" s="9">
        <v>1.5</v>
      </c>
      <c r="C4" s="9" t="s">
        <v>206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204</v>
      </c>
      <c r="M4" s="9" t="s">
        <v>206</v>
      </c>
      <c r="N4" s="9">
        <v>1</v>
      </c>
    </row>
    <row r="5" spans="1:14" x14ac:dyDescent="0.4">
      <c r="A5" s="9">
        <v>1.5</v>
      </c>
      <c r="B5" s="9">
        <v>2.5</v>
      </c>
      <c r="C5" s="9" t="s">
        <v>205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24</v>
      </c>
      <c r="M5" s="9" t="s">
        <v>205</v>
      </c>
      <c r="N5" s="9">
        <v>2</v>
      </c>
    </row>
    <row r="6" spans="1:14" x14ac:dyDescent="0.4">
      <c r="A6" s="9">
        <v>2.5</v>
      </c>
      <c r="B6" s="9">
        <v>3.5</v>
      </c>
      <c r="C6" s="9" t="s">
        <v>26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25</v>
      </c>
      <c r="M6" s="9" t="s">
        <v>26</v>
      </c>
      <c r="N6" s="9">
        <v>3</v>
      </c>
    </row>
    <row r="7" spans="1:14" x14ac:dyDescent="0.4">
      <c r="A7" s="9">
        <v>3.5</v>
      </c>
      <c r="B7" s="9">
        <v>4.5</v>
      </c>
      <c r="C7" s="9" t="s">
        <v>28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27</v>
      </c>
      <c r="M7" s="9" t="s">
        <v>28</v>
      </c>
      <c r="N7" s="9">
        <v>4</v>
      </c>
    </row>
    <row r="8" spans="1:14" x14ac:dyDescent="0.4">
      <c r="A8" s="9">
        <v>4.5</v>
      </c>
      <c r="B8" s="9">
        <v>5.5</v>
      </c>
      <c r="C8" s="9" t="s">
        <v>30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29</v>
      </c>
      <c r="M8" s="9" t="s">
        <v>30</v>
      </c>
      <c r="N8" s="9">
        <v>5</v>
      </c>
    </row>
    <row r="9" spans="1:14" x14ac:dyDescent="0.4">
      <c r="A9" s="9">
        <v>5.5</v>
      </c>
      <c r="B9" s="9">
        <v>6.5</v>
      </c>
      <c r="C9" s="9" t="s">
        <v>32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31</v>
      </c>
      <c r="M9" s="9" t="s">
        <v>32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34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33</v>
      </c>
      <c r="M10" s="9" t="s">
        <v>34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36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193</v>
      </c>
      <c r="L11" s="9" t="s">
        <v>35</v>
      </c>
      <c r="M11" s="9" t="s">
        <v>36</v>
      </c>
      <c r="N11" s="9">
        <v>8</v>
      </c>
    </row>
    <row r="12" spans="1:14" x14ac:dyDescent="0.4">
      <c r="C12" s="9" t="s">
        <v>230</v>
      </c>
      <c r="D12" s="9" t="s">
        <v>230</v>
      </c>
      <c r="E12" s="9" t="s">
        <v>230</v>
      </c>
      <c r="L12" s="9" t="s">
        <v>230</v>
      </c>
      <c r="N12" s="9" t="s">
        <v>230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4A62-6C87-48FD-B77D-0B60CE938007}">
  <dimension ref="A1:I15"/>
  <sheetViews>
    <sheetView showGridLines="0" workbookViewId="0"/>
  </sheetViews>
  <sheetFormatPr defaultRowHeight="18.75" x14ac:dyDescent="0.4"/>
  <cols>
    <col min="1" max="4" width="15.125" style="29" customWidth="1"/>
    <col min="6" max="6" width="13.5" bestFit="1" customWidth="1"/>
    <col min="9" max="9" width="13.5" customWidth="1"/>
  </cols>
  <sheetData>
    <row r="1" spans="1:9" x14ac:dyDescent="0.4">
      <c r="A1" s="29" t="s">
        <v>265</v>
      </c>
    </row>
    <row r="2" spans="1:9" x14ac:dyDescent="0.4">
      <c r="A2" s="29" t="s">
        <v>264</v>
      </c>
      <c r="B2" s="29" t="s">
        <v>263</v>
      </c>
      <c r="C2" s="29" t="s">
        <v>263</v>
      </c>
      <c r="F2" s="34" t="s">
        <v>268</v>
      </c>
      <c r="I2" t="s">
        <v>257</v>
      </c>
    </row>
    <row r="3" spans="1:9" ht="19.5" thickBot="1" x14ac:dyDescent="0.45">
      <c r="A3" s="32" t="s">
        <v>266</v>
      </c>
      <c r="B3" s="33" t="s">
        <v>267</v>
      </c>
      <c r="C3" s="31" t="s">
        <v>257</v>
      </c>
      <c r="D3" s="29" t="s">
        <v>258</v>
      </c>
      <c r="G3" t="s">
        <v>256</v>
      </c>
    </row>
    <row r="4" spans="1:9" ht="19.5" thickBot="1" x14ac:dyDescent="0.45">
      <c r="A4" s="30">
        <f t="shared" ref="A4:A12" si="0">B4+1</f>
        <v>4</v>
      </c>
      <c r="B4" s="31">
        <v>3</v>
      </c>
      <c r="C4" s="31" t="s">
        <v>259</v>
      </c>
      <c r="D4" s="29">
        <v>-13</v>
      </c>
      <c r="F4" s="35">
        <f>STEP１!B11</f>
        <v>45444</v>
      </c>
      <c r="G4">
        <f>MONTH(STEP１!$B$11)</f>
        <v>6</v>
      </c>
      <c r="I4" s="35">
        <f>EDATE(F4,_xlfn.XLOOKUP(G4,$A$4:$A$15,$D$4:$D$15,"error",0,1))</f>
        <v>44986</v>
      </c>
    </row>
    <row r="5" spans="1:9" x14ac:dyDescent="0.4">
      <c r="A5" s="30">
        <f t="shared" si="0"/>
        <v>5</v>
      </c>
      <c r="B5" s="31">
        <v>4</v>
      </c>
      <c r="C5" s="31" t="s">
        <v>259</v>
      </c>
      <c r="D5" s="29">
        <v>-14</v>
      </c>
      <c r="F5" t="s">
        <v>269</v>
      </c>
    </row>
    <row r="6" spans="1:9" x14ac:dyDescent="0.4">
      <c r="A6" s="30">
        <f t="shared" si="0"/>
        <v>6</v>
      </c>
      <c r="B6" s="31">
        <v>5</v>
      </c>
      <c r="C6" s="31" t="s">
        <v>259</v>
      </c>
      <c r="D6" s="29">
        <v>-15</v>
      </c>
    </row>
    <row r="7" spans="1:9" x14ac:dyDescent="0.4">
      <c r="A7" s="30">
        <f t="shared" si="0"/>
        <v>7</v>
      </c>
      <c r="B7" s="31">
        <v>6</v>
      </c>
      <c r="C7" s="31" t="s">
        <v>260</v>
      </c>
      <c r="D7" s="29">
        <v>-13</v>
      </c>
    </row>
    <row r="8" spans="1:9" x14ac:dyDescent="0.4">
      <c r="A8" s="30">
        <f t="shared" si="0"/>
        <v>8</v>
      </c>
      <c r="B8" s="31">
        <v>7</v>
      </c>
      <c r="C8" s="31" t="s">
        <v>260</v>
      </c>
      <c r="D8" s="29">
        <v>-14</v>
      </c>
    </row>
    <row r="9" spans="1:9" x14ac:dyDescent="0.4">
      <c r="A9" s="30">
        <f t="shared" si="0"/>
        <v>9</v>
      </c>
      <c r="B9" s="31">
        <v>8</v>
      </c>
      <c r="C9" s="31" t="s">
        <v>260</v>
      </c>
      <c r="D9" s="29">
        <v>-15</v>
      </c>
    </row>
    <row r="10" spans="1:9" x14ac:dyDescent="0.4">
      <c r="A10" s="30">
        <f t="shared" si="0"/>
        <v>10</v>
      </c>
      <c r="B10" s="31">
        <v>9</v>
      </c>
      <c r="C10" s="31" t="s">
        <v>261</v>
      </c>
      <c r="D10" s="29">
        <v>-13</v>
      </c>
    </row>
    <row r="11" spans="1:9" x14ac:dyDescent="0.4">
      <c r="A11" s="30">
        <f t="shared" si="0"/>
        <v>11</v>
      </c>
      <c r="B11" s="31">
        <v>10</v>
      </c>
      <c r="C11" s="31" t="s">
        <v>261</v>
      </c>
      <c r="D11" s="29">
        <v>-14</v>
      </c>
    </row>
    <row r="12" spans="1:9" x14ac:dyDescent="0.4">
      <c r="A12" s="30">
        <f t="shared" si="0"/>
        <v>12</v>
      </c>
      <c r="B12" s="31">
        <v>11</v>
      </c>
      <c r="C12" s="31" t="s">
        <v>261</v>
      </c>
      <c r="D12" s="29">
        <v>-15</v>
      </c>
    </row>
    <row r="13" spans="1:9" x14ac:dyDescent="0.4">
      <c r="A13" s="30">
        <v>1</v>
      </c>
      <c r="B13" s="31">
        <v>12</v>
      </c>
      <c r="C13" s="31" t="s">
        <v>262</v>
      </c>
      <c r="D13" s="29">
        <v>-13</v>
      </c>
    </row>
    <row r="14" spans="1:9" x14ac:dyDescent="0.4">
      <c r="A14" s="30">
        <f>B14+1</f>
        <v>2</v>
      </c>
      <c r="B14" s="31">
        <v>1</v>
      </c>
      <c r="C14" s="31" t="s">
        <v>262</v>
      </c>
      <c r="D14" s="29">
        <v>-14</v>
      </c>
    </row>
    <row r="15" spans="1:9" x14ac:dyDescent="0.4">
      <c r="A15" s="30">
        <f>B15+1</f>
        <v>3</v>
      </c>
      <c r="B15" s="31">
        <v>2</v>
      </c>
      <c r="C15" s="31" t="s">
        <v>262</v>
      </c>
      <c r="D15" s="29">
        <v>-15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47C9C-5F65-4B6A-B86E-3884219B1E21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c65c493-46e3-4a51-bdc3-517cdfaa7574"/>
    <ds:schemaRef ds:uri="http://purl.org/dc/terms/"/>
    <ds:schemaRef ds:uri="http://schemas.openxmlformats.org/package/2006/metadata/core-properties"/>
    <ds:schemaRef ds:uri="7416dcb5-151a-428d-b9dd-c50cd68ce8a8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給与対象月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2024-09-25T01:16:33Z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