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53" documentId="13_ncr:1_{DACEB335-17EE-45CC-A65A-9DF9C77C0C29}" xr6:coauthVersionLast="47" xr6:coauthVersionMax="47" xr10:uidLastSave="{C395B99D-52B8-4CE1-A20E-CF4F377303ED}"/>
  <workbookProtection workbookAlgorithmName="SHA-512" workbookHashValue="j/3lHyrmlLCIoh8hj2XAGB9ffqKvJgere9WxGyyLVD3BfSFs6yGIQfyLF0HbExqzNGBh+ZZFmhZwi+0wEZNA1A==" workbookSaltValue="VBvMx40Fg6WURP5isSQB/A==" workbookSpinCount="100000" lockStructure="1"/>
  <bookViews>
    <workbookView xWindow="8016" yWindow="-13068" windowWidth="22320" windowHeight="13176" tabRatio="809" activeTab="2" xr2:uid="{660BDFD6-C435-4986-A101-19921E0E4C74}"/>
  </bookViews>
  <sheets>
    <sheet name="別添2" sheetId="22" r:id="rId1"/>
    <sheet name="様式95_外来・在宅ベースアップ評価料（Ⅰ）" sheetId="6" state="hidden"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state="hidden" r:id="rId9"/>
    <sheet name="（別添）実績報告書（診療所）" sheetId="24" state="hidden" r:id="rId10"/>
    <sheet name="（別添）_実績報告書（歯科診療所及びⅡを算定する有床診療所）" sheetId="25" state="hidden"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98" i="7"/>
  <c r="BD2" i="21" s="1"/>
  <c r="AK93" i="4"/>
  <c r="CW2" i="21" s="1"/>
  <c r="GJ2" i="21" l="1"/>
  <c r="AB145" i="9"/>
  <c r="GK2" i="21" s="1"/>
  <c r="FZ2" i="21"/>
  <c r="AB133" i="9"/>
  <c r="GA2" i="21" s="1"/>
  <c r="FI2" i="21"/>
  <c r="AB111" i="9"/>
  <c r="FJ2" i="21" s="1"/>
  <c r="J93" i="4"/>
  <c r="J98" i="7"/>
  <c r="AA37" i="11"/>
  <c r="HN2" i="21" s="1"/>
  <c r="V21" i="11"/>
  <c r="HG2" i="21" s="1"/>
  <c r="V16" i="11"/>
  <c r="AB90" i="9"/>
  <c r="AB92" i="9" s="1"/>
  <c r="AB117" i="9"/>
  <c r="AB119" i="9" s="1"/>
  <c r="AB99" i="9"/>
  <c r="AB101"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4" i="7"/>
  <c r="AB34" i="11"/>
  <c r="HJ2" i="21" s="1"/>
  <c r="AB34" i="18"/>
  <c r="LB2" i="21" s="1"/>
  <c r="J99" i="7"/>
  <c r="AK73" i="4"/>
  <c r="J92" i="4"/>
  <c r="AB32" i="9"/>
  <c r="DR2" i="21" s="1"/>
  <c r="AB29" i="9"/>
  <c r="DN2" i="21" s="1"/>
  <c r="H10" i="8"/>
  <c r="G10" i="8"/>
  <c r="H11" i="8"/>
  <c r="G11" i="8"/>
  <c r="AB74" i="9" l="1"/>
  <c r="AB84" i="9"/>
  <c r="EO2" i="21" s="1"/>
  <c r="EN2" i="21"/>
  <c r="AB33" i="18"/>
  <c r="AB33" i="11"/>
  <c r="HI2" i="21" s="1"/>
  <c r="I10" i="8"/>
  <c r="J10" i="8" s="1"/>
  <c r="I11" i="8"/>
  <c r="G5" i="8"/>
  <c r="Z79" i="7"/>
  <c r="AW2" i="21" s="1"/>
  <c r="H6" i="4"/>
  <c r="AK34" i="7"/>
  <c r="AB75"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<sst xmlns="http://schemas.openxmlformats.org/spreadsheetml/2006/main" count="3733" uniqueCount="1777">
  <si>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</si>
  <si>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</si>
  <si>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</si>
  <si>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</si>
  <si>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</si>
  <si>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</si>
  <si>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</si>
  <si>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</si>
  <si>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</si>
  <si>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</si>
  <si>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</si>
  <si>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</si>
  <si>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</si>
  <si>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</si>
  <si>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</si>
  <si>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</si>
  <si>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</si>
  <si>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</si>
  <si>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</si>
  <si>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</si>
  <si>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</si>
  <si>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</si>
  <si>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</si>
  <si>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</si>
  <si>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</si>
  <si>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</si>
  <si>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</si>
  <si>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</si>
  <si>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</si>
  <si>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</si>
  <si>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</si>
  <si>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</si>
  <si>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</si>
  <si>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</si>
  <si>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</si>
  <si>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</si>
  <si>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</si>
  <si>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</si>
  <si>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</si>
  <si>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</si>
  <si>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</si>
  <si>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</si>
  <si>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</si>
  <si>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</si>
  <si>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</si>
  <si>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</si>
  <si>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</si>
  <si>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</si>
  <si>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</si>
  <si>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</si>
  <si>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</si>
  <si>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</si>
  <si>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</si>
  <si>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</si>
  <si>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</si>
  <si>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</si>
  <si>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</si>
  <si>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</si>
  <si>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</si>
  <si>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</si>
  <si>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</si>
  <si>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</si>
  <si>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</si>
  <si>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</si>
  <si>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</si>
  <si>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</si>
  <si>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</si>
  <si>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</si>
  <si>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</si>
  <si>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</si>
  <si>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</si>
  <si>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</si>
  <si>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</si>
  <si>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</si>
  <si>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</si>
  <si>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</si>
  <si>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</si>
  <si>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</si>
  <si>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</si>
  <si>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</si>
  <si>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</si>
  <si>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</si>
  <si>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</si>
  <si>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</si>
  <si>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</si>
  <si>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</si>
  <si>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</si>
  <si>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</si>
  <si>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</si>
  <si>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</si>
  <si>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</si>
  <si>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</si>
  <si>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</si>
  <si>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</si>
  <si>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</si>
  <si>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</si>
  <si>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</si>
  <si>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</si>
  <si>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</si>
  <si>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</si>
  <si>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</si>
  <si>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</si>
  <si>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</si>
  <si>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</si>
  <si>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</si>
  <si>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</si>
  <si>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</si>
  <si>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</si>
  <si>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</si>
  <si>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</si>
  <si>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</si>
  <si>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</si>
  <si>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</si>
  <si>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</si>
  <si>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</si>
  <si>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</si>
  <si>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</si>
  <si>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</si>
  <si>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</si>
  <si>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</si>
  <si>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</si>
  <si>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</si>
  <si>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</si>
  <si>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</si>
  <si>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</si>
  <si>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</si>
  <si>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</si>
  <si>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</si>
  <si>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</si>
  <si>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</si>
  <si>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</si>
  <si>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</si>
  <si>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</si>
  <si>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</si>
  <si>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</si>
  <si>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</si>
  <si>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</si>
  <si>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</si>
  <si>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</si>
  <si>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</si>
  <si>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</si>
  <si>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</si>
  <si>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</si>
  <si>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</si>
  <si>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</si>
  <si>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</si>
  <si>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</si>
  <si>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</si>
  <si>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</si>
  <si>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</si>
  <si>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</si>
  <si>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</si>
  <si>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</si>
  <si>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</si>
  <si>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</si>
  <si>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</si>
  <si>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</si>
  <si>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</si>
  <si>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</si>
  <si>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</si>
  <si>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</si>
  <si>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</si>
  <si>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</si>
  <si>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</si>
  <si>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</si>
  <si>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</si>
  <si>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</si>
  <si>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</si>
  <si>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</si>
  <si>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</si>
  <si>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</si>
  <si>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</si>
  <si>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</si>
  <si>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</si>
  <si>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</si>
  <si>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</si>
  <si>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</si>
  <si>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</si>
  <si>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</si>
  <si>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</si>
  <si>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</si>
  <si>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</si>
  <si>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</si>
  <si>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</si>
  <si>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</si>
  <si>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</si>
  <si>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</si>
  <si>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</si>
  <si>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</si>
  <si>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</si>
  <si>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</si>
  <si>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</si>
  <si>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</si>
  <si>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</si>
  <si>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</si>
  <si>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</si>
  <si>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</si>
  <si>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</si>
  <si>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</si>
  <si>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</si>
  <si>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</si>
  <si>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</si>
  <si>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</si>
  <si>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</si>
  <si>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</si>
  <si>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</si>
  <si>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</si>
  <si>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</si>
  <si>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</si>
  <si>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</si>
  <si>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</si>
  <si>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</si>
  <si>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</si>
  <si>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</si>
  <si>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</si>
  <si>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</si>
  <si>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</si>
  <si>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</si>
  <si>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</si>
  <si>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</si>
  <si>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</si>
  <si>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</si>
  <si>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</si>
  <si>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</si>
  <si>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</si>
  <si>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</si>
  <si>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</si>
  <si>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</si>
  <si>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</si>
  <si>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</si>
  <si>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</si>
  <si>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</si>
  <si>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</si>
  <si>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</si>
  <si>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</si>
  <si>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</si>
  <si>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</si>
  <si>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</si>
  <si>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</si>
  <si>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</si>
  <si>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</si>
  <si>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</si>
  <si>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</si>
  <si>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</si>
  <si>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</si>
  <si>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</si>
  <si>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</si>
  <si>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</si>
  <si>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</si>
  <si>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</si>
  <si>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</si>
  <si>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</si>
  <si>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</si>
  <si>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</si>
  <si>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</si>
  <si>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</si>
  <si>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</si>
  <si>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</si>
  <si>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</si>
  <si>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</si>
  <si>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</si>
  <si>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</si>
  <si>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</si>
  <si>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</si>
  <si>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</si>
  <si>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</si>
  <si>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</si>
  <si>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</si>
  <si>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</si>
  <si>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</si>
  <si>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</si>
  <si>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</si>
  <si>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</si>
  <si>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</si>
  <si>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</si>
  <si>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</si>
  <si>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</si>
  <si>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</si>
  <si>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</si>
  <si>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</si>
  <si>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</si>
  <si>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</si>
  <si>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</si>
  <si>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</si>
  <si>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</si>
  <si>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</si>
  <si>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</si>
  <si>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</si>
  <si>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</si>
  <si>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</si>
  <si>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</si>
  <si>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</si>
  <si>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</si>
  <si>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</si>
  <si>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</si>
  <si>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</si>
  <si>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</si>
  <si>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</si>
  <si>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</si>
  <si>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</si>
  <si>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</si>
  <si>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</si>
  <si>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</si>
  <si>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</si>
  <si>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</si>
  <si>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</si>
  <si>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</si>
  <si>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</si>
  <si>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</si>
  <si>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</si>
  <si>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</si>
  <si>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</si>
  <si>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</si>
  <si>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</si>
  <si>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</si>
  <si>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</si>
  <si>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</si>
  <si>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</si>
  <si>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</si>
  <si>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</si>
  <si>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</si>
  <si>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</si>
  <si>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</si>
  <si>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</si>
  <si>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</si>
  <si>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</si>
  <si>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</si>
  <si>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</si>
  <si>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</si>
  <si>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</si>
  <si>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</si>
  <si>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</si>
  <si>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</si>
  <si>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</si>
  <si>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</si>
  <si>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</si>
  <si>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</si>
  <si>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</si>
  <si>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</si>
  <si>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</si>
  <si>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</si>
  <si>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</si>
  <si>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</si>
  <si>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</si>
  <si>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</si>
  <si>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</si>
  <si>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</si>
  <si>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</si>
  <si>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</si>
  <si>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</si>
  <si>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</si>
  <si>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</si>
  <si>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</si>
  <si>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</si>
  <si>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</si>
  <si>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</si>
  <si>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</si>
  <si>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</si>
  <si>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</si>
  <si>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</si>
  <si>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</si>
  <si>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</si>
  <si>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</si>
  <si>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</si>
  <si>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</si>
  <si>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</si>
  <si>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</si>
  <si>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</si>
  <si>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</si>
  <si>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</si>
  <si>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</si>
  <si>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</si>
  <si>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</si>
  <si>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</si>
  <si>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</si>
  <si>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</si>
  <si>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</si>
  <si>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</si>
  <si>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</si>
  <si>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</si>
  <si>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</si>
  <si>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</si>
  <si>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</si>
  <si>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</si>
  <si>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</si>
  <si>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</si>
  <si>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</si>
  <si>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</si>
  <si>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</si>
  <si>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</si>
  <si>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</si>
  <si>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</si>
  <si>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</si>
  <si>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</si>
  <si>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</si>
  <si>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</si>
  <si>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</si>
  <si>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</si>
  <si>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</si>
  <si>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</si>
  <si>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</si>
  <si>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</si>
  <si>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</si>
  <si>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</si>
  <si>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</si>
  <si>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</si>
  <si>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</si>
  <si>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</si>
  <si>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</si>
  <si>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</si>
  <si>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</si>
  <si>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</si>
  <si>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</si>
  <si>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</si>
  <si>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</si>
  <si>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</si>
  <si>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</si>
  <si>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</si>
  <si>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</si>
  <si>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</si>
  <si>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</si>
  <si>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</si>
  <si>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</si>
  <si>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</si>
  <si>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</si>
  <si>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</si>
  <si>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</si>
  <si>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</si>
  <si>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</si>
  <si>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</si>
  <si>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</si>
  <si>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</si>
  <si>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</si>
  <si>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</si>
  <si>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</si>
  <si>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</si>
  <si>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</si>
  <si>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</si>
  <si>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</si>
  <si>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</si>
  <si>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</si>
  <si>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</si>
  <si>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</si>
  <si>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</si>
  <si>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</si>
  <si>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</si>
  <si>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</si>
  <si>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</si>
  <si>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</si>
  <si>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</si>
  <si>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</si>
  <si>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</si>
  <si>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</si>
  <si>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</si>
  <si>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</si>
  <si>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</si>
  <si>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</si>
  <si>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</si>
  <si>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</si>
  <si>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</si>
  <si>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</si>
  <si>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</si>
  <si>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</si>
  <si>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</si>
  <si>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</si>
  <si>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</si>
  <si>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</si>
  <si>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</si>
  <si>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</si>
  <si>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</si>
  <si>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</si>
  <si>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</si>
  <si>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</si>
  <si>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</si>
  <si>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</si>
  <si>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</si>
  <si>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</si>
  <si>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</si>
  <si>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</si>
  <si>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</si>
  <si>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</si>
  <si>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</si>
  <si>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</si>
  <si>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</si>
  <si>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</si>
  <si>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</si>
  <si>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</si>
  <si>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</si>
  <si>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</si>
  <si>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</si>
  <si>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</si>
  <si>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</si>
  <si>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</si>
  <si>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</si>
  <si>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</si>
  <si>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</si>
  <si>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</si>
  <si>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</si>
  <si>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</si>
  <si>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</si>
  <si>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</si>
  <si>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</si>
  <si>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</si>
  <si>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</si>
  <si>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</si>
  <si>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</si>
  <si>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</si>
  <si>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</si>
  <si>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</si>
  <si>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</si>
  <si>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</si>
  <si>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</si>
  <si>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</si>
  <si>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</si>
  <si>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</si>
  <si>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</si>
  <si>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</si>
  <si>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</si>
  <si>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</si>
  <si>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</si>
  <si>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</si>
  <si>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</si>
  <si>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</si>
  <si>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</si>
  <si>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</si>
  <si>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</si>
  <si>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</si>
  <si>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</si>
  <si>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</si>
  <si>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</si>
  <si>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</si>
  <si>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</si>
  <si>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</si>
  <si>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</si>
  <si>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</si>
  <si>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</si>
  <si>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</si>
  <si>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</si>
  <si>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</si>
  <si>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</si>
  <si>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</si>
  <si>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</si>
  <si>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</si>
  <si>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</si>
  <si>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</si>
  <si>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</si>
  <si>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</si>
  <si>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</si>
  <si>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</si>
  <si>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</si>
  <si>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</si>
  <si>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</si>
  <si>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</si>
  <si>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</si>
  <si>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</si>
  <si>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</si>
  <si>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</si>
  <si>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</si>
  <si>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</si>
  <si>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</si>
  <si>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</si>
  <si>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</si>
  <si>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</si>
  <si>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</si>
  <si>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</si>
  <si>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</si>
  <si>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</si>
  <si>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</si>
  <si>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</si>
  <si>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</si>
  <si>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</si>
  <si>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</si>
  <si>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</si>
  <si>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</si>
  <si>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</si>
  <si>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</si>
  <si>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</si>
  <si>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</si>
  <si>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</si>
  <si>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</si>
  <si>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</si>
  <si>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</si>
  <si>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</si>
  <si>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</si>
  <si>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</si>
  <si>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</si>
  <si>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</si>
  <si>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</si>
  <si>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</si>
  <si>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</si>
  <si>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</si>
  <si>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</si>
  <si>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</si>
  <si>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</si>
  <si>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</si>
  <si>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</si>
  <si>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</si>
  <si>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</si>
  <si>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</si>
  <si>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</si>
  <si>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</si>
  <si>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</si>
  <si>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</si>
  <si>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</si>
  <si>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</si>
  <si>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</si>
  <si>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</si>
  <si>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</si>
  <si>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</si>
  <si>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</si>
  <si>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</si>
  <si>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</si>
  <si>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</si>
  <si>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</si>
  <si>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</si>
  <si>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</si>
  <si>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</si>
  <si>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</si>
  <si>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</si>
  <si>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</si>
  <si>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</si>
  <si>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</si>
  <si>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</si>
  <si>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</si>
  <si>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</si>
  <si>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</si>
  <si>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</si>
  <si>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</si>
  <si>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</si>
  <si>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</si>
  <si>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</si>
  <si>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</si>
  <si>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</si>
  <si>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</si>
  <si>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</si>
  <si>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</si>
  <si>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</si>
  <si>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</si>
  <si>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</si>
  <si>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</si>
  <si>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</si>
  <si>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</si>
  <si>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</si>
  <si>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</si>
  <si>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</si>
  <si>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</si>
  <si>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</si>
  <si>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</si>
  <si>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</si>
  <si>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</si>
  <si>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</si>
  <si>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</si>
  <si>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</si>
  <si>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</si>
  <si>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</si>
  <si>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</si>
  <si>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</si>
  <si>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</si>
  <si>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</si>
  <si>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</si>
  <si>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</si>
  <si>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</si>
  <si>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</si>
  <si>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</si>
  <si>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</si>
  <si>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</si>
  <si>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</si>
  <si>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</si>
  <si>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</si>
  <si>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</si>
  <si>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</si>
  <si>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</si>
  <si>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</si>
  <si>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</si>
  <si>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</si>
  <si>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</si>
  <si>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</si>
  <si>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</si>
  <si>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</si>
  <si>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</si>
  <si>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</si>
  <si>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</si>
  <si>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</si>
  <si>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</si>
  <si>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</si>
  <si>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</si>
  <si>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</si>
  <si>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</si>
  <si>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</si>
  <si>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</si>
  <si>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</si>
  <si>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</si>
  <si>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</si>
  <si>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</si>
  <si>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</si>
  <si>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</si>
  <si>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</si>
  <si>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</si>
  <si>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</si>
  <si>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</si>
  <si>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</si>
  <si>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</si>
  <si>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</si>
  <si>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</si>
  <si>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</si>
  <si>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</si>
  <si>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</si>
  <si>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</si>
  <si>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</si>
  <si>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</si>
  <si>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</si>
  <si>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</si>
  <si>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</si>
  <si>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</si>
  <si>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</si>
  <si>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</si>
  <si>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</si>
  <si>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</si>
  <si>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</si>
  <si>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</si>
  <si>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</si>
  <si>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</si>
  <si>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</si>
  <si>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</si>
  <si>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</si>
  <si>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</si>
  <si>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</si>
  <si>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</si>
  <si>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</si>
  <si>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</si>
  <si>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</si>
  <si>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</si>
  <si>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</si>
  <si>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</si>
  <si>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</si>
  <si>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</si>
  <si>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</si>
  <si>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</si>
  <si>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</si>
  <si>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</si>
  <si>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</si>
  <si>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</si>
  <si>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</si>
  <si>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</si>
  <si>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</si>
  <si>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</si>
  <si>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</si>
  <si>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</si>
  <si>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</si>
  <si>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</si>
  <si>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</si>
  <si>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</si>
  <si>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</si>
  <si>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</si>
  <si>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</si>
  <si>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</si>
  <si>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</si>
  <si>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</si>
  <si>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</si>
  <si>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</si>
  <si>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</si>
  <si>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</si>
  <si>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</si>
  <si>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</si>
  <si>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</si>
  <si>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</si>
  <si>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</si>
  <si>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</si>
  <si>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</si>
  <si>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</si>
  <si>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</si>
  <si>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</si>
  <si>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</si>
  <si>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</si>
  <si>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</si>
  <si>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</si>
  <si>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</si>
  <si>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</si>
  <si>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</si>
  <si>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</si>
  <si>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</si>
  <si>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</si>
  <si>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</si>
  <si>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</si>
  <si>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</si>
  <si>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</si>
  <si>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</si>
  <si>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</si>
  <si>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</si>
  <si>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</si>
  <si>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</si>
  <si>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</si>
  <si>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</si>
  <si>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</si>
  <si>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</si>
  <si>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</si>
  <si>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</si>
  <si>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</si>
  <si>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</si>
  <si>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</si>
  <si>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</si>
  <si>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</si>
  <si>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</si>
  <si>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</si>
  <si>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</si>
  <si>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</si>
  <si>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</si>
  <si>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</si>
  <si>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</si>
  <si>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</si>
  <si>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</si>
  <si>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</si>
  <si>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</si>
  <si>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</si>
  <si>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</si>
  <si>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</si>
  <si>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</si>
  <si>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</si>
  <si>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</si>
  <si>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</si>
  <si>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</si>
  <si>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</si>
  <si>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</si>
  <si>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</si>
  <si>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</si>
  <si>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</si>
  <si>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</si>
  <si>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</si>
  <si>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</si>
  <si>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</si>
  <si>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</si>
  <si>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</si>
  <si>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</si>
  <si>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</si>
  <si>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</si>
  <si>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</si>
  <si>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</si>
  <si>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</si>
  <si>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</si>
  <si>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</si>
  <si>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</si>
  <si>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</si>
  <si>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</si>
  <si>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</si>
  <si>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</si>
  <si>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</si>
  <si>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</si>
  <si>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</si>
  <si>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</si>
  <si>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</si>
  <si>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</si>
  <si>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</si>
  <si>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</si>
  <si>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</si>
  <si>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</si>
  <si>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</si>
  <si>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</si>
  <si>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</si>
  <si>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</si>
  <si>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</si>
  <si>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</si>
  <si>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</si>
  <si>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</si>
  <si>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</si>
  <si>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</si>
  <si>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</si>
  <si>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</si>
  <si>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</si>
  <si>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</si>
  <si>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</si>
  <si>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</si>
  <si>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</si>
  <si>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</si>
  <si>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</si>
  <si>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</si>
  <si>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</si>
  <si>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</si>
  <si>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</si>
  <si>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</si>
  <si>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</si>
  <si>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</si>
  <si>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</si>
  <si>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</si>
  <si>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</si>
  <si>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</si>
  <si>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</si>
  <si>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</si>
  <si>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</si>
  <si>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</si>
  <si>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</si>
  <si>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</si>
  <si>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</si>
  <si>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</si>
  <si>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</si>
  <si>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</si>
  <si>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</si>
  <si>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</si>
  <si>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</si>
  <si>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</si>
  <si>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</si>
  <si>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</si>
  <si>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</si>
  <si>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</si>
  <si>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</si>
  <si>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</si>
  <si>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</si>
  <si>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</si>
  <si>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</si>
  <si>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</si>
  <si>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</si>
  <si>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</si>
  <si>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</si>
  <si>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</si>
  <si>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</si>
  <si>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</si>
  <si>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</si>
  <si>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</si>
  <si>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</si>
  <si>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</si>
  <si>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</si>
  <si>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</si>
  <si>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</si>
  <si>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</si>
  <si>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</si>
  <si>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</si>
  <si>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</si>
  <si>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</si>
  <si>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</si>
  <si>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</si>
  <si>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</si>
  <si>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</si>
  <si>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</si>
  <si>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</si>
  <si>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</si>
  <si>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</si>
  <si>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</si>
  <si>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</si>
  <si>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</si>
  <si>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</si>
  <si>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</si>
  <si>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</si>
  <si>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</si>
  <si>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</si>
  <si>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</si>
  <si>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</si>
  <si>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</si>
  <si>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</si>
  <si>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</si>
  <si>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</si>
  <si>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</si>
  <si>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</si>
  <si>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</si>
  <si>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</si>
  <si>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</si>
  <si>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</si>
  <si>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</si>
  <si>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</si>
  <si>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</si>
  <si>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</si>
  <si>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</si>
  <si>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</si>
  <si>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</si>
  <si>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</si>
  <si>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</si>
  <si>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</si>
  <si>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</si>
  <si>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</si>
  <si>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</si>
  <si>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</si>
  <si>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</si>
  <si>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</si>
  <si>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</si>
  <si>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</si>
  <si>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</si>
  <si>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</si>
  <si>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</si>
  <si>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</si>
  <si>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</si>
  <si>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</si>
  <si>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</si>
  <si>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</si>
  <si>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</si>
  <si>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</si>
  <si>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</si>
  <si>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</si>
  <si>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</si>
  <si>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</si>
  <si>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</si>
  <si>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</si>
  <si>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</si>
  <si>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</si>
  <si>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</si>
  <si>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</si>
  <si>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</si>
  <si>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</si>
  <si>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</si>
  <si>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</si>
  <si>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</si>
  <si>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</si>
  <si>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</si>
  <si>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</si>
  <si>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</si>
  <si>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</si>
  <si>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</si>
  <si>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</si>
  <si>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</si>
  <si>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</si>
  <si>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</si>
  <si>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</si>
  <si>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</si>
  <si>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</si>
  <si>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</si>
  <si>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</si>
  <si>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</si>
  <si>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</si>
  <si>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</si>
  <si>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</si>
  <si>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</si>
  <si>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</si>
  <si>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</si>
  <si>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</si>
  <si>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</si>
  <si>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</si>
  <si>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</si>
  <si>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</si>
  <si>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</si>
  <si>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</si>
  <si>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</si>
  <si>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</si>
  <si>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</si>
  <si>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</si>
  <si>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</si>
  <si>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</si>
  <si>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</si>
  <si>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</si>
  <si>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</si>
  <si>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</si>
  <si>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</si>
  <si>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</si>
  <si>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</si>
  <si>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</si>
  <si>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</si>
  <si>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</si>
  <si>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</si>
  <si>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</si>
  <si>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</si>
  <si>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</si>
  <si>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</si>
  <si>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</si>
  <si>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</si>
  <si>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</si>
  <si>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</si>
  <si>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</si>
  <si>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</si>
  <si>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</si>
  <si>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</si>
  <si>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</si>
  <si>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</si>
  <si>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</si>
  <si>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</si>
  <si>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</si>
  <si>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</si>
  <si>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</si>
  <si>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</si>
  <si>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</si>
  <si>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</si>
  <si>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</si>
  <si>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</si>
  <si>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</si>
  <si>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</si>
  <si>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</si>
  <si>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</si>
  <si>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</si>
  <si>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</si>
  <si>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</si>
  <si>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</si>
  <si>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</si>
  <si>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</si>
  <si>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</si>
  <si>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</si>
  <si>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</si>
  <si>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</si>
  <si>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</si>
  <si>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</si>
  <si>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</si>
  <si>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</si>
  <si>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</si>
  <si>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</si>
  <si>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</si>
  <si>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</si>
  <si>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</si>
  <si>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</si>
  <si>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</si>
  <si>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</si>
  <si>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</si>
  <si>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</si>
  <si>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</si>
  <si>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</si>
  <si>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</si>
  <si>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</si>
  <si>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</si>
  <si>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</si>
  <si>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</si>
  <si>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</si>
  <si>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</si>
  <si>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</si>
  <si>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</si>
  <si>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</si>
  <si>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</si>
  <si>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</si>
  <si>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</si>
  <si>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</si>
  <si>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</si>
  <si>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</si>
  <si>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</si>
  <si>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</si>
  <si>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</si>
  <si>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</si>
  <si>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</si>
  <si>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</si>
  <si>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</si>
  <si>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</si>
  <si>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</si>
  <si>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</si>
  <si>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</si>
  <si>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</si>
  <si>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</si>
  <si>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</si>
  <si>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</si>
  <si>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</si>
  <si>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</si>
  <si>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</si>
  <si>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</si>
  <si>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</si>
  <si>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</si>
  <si>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</si>
  <si>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</si>
  <si>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</si>
  <si>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</si>
  <si>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</si>
  <si>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</si>
  <si>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</si>
  <si>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</si>
  <si>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</si>
  <si>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</si>
  <si>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</si>
  <si>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</si>
  <si>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</si>
  <si>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</si>
  <si>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</si>
  <si>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</si>
  <si>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</si>
  <si>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</si>
  <si>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</si>
  <si>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</si>
  <si>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</si>
  <si>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</si>
  <si>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</si>
  <si>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</si>
  <si>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</si>
  <si>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</si>
  <si>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</si>
  <si>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</si>
  <si>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</si>
  <si>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</si>
  <si>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</si>
  <si>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</si>
  <si>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</si>
  <si>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</si>
  <si>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</si>
  <si>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</si>
  <si>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</si>
  <si>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</si>
  <si>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</si>
  <si>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</si>
  <si>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</si>
  <si>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</si>
  <si>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</si>
  <si>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</si>
  <si>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</si>
  <si>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</si>
  <si>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</si>
  <si>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</si>
  <si>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</si>
  <si>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</si>
  <si>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</si>
  <si>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</si>
  <si>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</si>
  <si>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</si>
  <si>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</si>
  <si>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</si>
  <si>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</si>
  <si>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</si>
  <si>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</si>
  <si>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</si>
  <si>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</si>
  <si>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</si>
  <si>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</si>
  <si>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</si>
  <si>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</si>
  <si>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</si>
  <si>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</si>
  <si>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</si>
  <si>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</si>
  <si>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</si>
  <si>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</si>
  <si>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</si>
  <si>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</si>
  <si>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</si>
  <si>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</si>
  <si>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</si>
  <si>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</si>
  <si>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</si>
  <si>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</si>
  <si>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</si>
  <si>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</si>
  <si>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</si>
  <si>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</si>
  <si>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</si>
  <si>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</si>
  <si>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</si>
  <si>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</si>
  <si>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</si>
  <si>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</si>
  <si>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</si>
  <si>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</si>
  <si>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</si>
  <si>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</si>
  <si>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</si>
  <si>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</si>
  <si>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</si>
  <si>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</si>
  <si>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</si>
  <si>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</si>
  <si>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</si>
  <si>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</si>
  <si>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</si>
  <si>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</si>
  <si>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</si>
  <si>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</si>
  <si>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</si>
  <si>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</si>
  <si>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</si>
  <si>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</si>
  <si>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</si>
  <si>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</si>
  <si>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</si>
  <si>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</si>
  <si>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</si>
  <si>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</si>
  <si>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</si>
  <si>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</si>
  <si>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</si>
  <si>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</si>
  <si>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</si>
  <si>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</si>
  <si>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</si>
  <si>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</si>
  <si>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</si>
  <si>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</si>
  <si>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</si>
  <si>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</si>
  <si>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</si>
  <si>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</si>
  <si>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</si>
  <si>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</si>
  <si>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</si>
  <si>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</si>
  <si>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</si>
  <si>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</si>
  <si>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</si>
  <si>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</si>
  <si>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</si>
  <si>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</si>
  <si>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</si>
  <si>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</si>
  <si>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</si>
  <si>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</si>
  <si>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</si>
  <si>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</si>
  <si>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</si>
  <si>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</si>
  <si>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</si>
  <si>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</si>
  <si>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</si>
  <si>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</si>
  <si>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</si>
  <si>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</si>
  <si>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</si>
  <si>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</si>
  <si>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</si>
  <si>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</si>
  <si>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</si>
  <si>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</si>
  <si>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</si>
  <si>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</si>
  <si>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</si>
  <si>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</si>
  <si>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</si>
  <si>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</si>
  <si>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</si>
  <si>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</si>
  <si>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</si>
  <si>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</si>
  <si>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</si>
  <si>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</si>
  <si>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</si>
  <si>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</si>
  <si>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</si>
  <si>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</si>
  <si>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</si>
  <si>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</si>
  <si>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</si>
  <si>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</si>
  <si>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</si>
  <si>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</si>
  <si>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</si>
  <si>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</si>
  <si>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</si>
  <si>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</si>
  <si>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</si>
  <si>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</si>
  <si>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</si>
  <si>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</si>
  <si>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</si>
  <si>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</si>
  <si>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</si>
  <si>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</si>
  <si>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</si>
  <si>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</si>
  <si>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</si>
  <si>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</si>
  <si>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</si>
  <si>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</si>
  <si>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</si>
  <si>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</si>
  <si>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</si>
  <si>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</si>
  <si>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</si>
  <si>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</si>
  <si>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</si>
  <si>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</si>
  <si>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</si>
  <si>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</si>
  <si>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</si>
  <si>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</si>
  <si>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</si>
  <si>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</si>
  <si>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</si>
  <si>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</si>
  <si>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</si>
  <si>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</si>
  <si>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</si>
  <si>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</si>
  <si>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</si>
  <si>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</si>
  <si>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</si>
  <si>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</si>
  <si>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</si>
  <si>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</si>
  <si>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</si>
  <si>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</si>
  <si>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</si>
  <si>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</si>
  <si>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</si>
  <si>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</si>
  <si>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</si>
  <si>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</si>
  <si>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</si>
  <si>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</si>
  <si>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</si>
  <si>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</si>
  <si>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</si>
  <si>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</si>
  <si>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</si>
  <si>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</si>
  <si>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</si>
  <si>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</si>
  <si>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</si>
  <si>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</si>
  <si>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</si>
  <si>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</si>
  <si>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</si>
  <si>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</si>
  <si>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</si>
  <si>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</si>
  <si>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</si>
  <si>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</si>
  <si>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</si>
  <si>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</si>
  <si>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</si>
  <si>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</si>
  <si>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</si>
  <si>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</si>
  <si>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</si>
  <si>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</si>
  <si>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</si>
  <si>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</si>
  <si>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</si>
  <si>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</si>
  <si>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</si>
  <si>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</si>
  <si>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</si>
  <si>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</si>
  <si>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</si>
  <si>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</si>
  <si>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</si>
  <si>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</si>
  <si>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</si>
  <si>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</si>
  <si>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</si>
  <si>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</si>
  <si>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</si>
  <si>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</si>
  <si>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</si>
  <si>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</si>
  <si>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</si>
  <si>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</si>
  <si>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</si>
  <si>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</si>
  <si>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</si>
  <si>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</si>
  <si>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</si>
  <si>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</si>
  <si>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</si>
  <si>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</si>
  <si>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</si>
  <si>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</si>
  <si>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</si>
  <si>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</si>
  <si>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</si>
  <si>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</si>
  <si>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</si>
  <si>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</si>
  <si>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</si>
  <si>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</si>
  <si>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</si>
  <si>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</si>
  <si>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</si>
  <si>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</si>
  <si>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</si>
  <si>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</si>
  <si>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</si>
  <si>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</si>
  <si>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</si>
  <si>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</si>
  <si>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</si>
  <si>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</si>
  <si>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</si>
  <si>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</si>
  <si>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</si>
  <si>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</si>
  <si>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</si>
  <si>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</si>
  <si>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</si>
  <si>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</si>
  <si>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</si>
  <si>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</si>
  <si>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</si>
  <si>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</si>
  <si>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</si>
  <si>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</si>
  <si>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</si>
  <si>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</si>
  <si>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</si>
  <si>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</si>
  <si>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</si>
  <si>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</si>
  <si>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</si>
  <si>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</si>
  <si>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</si>
  <si>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</si>
  <si>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</si>
  <si>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</si>
  <si>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</si>
  <si>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</si>
  <si>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</si>
  <si>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</si>
  <si>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</si>
  <si>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</si>
  <si>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</si>
  <si>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</si>
  <si>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</si>
  <si>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</si>
  <si>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</si>
  <si>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</si>
  <si>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</si>
  <si>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</si>
  <si>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</si>
  <si>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</si>
  <si>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</si>
  <si>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</si>
  <si>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</si>
  <si>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</si>
  <si>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</si>
  <si>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</si>
  <si>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</si>
  <si>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</si>
  <si>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</si>
  <si>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</si>
  <si>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</si>
  <si>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</si>
  <si>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</si>
  <si>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</si>
  <si>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</si>
  <si>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</si>
  <si>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</si>
  <si>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</si>
  <si>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</si>
  <si>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</si>
  <si>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</si>
  <si>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</si>
  <si>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</si>
  <si>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</si>
  <si>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</si>
  <si>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</si>
  <si>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</si>
  <si>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</si>
  <si>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</si>
  <si>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</si>
  <si>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</si>
  <si>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</si>
  <si>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</si>
  <si>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</si>
  <si>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</si>
  <si>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</si>
  <si>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</si>
  <si>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</si>
  <si>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</si>
  <si>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</si>
  <si>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</si>
  <si>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</si>
  <si>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</si>
  <si>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</si>
  <si>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</si>
  <si>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</si>
  <si>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</si>
  <si>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</si>
  <si>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</si>
  <si>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</si>
  <si>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</si>
  <si>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</si>
  <si>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</si>
  <si>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</si>
  <si>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</si>
  <si>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</si>
  <si>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</si>
  <si>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</si>
  <si>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</si>
  <si>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</si>
  <si>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</si>
  <si>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</si>
  <si>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</si>
  <si>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</si>
  <si>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</si>
  <si>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</si>
  <si>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</si>
  <si>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</si>
  <si>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</si>
  <si>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</si>
  <si>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</si>
  <si>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</si>
  <si>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</si>
  <si>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</si>
  <si>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</si>
  <si>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</si>
  <si>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</si>
  <si>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</si>
  <si>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</si>
  <si>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</si>
  <si>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</si>
  <si>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</si>
  <si>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</si>
  <si>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</si>
  <si>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</si>
  <si>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</si>
  <si>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</si>
  <si>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</si>
  <si>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</si>
  <si>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</si>
  <si>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</si>
  <si>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</si>
  <si>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</si>
  <si>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</si>
  <si>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</si>
  <si>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</si>
  <si>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</si>
  <si>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</si>
  <si>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</si>
  <si>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</si>
  <si>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</si>
  <si>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</si>
  <si>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</si>
  <si>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</si>
  <si>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</si>
  <si>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</si>
  <si>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</si>
  <si>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</si>
  <si>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</si>
  <si>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</si>
  <si>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</si>
  <si>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</si>
  <si>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</si>
  <si>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</si>
  <si>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</si>
  <si>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</si>
  <si>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</si>
  <si>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</si>
  <si>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</si>
  <si>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</si>
  <si>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</si>
  <si>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</si>
  <si>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</si>
  <si>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</si>
  <si>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</si>
  <si>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</si>
  <si>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</si>
  <si>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</si>
  <si>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</si>
  <si>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</si>
  <si>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</si>
  <si>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</si>
  <si>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</si>
  <si>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</si>
  <si>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</si>
  <si>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</si>
  <si>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</si>
  <si>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</si>
  <si>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</si>
  <si>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</si>
  <si>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</si>
  <si>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</si>
  <si>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</si>
  <si>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</si>
  <si>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</si>
  <si>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</si>
  <si>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</si>
  <si>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</si>
  <si>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</si>
  <si>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</si>
  <si>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</si>
  <si>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</si>
  <si>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</si>
  <si>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</si>
  <si>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</si>
  <si>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</si>
  <si>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</si>
  <si>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</si>
  <si>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</si>
  <si>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</si>
  <si>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</si>
  <si>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</si>
  <si>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</si>
  <si>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</si>
  <si>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</si>
  <si>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</si>
  <si>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</si>
  <si>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</si>
  <si>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</si>
  <si>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</si>
  <si>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</si>
  <si>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</si>
  <si>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</si>
  <si>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</si>
  <si>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</si>
  <si>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</si>
  <si>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</si>
  <si>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</si>
  <si>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</si>
  <si>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</si>
  <si>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</si>
  <si>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</si>
  <si>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</si>
  <si>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</si>
  <si>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</si>
  <si>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</si>
  <si>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</si>
  <si>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</si>
  <si>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</si>
  <si>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</si>
  <si>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</si>
  <si>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</si>
  <si>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</si>
  <si>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</si>
  <si>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</si>
  <si>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</si>
  <si>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</si>
  <si>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</si>
  <si>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</si>
  <si>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</si>
  <si>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</si>
  <si>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</si>
  <si>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</si>
  <si>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</si>
  <si>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</si>
  <si>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</si>
  <si>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</si>
  <si>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</si>
  <si>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</si>
  <si>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</si>
  <si>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</si>
  <si>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</si>
  <si>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</si>
  <si>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</si>
  <si>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</si>
  <si>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</si>
  <si>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</si>
  <si>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</si>
  <si>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</si>
  <si>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</si>
  <si>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</si>
  <si>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</si>
  <si>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</si>
  <si>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</si>
  <si>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</si>
  <si>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</si>
  <si>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</si>
  <si>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</si>
  <si>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</si>
  <si>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</si>
  <si>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</si>
  <si>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</si>
  <si>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</si>
  <si>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</si>
  <si>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</si>
  <si>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</si>
  <si>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</si>
  <si>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</si>
  <si>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</si>
  <si>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</si>
  <si>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</si>
  <si>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</si>
  <si>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</si>
  <si>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</si>
  <si>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</si>
  <si>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</si>
  <si>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</si>
  <si>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</si>
  <si>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</si>
  <si>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</si>
  <si>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</si>
  <si>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</si>
  <si>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</si>
  <si>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</si>
  <si>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</si>
  <si>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</si>
  <si>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</si>
  <si>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</si>
  <si>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</si>
  <si>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</si>
  <si>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</si>
  <si>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</si>
  <si>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</si>
  <si>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</si>
  <si>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</si>
  <si>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</si>
  <si>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</si>
  <si>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</si>
  <si>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</si>
  <si>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</si>
  <si>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</si>
  <si>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</si>
  <si>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</si>
  <si>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</si>
  <si>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</si>
  <si>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</si>
  <si>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</si>
  <si>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</si>
  <si>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</si>
  <si>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</si>
  <si>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</si>
  <si>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</si>
  <si>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</si>
  <si>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</si>
  <si>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計画書提出</t>
  </si>
  <si>
    <t>東海北陸厚生局長</t>
    <rPh sb="0" eb="2">
      <t>トウカイ</t>
    </rPh>
    <rPh sb="2" eb="4">
      <t>ホクリク</t>
    </rPh>
    <rPh sb="4" eb="6">
      <t>コウセイ</t>
    </rPh>
    <rPh sb="6" eb="8">
      <t>キョクチョウ</t>
    </rPh>
    <phoneticPr fontId="1"/>
  </si>
  <si>
    <t>　　　　２　□には、適合する場合「✓」を記入すること。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</si>
</sst>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
      <strike/>
      <sz val="10"/>
      <color rgb="FF000000"/>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6" fillId="0" borderId="0" xfId="0" applyFont="1">
      <alignment vertical="center"/>
    </xf>
    <xf numFmtId="0" fontId="34" fillId="0" borderId="0" xfId="0" applyFont="1">
      <alignment vertical="center"/>
    </xf>
    <xf numFmtId="0" fontId="11" fillId="0" borderId="16" xfId="0" applyFont="1" applyBorder="1">
      <alignment vertical="center"/>
    </xf>
    <xf numFmtId="0" fontId="34"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4" fillId="0" borderId="10" xfId="0" applyFont="1" applyBorder="1" applyAlignment="1">
      <alignment horizontal="left" vertical="center"/>
    </xf>
    <xf numFmtId="0" fontId="35" fillId="0" borderId="10" xfId="0" applyFont="1" applyBorder="1" applyAlignment="1">
      <alignment horizontal="left" vertical="center" wrapText="1"/>
    </xf>
    <xf numFmtId="0" fontId="34" fillId="0" borderId="10" xfId="0" applyFont="1" applyBorder="1" applyAlignment="1">
      <alignment horizontal="left" vertical="center" indent="2"/>
    </xf>
    <xf numFmtId="0" fontId="11" fillId="0" borderId="3" xfId="0" applyFont="1" applyBorder="1" applyAlignment="1">
      <alignment horizontal="center"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8"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0" fillId="0" borderId="0" xfId="0" applyFont="1">
      <alignment vertical="center"/>
    </xf>
    <xf numFmtId="0" fontId="41" fillId="0" borderId="0" xfId="1" applyFont="1" applyAlignment="1">
      <alignment horizontal="left" vertical="center"/>
    </xf>
    <xf numFmtId="0" fontId="41"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2"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3" fillId="2" borderId="0" xfId="0" applyFont="1" applyFill="1">
      <alignment vertical="center"/>
    </xf>
    <xf numFmtId="0" fontId="16" fillId="2" borderId="0" xfId="0" applyFont="1" applyFill="1">
      <alignment vertical="center"/>
    </xf>
    <xf numFmtId="0" fontId="43" fillId="2" borderId="8" xfId="0" applyFont="1" applyFill="1" applyBorder="1">
      <alignment vertical="center"/>
    </xf>
    <xf numFmtId="0" fontId="43" fillId="2" borderId="7" xfId="0" applyFont="1" applyFill="1" applyBorder="1">
      <alignment vertical="center"/>
    </xf>
    <xf numFmtId="0" fontId="43" fillId="2" borderId="15" xfId="0" applyFont="1" applyFill="1" applyBorder="1">
      <alignment vertical="center"/>
    </xf>
    <xf numFmtId="0" fontId="43" fillId="2" borderId="21" xfId="0" applyFont="1" applyFill="1" applyBorder="1" applyAlignment="1">
      <alignment horizontal="center" vertical="center"/>
    </xf>
    <xf numFmtId="0" fontId="43" fillId="2" borderId="3" xfId="0" applyFont="1" applyFill="1" applyBorder="1">
      <alignment vertical="center"/>
    </xf>
    <xf numFmtId="0" fontId="43" fillId="2" borderId="17" xfId="0" applyFont="1" applyFill="1" applyBorder="1">
      <alignment vertical="center"/>
    </xf>
    <xf numFmtId="0" fontId="43" fillId="2" borderId="21" xfId="0" applyFont="1" applyFill="1" applyBorder="1">
      <alignment vertical="center"/>
    </xf>
    <xf numFmtId="0" fontId="43" fillId="2" borderId="29" xfId="0" applyFont="1" applyFill="1" applyBorder="1">
      <alignment vertical="center"/>
    </xf>
    <xf numFmtId="0" fontId="43" fillId="2" borderId="5" xfId="0" applyFont="1" applyFill="1" applyBorder="1">
      <alignment vertical="center"/>
    </xf>
    <xf numFmtId="0" fontId="43" fillId="2" borderId="34" xfId="0" applyFont="1" applyFill="1" applyBorder="1">
      <alignment vertical="center"/>
    </xf>
    <xf numFmtId="0" fontId="43" fillId="2" borderId="12" xfId="0" applyFont="1" applyFill="1" applyBorder="1">
      <alignment vertical="center"/>
    </xf>
    <xf numFmtId="0" fontId="43" fillId="2" borderId="32" xfId="0" applyFont="1" applyFill="1" applyBorder="1">
      <alignment vertical="center"/>
    </xf>
    <xf numFmtId="38" fontId="0" fillId="0" borderId="0" xfId="0" applyNumberFormat="1" applyAlignment="1">
      <alignment vertical="center" shrinkToFit="1"/>
    </xf>
    <xf numFmtId="0" fontId="43" fillId="2" borderId="1" xfId="0" applyFont="1" applyFill="1" applyBorder="1">
      <alignment vertical="center"/>
    </xf>
    <xf numFmtId="0" fontId="43" fillId="2" borderId="22" xfId="0" applyFont="1" applyFill="1" applyBorder="1">
      <alignment vertical="center"/>
    </xf>
    <xf numFmtId="0" fontId="43" fillId="2" borderId="17" xfId="0" applyFont="1" applyFill="1" applyBorder="1" applyAlignment="1">
      <alignment horizontal="left" vertical="center"/>
    </xf>
    <xf numFmtId="0" fontId="46" fillId="2" borderId="0" xfId="0" applyFont="1" applyFill="1" applyAlignment="1">
      <alignment horizontal="center" vertical="center"/>
    </xf>
    <xf numFmtId="0" fontId="46" fillId="2" borderId="0" xfId="0" applyFont="1" applyFill="1">
      <alignment vertical="center"/>
    </xf>
    <xf numFmtId="0" fontId="47" fillId="2" borderId="0" xfId="0" applyFont="1" applyFill="1" applyAlignment="1">
      <alignment horizontal="center" vertical="center"/>
    </xf>
    <xf numFmtId="0" fontId="47" fillId="2" borderId="0" xfId="0" applyFont="1" applyFill="1">
      <alignment vertical="center"/>
    </xf>
    <xf numFmtId="0" fontId="47" fillId="2" borderId="0" xfId="0" applyFont="1" applyFill="1" applyBorder="1" applyAlignment="1" applyProtection="1">
      <alignment horizontal="center" vertical="center"/>
      <protection locked="0"/>
    </xf>
    <xf numFmtId="0" fontId="44" fillId="6" borderId="3" xfId="0" applyFont="1" applyFill="1" applyBorder="1" applyAlignment="1">
      <alignment horizontal="center" vertical="center"/>
    </xf>
    <xf numFmtId="0" fontId="43" fillId="6" borderId="23" xfId="0" applyFont="1" applyFill="1" applyBorder="1" applyAlignment="1">
      <alignment horizontal="center" vertical="center"/>
    </xf>
    <xf numFmtId="0" fontId="43" fillId="6" borderId="5" xfId="0" applyFont="1" applyFill="1" applyBorder="1">
      <alignment vertical="center"/>
    </xf>
    <xf numFmtId="0" fontId="43" fillId="6" borderId="0" xfId="0" applyFont="1" applyFill="1">
      <alignment vertical="center"/>
    </xf>
    <xf numFmtId="0" fontId="43" fillId="6" borderId="21" xfId="0" applyFont="1" applyFill="1" applyBorder="1">
      <alignment vertical="center"/>
    </xf>
    <xf numFmtId="0" fontId="46"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4" fillId="0" borderId="0" xfId="0" applyFont="1">
      <alignment vertical="center"/>
    </xf>
    <xf numFmtId="0" fontId="43" fillId="0" borderId="0" xfId="0" applyFont="1" applyAlignment="1">
      <alignment horizontal="center" vertical="center"/>
    </xf>
    <xf numFmtId="0" fontId="43" fillId="0" borderId="7" xfId="0" applyFont="1" applyBorder="1">
      <alignment vertical="center"/>
    </xf>
    <xf numFmtId="0" fontId="43" fillId="0" borderId="19" xfId="0" applyFont="1" applyBorder="1" applyAlignment="1">
      <alignment horizontal="center" vertical="center"/>
    </xf>
    <xf numFmtId="0" fontId="43" fillId="0" borderId="3" xfId="0" applyFont="1" applyBorder="1">
      <alignment vertical="center"/>
    </xf>
    <xf numFmtId="0" fontId="44" fillId="2" borderId="0" xfId="0" applyFont="1" applyFill="1">
      <alignment vertical="center"/>
    </xf>
    <xf numFmtId="0" fontId="43" fillId="0" borderId="0" xfId="0" applyFont="1">
      <alignment vertical="center"/>
    </xf>
    <xf numFmtId="0" fontId="2" fillId="0" borderId="12" xfId="0" applyFont="1" applyFill="1" applyBorder="1" applyProtection="1">
      <alignment vertical="center"/>
      <protection locked="0"/>
    </xf>
    <xf numFmtId="0" fontId="43" fillId="2" borderId="22" xfId="0" applyFont="1" applyFill="1" applyBorder="1" applyAlignment="1">
      <alignment horizontal="center" vertical="center"/>
    </xf>
    <xf numFmtId="0" fontId="48" fillId="2" borderId="0" xfId="0" applyFont="1" applyFill="1">
      <alignment vertical="center"/>
    </xf>
    <xf numFmtId="0" fontId="43" fillId="0" borderId="18" xfId="0" applyFont="1" applyBorder="1">
      <alignment vertical="center"/>
    </xf>
    <xf numFmtId="0" fontId="44" fillId="0" borderId="7" xfId="0" applyFont="1" applyBorder="1" applyAlignment="1">
      <alignment horizontal="center" vertical="center"/>
    </xf>
    <xf numFmtId="0" fontId="43" fillId="2" borderId="20" xfId="0" applyFont="1" applyFill="1" applyBorder="1">
      <alignment vertical="center"/>
    </xf>
    <xf numFmtId="0" fontId="44" fillId="0" borderId="3" xfId="0" applyFont="1" applyBorder="1" applyAlignment="1">
      <alignment horizontal="center" vertical="center"/>
    </xf>
    <xf numFmtId="0" fontId="43" fillId="2" borderId="23" xfId="0" applyFont="1" applyFill="1" applyBorder="1" applyAlignment="1">
      <alignment horizontal="center" vertical="center"/>
    </xf>
    <xf numFmtId="0" fontId="43" fillId="2" borderId="38" xfId="0" applyFont="1" applyFill="1" applyBorder="1">
      <alignment vertical="center"/>
    </xf>
    <xf numFmtId="0" fontId="43" fillId="2" borderId="47" xfId="0" applyFont="1" applyFill="1" applyBorder="1">
      <alignment vertical="center"/>
    </xf>
    <xf numFmtId="0" fontId="43" fillId="2" borderId="48" xfId="0" applyFont="1" applyFill="1" applyBorder="1">
      <alignment vertical="center"/>
    </xf>
    <xf numFmtId="0" fontId="43" fillId="2" borderId="49" xfId="0" applyFont="1" applyFill="1" applyBorder="1">
      <alignment vertical="center"/>
    </xf>
    <xf numFmtId="0" fontId="43"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3" fillId="0" borderId="0" xfId="0" applyFont="1" applyProtection="1">
      <alignment vertical="center"/>
      <protection locked="0"/>
    </xf>
    <xf numFmtId="0" fontId="43" fillId="2" borderId="37" xfId="0" applyFont="1" applyFill="1" applyBorder="1">
      <alignment vertical="center"/>
    </xf>
    <xf numFmtId="0" fontId="43" fillId="2" borderId="0" xfId="0" applyFont="1" applyFill="1" applyAlignment="1">
      <alignment horizontal="center" vertical="center"/>
    </xf>
    <xf numFmtId="0" fontId="43"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3" fillId="2" borderId="5" xfId="0" applyFont="1" applyFill="1" applyBorder="1" applyAlignment="1">
      <alignment horizontal="center" vertical="center"/>
    </xf>
    <xf numFmtId="0" fontId="43" fillId="2" borderId="21" xfId="0" applyFont="1" applyFill="1" applyBorder="1" applyAlignment="1">
      <alignment horizontal="center" vertical="center"/>
    </xf>
    <xf numFmtId="0" fontId="43" fillId="2" borderId="9" xfId="0" applyFont="1" applyFill="1" applyBorder="1" applyAlignment="1">
      <alignment horizontal="center" vertical="center"/>
    </xf>
    <xf numFmtId="0" fontId="43" fillId="2" borderId="33" xfId="0" applyFont="1" applyFill="1" applyBorder="1">
      <alignment vertical="center"/>
    </xf>
    <xf numFmtId="0" fontId="43" fillId="2" borderId="11" xfId="0" applyFont="1" applyFill="1" applyBorder="1">
      <alignment vertical="center"/>
    </xf>
    <xf numFmtId="0" fontId="43" fillId="2" borderId="24" xfId="0" applyFont="1" applyFill="1" applyBorder="1">
      <alignment vertical="center"/>
    </xf>
    <xf numFmtId="0" fontId="47" fillId="0" borderId="0" xfId="0" applyFont="1">
      <alignment vertical="center"/>
    </xf>
    <xf numFmtId="0" fontId="43"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3" fillId="2" borderId="5" xfId="0" applyFont="1" applyFill="1" applyBorder="1" applyAlignment="1">
      <alignment horizontal="center" vertical="center"/>
    </xf>
    <xf numFmtId="0" fontId="43" fillId="2" borderId="21" xfId="0" applyFont="1" applyFill="1" applyBorder="1" applyAlignment="1">
      <alignment horizontal="center" vertical="center"/>
    </xf>
    <xf numFmtId="0" fontId="43" fillId="2" borderId="9" xfId="0" applyFont="1" applyFill="1" applyBorder="1">
      <alignment vertical="center"/>
    </xf>
    <xf numFmtId="0" fontId="45" fillId="2" borderId="14" xfId="0" applyFont="1" applyFill="1" applyBorder="1">
      <alignment vertical="center"/>
    </xf>
    <xf numFmtId="0" fontId="43" fillId="2" borderId="61" xfId="0" applyFont="1" applyFill="1" applyBorder="1">
      <alignment vertical="center"/>
    </xf>
    <xf numFmtId="0" fontId="43" fillId="2" borderId="0" xfId="0" applyFont="1" applyFill="1" applyBorder="1">
      <alignment vertical="center"/>
    </xf>
    <xf numFmtId="0" fontId="49" fillId="0" borderId="0" xfId="0" applyFont="1" applyAlignment="1">
      <alignment horizontal="left" vertical="center" indent="1"/>
    </xf>
    <xf numFmtId="0" fontId="50" fillId="2" borderId="0" xfId="0" applyFont="1" applyFill="1">
      <alignment vertical="center"/>
    </xf>
    <xf numFmtId="0" fontId="50" fillId="2" borderId="0" xfId="0" applyFont="1" applyFill="1" applyAlignment="1">
      <alignment horizontal="center" vertical="center"/>
    </xf>
    <xf numFmtId="0" fontId="51" fillId="2" borderId="0" xfId="0" applyFont="1" applyFill="1" applyAlignment="1">
      <alignment horizontal="center" vertical="center"/>
    </xf>
    <xf numFmtId="0" fontId="49" fillId="0" borderId="0" xfId="0" applyFont="1">
      <alignment vertical="center"/>
    </xf>
    <xf numFmtId="0" fontId="52" fillId="0" borderId="0" xfId="0" applyFont="1">
      <alignment vertical="center"/>
    </xf>
    <xf numFmtId="0" fontId="52" fillId="0" borderId="0" xfId="0" applyFont="1" applyAlignment="1">
      <alignment horizontal="left" vertical="center" indent="1"/>
    </xf>
    <xf numFmtId="0" fontId="52" fillId="0" borderId="0" xfId="0" applyFont="1" applyAlignment="1">
      <alignment horizontal="left" vertical="center"/>
    </xf>
    <xf numFmtId="0" fontId="43" fillId="2" borderId="52" xfId="0" applyFont="1" applyFill="1" applyBorder="1" applyAlignment="1">
      <alignment horizontal="center" vertical="center"/>
    </xf>
    <xf numFmtId="0" fontId="43" fillId="6" borderId="22" xfId="0" applyFont="1" applyFill="1" applyBorder="1" applyAlignment="1">
      <alignment horizontal="center" vertical="center"/>
    </xf>
    <xf numFmtId="0" fontId="2" fillId="2" borderId="0" xfId="0" applyFont="1" applyFill="1" applyBorder="1">
      <alignment vertical="center"/>
    </xf>
    <xf numFmtId="0" fontId="53" fillId="0" borderId="0" xfId="0" applyFont="1" applyAlignment="1">
      <alignment horizontal="center" vertical="center"/>
    </xf>
    <xf numFmtId="0" fontId="53" fillId="2" borderId="0" xfId="0" applyFont="1" applyFill="1">
      <alignment vertical="center"/>
    </xf>
    <xf numFmtId="0" fontId="50" fillId="0" borderId="0" xfId="0" applyFont="1">
      <alignment vertical="center"/>
    </xf>
    <xf numFmtId="0" fontId="50" fillId="0" borderId="0" xfId="0" applyFont="1" applyAlignment="1">
      <alignment horizontal="left" vertical="center"/>
    </xf>
    <xf numFmtId="0" fontId="53" fillId="0" borderId="0" xfId="0" applyFont="1" applyAlignment="1" applyProtection="1">
      <alignment horizontal="center" vertical="center"/>
      <protection locked="0"/>
    </xf>
    <xf numFmtId="0" fontId="50" fillId="0" borderId="0" xfId="0" applyFont="1" applyProtection="1">
      <alignment vertical="center"/>
      <protection locked="0"/>
    </xf>
    <xf numFmtId="0" fontId="54" fillId="2" borderId="37" xfId="0" applyFont="1" applyFill="1" applyBorder="1">
      <alignment vertical="center"/>
    </xf>
    <xf numFmtId="0" fontId="54" fillId="2" borderId="1" xfId="0" applyFont="1" applyFill="1" applyBorder="1">
      <alignment vertical="center"/>
    </xf>
    <xf numFmtId="0" fontId="54" fillId="2" borderId="22" xfId="0" applyFont="1" applyFill="1" applyBorder="1" applyAlignment="1">
      <alignment horizontal="center" vertical="center"/>
    </xf>
    <xf numFmtId="0" fontId="54" fillId="2" borderId="33" xfId="0" applyFont="1" applyFill="1" applyBorder="1">
      <alignment vertical="center"/>
    </xf>
    <xf numFmtId="0" fontId="54" fillId="2" borderId="11" xfId="0" applyFont="1" applyFill="1" applyBorder="1">
      <alignment vertical="center"/>
    </xf>
    <xf numFmtId="0" fontId="54" fillId="2" borderId="24" xfId="0" applyFont="1" applyFill="1" applyBorder="1" applyAlignment="1">
      <alignment horizontal="center" vertical="center"/>
    </xf>
    <xf numFmtId="0" fontId="54" fillId="2" borderId="38" xfId="0" applyFont="1" applyFill="1" applyBorder="1">
      <alignment vertical="center"/>
    </xf>
    <xf numFmtId="0" fontId="54" fillId="2" borderId="0" xfId="0" applyFont="1" applyFill="1" applyBorder="1">
      <alignment vertical="center"/>
    </xf>
    <xf numFmtId="0" fontId="54" fillId="2" borderId="10" xfId="0" applyFont="1" applyFill="1" applyBorder="1" applyAlignment="1">
      <alignment horizontal="center" vertical="center"/>
    </xf>
    <xf numFmtId="0" fontId="49" fillId="0" borderId="0" xfId="0" applyFont="1" applyAlignment="1">
      <alignment horizontal="left" vertical="center"/>
    </xf>
    <xf numFmtId="0" fontId="43" fillId="6" borderId="1" xfId="0" applyFont="1" applyFill="1" applyBorder="1">
      <alignment vertical="center"/>
    </xf>
    <xf numFmtId="0" fontId="43"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5" fillId="2" borderId="0" xfId="0" applyFont="1" applyFill="1" applyAlignment="1">
      <alignment horizontal="center" vertical="center"/>
    </xf>
    <xf numFmtId="0" fontId="55" fillId="2" borderId="0" xfId="0" applyFont="1" applyFill="1">
      <alignment vertical="center"/>
    </xf>
    <xf numFmtId="0" fontId="56" fillId="0" borderId="0" xfId="0" applyFont="1" applyAlignment="1">
      <alignment horizontal="center" vertical="center"/>
    </xf>
    <xf numFmtId="0" fontId="56" fillId="2" borderId="0" xfId="0" applyFont="1" applyFill="1">
      <alignment vertical="center"/>
    </xf>
    <xf numFmtId="0" fontId="55" fillId="0" borderId="0" xfId="0" applyFont="1">
      <alignment vertical="center"/>
    </xf>
    <xf numFmtId="0" fontId="2" fillId="2" borderId="0" xfId="0" applyFont="1" applyFill="1" applyAlignment="1">
      <alignment horizontal="center" vertical="center"/>
    </xf>
    <xf numFmtId="0" fontId="58" fillId="2" borderId="0" xfId="0" applyFont="1" applyFill="1" applyAlignment="1">
      <alignment horizontal="center" vertical="center"/>
    </xf>
    <xf numFmtId="0" fontId="59"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8" fillId="0" borderId="0" xfId="0" applyFont="1">
      <alignment vertical="center"/>
    </xf>
    <xf numFmtId="0" fontId="60" fillId="2" borderId="0" xfId="0" applyFont="1" applyFill="1">
      <alignment vertical="center"/>
    </xf>
    <xf numFmtId="0" fontId="15" fillId="0" borderId="0" xfId="0" applyFont="1" applyFill="1">
      <alignment vertical="center"/>
    </xf>
    <xf numFmtId="0" fontId="54" fillId="2" borderId="17" xfId="0" applyFont="1" applyFill="1" applyBorder="1">
      <alignment vertical="center"/>
    </xf>
    <xf numFmtId="0" fontId="54" fillId="6" borderId="17" xfId="0" applyFont="1" applyFill="1" applyBorder="1">
      <alignment vertical="center"/>
    </xf>
    <xf numFmtId="0" fontId="54" fillId="6" borderId="1" xfId="0" applyFont="1" applyFill="1" applyBorder="1">
      <alignment vertical="center"/>
    </xf>
    <xf numFmtId="0" fontId="54" fillId="2" borderId="0" xfId="0" applyFont="1" applyFill="1">
      <alignment vertical="center"/>
    </xf>
    <xf numFmtId="0" fontId="54" fillId="2" borderId="14" xfId="0" applyFont="1" applyFill="1" applyBorder="1">
      <alignment vertical="center"/>
    </xf>
    <xf numFmtId="0" fontId="54" fillId="2" borderId="8" xfId="0" applyFont="1" applyFill="1" applyBorder="1">
      <alignment vertical="center"/>
    </xf>
    <xf numFmtId="0" fontId="54" fillId="0" borderId="8" xfId="0" applyFont="1" applyBorder="1">
      <alignment vertical="center"/>
    </xf>
    <xf numFmtId="0" fontId="54" fillId="2" borderId="7" xfId="0" applyFont="1" applyFill="1" applyBorder="1">
      <alignment vertical="center"/>
    </xf>
    <xf numFmtId="0" fontId="54" fillId="2" borderId="19" xfId="0" applyFont="1" applyFill="1" applyBorder="1">
      <alignment vertical="center"/>
    </xf>
    <xf numFmtId="0" fontId="54" fillId="2" borderId="15" xfId="0" applyFont="1" applyFill="1" applyBorder="1">
      <alignment vertical="center"/>
    </xf>
    <xf numFmtId="0" fontId="54" fillId="2" borderId="31" xfId="0" applyFont="1" applyFill="1" applyBorder="1" applyAlignment="1">
      <alignment horizontal="center" vertical="center"/>
    </xf>
    <xf numFmtId="0" fontId="54" fillId="2" borderId="2" xfId="0" applyFont="1" applyFill="1" applyBorder="1">
      <alignment vertical="center"/>
    </xf>
    <xf numFmtId="0" fontId="54" fillId="2" borderId="3" xfId="0" applyFont="1" applyFill="1" applyBorder="1">
      <alignment vertical="center"/>
    </xf>
    <xf numFmtId="0" fontId="54" fillId="2" borderId="3" xfId="0" applyFont="1" applyFill="1" applyBorder="1" applyAlignment="1">
      <alignment horizontal="center" vertical="center"/>
    </xf>
    <xf numFmtId="0" fontId="54" fillId="2" borderId="4" xfId="0" applyFont="1" applyFill="1" applyBorder="1" applyAlignment="1">
      <alignment horizontal="center" vertical="center"/>
    </xf>
    <xf numFmtId="0" fontId="54" fillId="2" borderId="21" xfId="0" applyFont="1" applyFill="1" applyBorder="1">
      <alignment vertical="center"/>
    </xf>
    <xf numFmtId="0" fontId="54" fillId="2" borderId="30" xfId="0" applyFont="1" applyFill="1" applyBorder="1" applyAlignment="1">
      <alignment horizontal="center" vertical="center"/>
    </xf>
    <xf numFmtId="0" fontId="54" fillId="2" borderId="29" xfId="0" applyFont="1" applyFill="1" applyBorder="1">
      <alignment vertical="center"/>
    </xf>
    <xf numFmtId="0" fontId="54" fillId="2" borderId="5" xfId="0" applyFont="1" applyFill="1" applyBorder="1">
      <alignment vertical="center"/>
    </xf>
    <xf numFmtId="0" fontId="54" fillId="2" borderId="5" xfId="0" applyFont="1" applyFill="1" applyBorder="1" applyAlignment="1">
      <alignment horizontal="center" vertical="center"/>
    </xf>
    <xf numFmtId="0" fontId="54" fillId="2" borderId="6" xfId="0" applyFont="1" applyFill="1" applyBorder="1" applyAlignment="1">
      <alignment horizontal="center" vertical="center"/>
    </xf>
    <xf numFmtId="0" fontId="54" fillId="2" borderId="34" xfId="0" applyFont="1" applyFill="1" applyBorder="1">
      <alignment vertical="center"/>
    </xf>
    <xf numFmtId="0" fontId="62" fillId="0" borderId="5" xfId="5" applyFont="1" applyBorder="1">
      <alignment vertical="center"/>
    </xf>
    <xf numFmtId="0" fontId="54" fillId="2" borderId="30" xfId="0" applyFont="1" applyFill="1" applyBorder="1">
      <alignment vertical="center"/>
    </xf>
    <xf numFmtId="0" fontId="54" fillId="2" borderId="23" xfId="0" applyFont="1" applyFill="1" applyBorder="1">
      <alignment vertical="center"/>
    </xf>
    <xf numFmtId="0" fontId="54" fillId="2" borderId="35" xfId="0" applyFont="1" applyFill="1" applyBorder="1" applyAlignment="1">
      <alignment horizontal="center" vertical="center"/>
    </xf>
    <xf numFmtId="0" fontId="63" fillId="2" borderId="15" xfId="0" applyFont="1" applyFill="1" applyBorder="1">
      <alignment vertical="center"/>
    </xf>
    <xf numFmtId="0" fontId="63" fillId="2" borderId="35" xfId="0" applyFont="1" applyFill="1" applyBorder="1" applyAlignment="1">
      <alignment horizontal="center" vertical="center"/>
    </xf>
    <xf numFmtId="0" fontId="63" fillId="2" borderId="5" xfId="0" applyFont="1" applyFill="1" applyBorder="1">
      <alignment vertical="center"/>
    </xf>
    <xf numFmtId="0" fontId="63" fillId="2" borderId="5" xfId="0" applyFont="1" applyFill="1" applyBorder="1" applyAlignment="1">
      <alignment horizontal="center" vertical="center"/>
    </xf>
    <xf numFmtId="0" fontId="63" fillId="2" borderId="6" xfId="0" applyFont="1" applyFill="1" applyBorder="1" applyAlignment="1">
      <alignment horizontal="center" vertical="center"/>
    </xf>
    <xf numFmtId="0" fontId="63" fillId="2" borderId="17" xfId="0" applyFont="1" applyFill="1" applyBorder="1">
      <alignment vertical="center"/>
    </xf>
    <xf numFmtId="0" fontId="63" fillId="2" borderId="21" xfId="0" applyFont="1" applyFill="1" applyBorder="1">
      <alignment vertical="center"/>
    </xf>
    <xf numFmtId="0" fontId="63" fillId="2" borderId="30" xfId="0" applyFont="1" applyFill="1" applyBorder="1" applyAlignment="1">
      <alignment horizontal="center" vertical="center"/>
    </xf>
    <xf numFmtId="0" fontId="54" fillId="2" borderId="16" xfId="0" applyFont="1" applyFill="1" applyBorder="1">
      <alignment vertical="center"/>
    </xf>
    <xf numFmtId="0" fontId="54" fillId="2" borderId="51" xfId="0" applyFont="1" applyFill="1" applyBorder="1" applyAlignment="1">
      <alignment horizontal="center" vertical="center"/>
    </xf>
    <xf numFmtId="0" fontId="54" fillId="2" borderId="12" xfId="0" applyFont="1" applyFill="1" applyBorder="1">
      <alignment vertical="center"/>
    </xf>
    <xf numFmtId="0" fontId="54" fillId="2" borderId="12" xfId="0" applyFont="1" applyFill="1" applyBorder="1" applyAlignment="1">
      <alignment horizontal="center" vertical="center"/>
    </xf>
    <xf numFmtId="0" fontId="54" fillId="2" borderId="32" xfId="0" applyFont="1" applyFill="1" applyBorder="1">
      <alignment vertical="center"/>
    </xf>
    <xf numFmtId="0" fontId="54"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4" fillId="6" borderId="20" xfId="0" applyFont="1" applyFill="1" applyBorder="1">
      <alignment vertical="center"/>
    </xf>
    <xf numFmtId="0" fontId="54" fillId="6" borderId="3" xfId="0" applyFont="1" applyFill="1" applyBorder="1">
      <alignment vertical="center"/>
    </xf>
    <xf numFmtId="0" fontId="54" fillId="6" borderId="5" xfId="0" applyFont="1" applyFill="1" applyBorder="1">
      <alignment vertical="center"/>
    </xf>
    <xf numFmtId="0" fontId="54" fillId="6" borderId="29" xfId="0" applyFont="1" applyFill="1" applyBorder="1">
      <alignment vertical="center"/>
    </xf>
    <xf numFmtId="0" fontId="54" fillId="6" borderId="0" xfId="0" applyFont="1" applyFill="1">
      <alignment vertical="center"/>
    </xf>
    <xf numFmtId="0" fontId="61" fillId="6" borderId="3" xfId="0" applyFont="1" applyFill="1" applyBorder="1" applyAlignment="1">
      <alignment horizontal="center" vertical="center"/>
    </xf>
    <xf numFmtId="0" fontId="54" fillId="6" borderId="23" xfId="0" applyFont="1" applyFill="1" applyBorder="1" applyAlignment="1">
      <alignment horizontal="center" vertical="center"/>
    </xf>
    <xf numFmtId="0" fontId="54"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1" fillId="2" borderId="0" xfId="0" applyFont="1" applyFill="1">
      <alignment vertical="center"/>
    </xf>
    <xf numFmtId="0" fontId="54" fillId="0" borderId="0" xfId="0" applyFont="1">
      <alignment vertical="center"/>
    </xf>
    <xf numFmtId="0" fontId="54" fillId="3" borderId="25" xfId="0" applyFont="1" applyFill="1" applyBorder="1" applyAlignment="1" applyProtection="1">
      <alignment horizontal="center" vertical="center"/>
      <protection locked="0"/>
    </xf>
    <xf numFmtId="0" fontId="61" fillId="0" borderId="0" xfId="0" applyFont="1">
      <alignment vertical="center"/>
    </xf>
    <xf numFmtId="0" fontId="54" fillId="0" borderId="0" xfId="0" applyFont="1" applyAlignment="1">
      <alignment horizontal="center" vertical="center"/>
    </xf>
    <xf numFmtId="0" fontId="54" fillId="0" borderId="14" xfId="0" applyFont="1" applyBorder="1">
      <alignment vertical="center"/>
    </xf>
    <xf numFmtId="0" fontId="54" fillId="0" borderId="7" xfId="0" applyFont="1" applyBorder="1">
      <alignment vertical="center"/>
    </xf>
    <xf numFmtId="0" fontId="54" fillId="0" borderId="19" xfId="0" applyFont="1" applyBorder="1" applyAlignment="1">
      <alignment horizontal="center" vertical="center"/>
    </xf>
    <xf numFmtId="0" fontId="54" fillId="0" borderId="15" xfId="0" applyFont="1" applyBorder="1">
      <alignment vertical="center"/>
    </xf>
    <xf numFmtId="0" fontId="54" fillId="0" borderId="31" xfId="0" applyFont="1" applyBorder="1" applyAlignment="1">
      <alignment horizontal="center" vertical="center"/>
    </xf>
    <xf numFmtId="0" fontId="54" fillId="0" borderId="2" xfId="0" applyFont="1" applyBorder="1">
      <alignment vertical="center"/>
    </xf>
    <xf numFmtId="0" fontId="54" fillId="0" borderId="3" xfId="0" applyFont="1" applyBorder="1">
      <alignment vertical="center"/>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4" fillId="0" borderId="5" xfId="0" applyFont="1" applyBorder="1">
      <alignment vertical="center"/>
    </xf>
    <xf numFmtId="0" fontId="54" fillId="0" borderId="21" xfId="0" applyFont="1" applyBorder="1" applyAlignment="1">
      <alignment horizontal="center" vertical="center"/>
    </xf>
    <xf numFmtId="0" fontId="54" fillId="0" borderId="30" xfId="0" applyFont="1" applyBorder="1" applyAlignment="1">
      <alignment horizontal="center" vertical="center"/>
    </xf>
    <xf numFmtId="0" fontId="54" fillId="0" borderId="29" xfId="0" applyFont="1" applyBorder="1">
      <alignment vertical="center"/>
    </xf>
    <xf numFmtId="0" fontId="54" fillId="0" borderId="6" xfId="0" applyFont="1" applyBorder="1" applyAlignment="1">
      <alignment horizontal="center" vertical="center"/>
    </xf>
    <xf numFmtId="0" fontId="54" fillId="0" borderId="34" xfId="0" applyFont="1" applyBorder="1">
      <alignment vertical="center"/>
    </xf>
    <xf numFmtId="0" fontId="54" fillId="0" borderId="30" xfId="0" applyFont="1" applyBorder="1">
      <alignment vertical="center"/>
    </xf>
    <xf numFmtId="0" fontId="54" fillId="0" borderId="23" xfId="0" applyFont="1" applyBorder="1" applyAlignment="1">
      <alignment horizontal="center" vertical="center"/>
    </xf>
    <xf numFmtId="0" fontId="54" fillId="0" borderId="35" xfId="0" applyFont="1" applyBorder="1" applyAlignment="1">
      <alignment horizontal="center" vertical="center"/>
    </xf>
    <xf numFmtId="0" fontId="54" fillId="0" borderId="17" xfId="0" applyFont="1" applyBorder="1">
      <alignment vertical="center"/>
    </xf>
    <xf numFmtId="0" fontId="54" fillId="0" borderId="5" xfId="0" applyFont="1" applyBorder="1" applyAlignment="1">
      <alignment horizontal="center" vertical="center"/>
    </xf>
    <xf numFmtId="0" fontId="54" fillId="0" borderId="16" xfId="0" applyFont="1" applyBorder="1">
      <alignment vertical="center"/>
    </xf>
    <xf numFmtId="0" fontId="54"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4" fillId="2" borderId="0" xfId="0" applyFont="1" applyFill="1" applyAlignment="1">
      <alignment horizontal="center" vertical="center"/>
    </xf>
    <xf numFmtId="0" fontId="54" fillId="6" borderId="22" xfId="0" applyFont="1" applyFill="1" applyBorder="1" applyAlignment="1">
      <alignment horizontal="center" vertical="center"/>
    </xf>
    <xf numFmtId="0" fontId="54"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5" fillId="0" borderId="0" xfId="0" applyFont="1" applyAlignment="1">
      <alignment horizontal="left" vertical="center" wrapText="1"/>
    </xf>
    <xf numFmtId="0" fontId="35" fillId="0" borderId="56" xfId="0" applyFont="1" applyBorder="1" applyAlignment="1">
      <alignment horizontal="left" vertical="center" wrapText="1"/>
    </xf>
    <xf numFmtId="0" fontId="11" fillId="0" borderId="0" xfId="0" applyFont="1" applyAlignment="1">
      <alignment horizontal="left" vertical="center" wrapText="1" indent="2"/>
    </xf>
    <xf numFmtId="0" fontId="37" fillId="3" borderId="0" xfId="0" applyFont="1" applyFill="1" applyAlignment="1" applyProtection="1">
      <alignment horizontal="center" vertical="center" wrapText="1"/>
      <protection locked="0"/>
    </xf>
    <xf numFmtId="0" fontId="11" fillId="3" borderId="0" xfId="0" applyFont="1" applyFill="1" applyBorder="1" applyProtection="1">
      <alignment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4" fillId="0" borderId="0" xfId="0" applyFont="1" applyAlignment="1">
      <alignment horizontal="right" vertical="center"/>
    </xf>
    <xf numFmtId="0" fontId="34"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4" fillId="0" borderId="38" xfId="0" applyFont="1" applyBorder="1" applyAlignment="1">
      <alignment horizontal="left" vertical="center" indent="2"/>
    </xf>
    <xf numFmtId="0" fontId="34" fillId="0" borderId="0" xfId="0" applyFont="1" applyAlignment="1">
      <alignment horizontal="left" vertical="center" indent="2"/>
    </xf>
    <xf numFmtId="0" fontId="34"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3"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4" borderId="0"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3" fillId="3" borderId="5" xfId="3" applyFont="1" applyFill="1" applyBorder="1" applyAlignment="1" applyProtection="1">
      <alignment horizontal="righ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43"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38" fontId="54"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38" fontId="54" fillId="3" borderId="1" xfId="3" applyFont="1" applyFill="1" applyBorder="1" applyAlignment="1" applyProtection="1">
      <alignment horizontal="right" vertical="center" shrinkToFit="1"/>
      <protection locked="0"/>
    </xf>
    <xf numFmtId="38" fontId="54" fillId="4" borderId="11" xfId="3" applyFont="1" applyFill="1" applyBorder="1" applyAlignment="1">
      <alignment horizontal="right" vertical="center" shrinkToFit="1"/>
    </xf>
    <xf numFmtId="0" fontId="14" fillId="3" borderId="0" xfId="0" applyFont="1" applyFill="1" applyAlignment="1" applyProtection="1">
      <alignment horizontal="center" vertical="center" shrinkToFit="1"/>
      <protection locked="0"/>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43" fillId="3" borderId="3" xfId="3" applyFont="1" applyFill="1" applyBorder="1" applyAlignment="1" applyProtection="1">
      <alignment vertical="center" shrinkToFit="1"/>
      <protection locked="0"/>
    </xf>
    <xf numFmtId="38" fontId="43" fillId="4" borderId="1" xfId="3"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54" fillId="4" borderId="5" xfId="3" applyFont="1" applyFill="1" applyBorder="1" applyAlignment="1">
      <alignment horizontal="right" vertical="center" shrinkToFit="1"/>
    </xf>
    <xf numFmtId="38" fontId="54" fillId="3" borderId="3" xfId="3" applyFont="1" applyFill="1" applyBorder="1" applyAlignment="1" applyProtection="1">
      <alignment vertical="center" shrinkToFit="1"/>
      <protection locked="0"/>
    </xf>
    <xf numFmtId="38" fontId="54" fillId="4" borderId="1" xfId="3" applyFont="1" applyFill="1" applyBorder="1" applyAlignment="1">
      <alignment vertical="center" shrinkToFit="1"/>
    </xf>
    <xf numFmtId="176" fontId="14" fillId="4" borderId="49"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43" fillId="3" borderId="5" xfId="3" applyFont="1" applyFill="1" applyBorder="1" applyAlignment="1" applyProtection="1">
      <alignment horizontal="right" vertical="center"/>
      <protection locked="0"/>
    </xf>
    <xf numFmtId="38" fontId="43" fillId="3" borderId="1" xfId="3" applyFont="1" applyFill="1" applyBorder="1" applyAlignment="1" applyProtection="1">
      <alignment horizontal="right" vertical="center" shrinkToFit="1"/>
      <protection locked="0"/>
    </xf>
    <xf numFmtId="38" fontId="43" fillId="4" borderId="1" xfId="3" applyFont="1" applyFill="1" applyBorder="1" applyAlignment="1">
      <alignment horizontal="right" vertical="center" shrinkToFit="1"/>
    </xf>
    <xf numFmtId="38" fontId="43" fillId="3" borderId="11" xfId="3" applyFont="1" applyFill="1" applyBorder="1" applyAlignment="1" applyProtection="1">
      <alignment horizontal="center" vertical="center" shrinkToFit="1"/>
      <protection locked="0"/>
    </xf>
    <xf numFmtId="0" fontId="43" fillId="2" borderId="8" xfId="0" applyFont="1" applyFill="1" applyBorder="1" applyAlignment="1" applyProtection="1">
      <alignment horizontal="center" vertical="center"/>
      <protection locked="0"/>
    </xf>
    <xf numFmtId="38" fontId="63" fillId="3" borderId="5" xfId="3" applyFont="1" applyFill="1" applyBorder="1" applyAlignment="1" applyProtection="1">
      <alignment horizontal="right" vertical="center" shrinkToFit="1"/>
      <protection locked="0"/>
    </xf>
    <xf numFmtId="38" fontId="54" fillId="4" borderId="12" xfId="3" applyFont="1" applyFill="1" applyBorder="1" applyAlignment="1">
      <alignment horizontal="right" vertical="center" shrinkToFit="1"/>
    </xf>
    <xf numFmtId="38" fontId="43"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4" fillId="4" borderId="5" xfId="0" applyFont="1" applyFill="1" applyBorder="1" applyAlignment="1">
      <alignment horizontal="center" vertical="center"/>
    </xf>
    <xf numFmtId="0" fontId="54" fillId="2" borderId="3" xfId="0" applyFont="1" applyFill="1" applyBorder="1" applyAlignment="1">
      <alignment vertical="center"/>
    </xf>
    <xf numFmtId="0" fontId="54" fillId="2" borderId="30" xfId="0" applyFont="1" applyFill="1" applyBorder="1" applyAlignment="1">
      <alignment horizontal="center" vertical="center"/>
    </xf>
    <xf numFmtId="0" fontId="54" fillId="2" borderId="17" xfId="0" applyFont="1" applyFill="1" applyBorder="1" applyAlignment="1">
      <alignment horizontal="center" vertical="center"/>
    </xf>
    <xf numFmtId="0" fontId="54" fillId="2" borderId="5" xfId="0" applyFont="1" applyFill="1" applyBorder="1" applyAlignment="1">
      <alignment horizontal="center" vertical="center"/>
    </xf>
    <xf numFmtId="0" fontId="54" fillId="2" borderId="21" xfId="0" applyFont="1" applyFill="1" applyBorder="1" applyAlignment="1">
      <alignment horizontal="center" vertical="center"/>
    </xf>
    <xf numFmtId="38" fontId="54" fillId="3" borderId="5" xfId="3" applyFont="1" applyFill="1" applyBorder="1" applyAlignment="1" applyProtection="1">
      <alignment horizontal="right" vertical="center" shrinkToFit="1"/>
      <protection locked="0"/>
    </xf>
    <xf numFmtId="0" fontId="54" fillId="2" borderId="5" xfId="0" applyFont="1" applyFill="1" applyBorder="1" applyAlignment="1">
      <alignment vertical="center"/>
    </xf>
    <xf numFmtId="0" fontId="54" fillId="3" borderId="5" xfId="0" applyFont="1" applyFill="1" applyBorder="1" applyAlignment="1" applyProtection="1">
      <alignment horizontal="center" vertical="center"/>
      <protection locked="0"/>
    </xf>
    <xf numFmtId="0" fontId="54" fillId="3" borderId="5" xfId="0" applyFont="1" applyFill="1" applyBorder="1" applyAlignment="1" applyProtection="1">
      <alignment horizontal="center" vertical="center" shrinkToFit="1"/>
      <protection locked="0"/>
    </xf>
    <xf numFmtId="0" fontId="54" fillId="4" borderId="5" xfId="0" applyFont="1" applyFill="1" applyBorder="1" applyAlignment="1">
      <alignment horizontal="right" vertical="center"/>
    </xf>
    <xf numFmtId="0" fontId="54" fillId="2" borderId="8" xfId="0" applyFont="1" applyFill="1" applyBorder="1" applyAlignment="1">
      <alignment horizontal="center" vertical="center"/>
    </xf>
    <xf numFmtId="0" fontId="54" fillId="2" borderId="7" xfId="0" applyFont="1" applyFill="1" applyBorder="1" applyAlignment="1">
      <alignment horizontal="center" vertical="center"/>
    </xf>
    <xf numFmtId="0" fontId="54" fillId="2" borderId="7" xfId="0" applyFont="1" applyFill="1" applyBorder="1" applyAlignment="1">
      <alignment vertical="center"/>
    </xf>
    <xf numFmtId="0" fontId="54" fillId="2" borderId="6" xfId="0" applyFont="1" applyFill="1" applyBorder="1" applyAlignment="1">
      <alignment horizontal="center" vertical="center"/>
    </xf>
    <xf numFmtId="0" fontId="54" fillId="4" borderId="5" xfId="0" applyFont="1" applyFill="1" applyBorder="1" applyAlignment="1">
      <alignment horizontal="center" vertical="center" shrinkToFi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4" fillId="3" borderId="25" xfId="0" applyFont="1" applyFill="1" applyBorder="1" applyAlignment="1" applyProtection="1">
      <alignment horizontal="center" vertical="center"/>
      <protection locked="0"/>
    </xf>
    <xf numFmtId="0" fontId="54" fillId="3" borderId="27" xfId="0" applyFont="1" applyFill="1" applyBorder="1" applyAlignment="1" applyProtection="1">
      <alignment horizontal="center" vertical="center"/>
      <protection locked="0"/>
    </xf>
    <xf numFmtId="0" fontId="54" fillId="2" borderId="6" xfId="0" applyFont="1" applyFill="1" applyBorder="1" applyAlignment="1">
      <alignment horizontal="left" vertical="center"/>
    </xf>
    <xf numFmtId="0" fontId="54" fillId="2" borderId="30" xfId="0" applyFont="1" applyFill="1" applyBorder="1" applyAlignment="1">
      <alignment horizontal="left" vertical="center"/>
    </xf>
    <xf numFmtId="0" fontId="54" fillId="2" borderId="4" xfId="0" applyFont="1" applyFill="1" applyBorder="1" applyAlignment="1">
      <alignment horizontal="left" vertical="center"/>
    </xf>
    <xf numFmtId="0" fontId="54" fillId="2" borderId="31" xfId="0" applyFont="1" applyFill="1" applyBorder="1" applyAlignment="1">
      <alignment horizontal="left" vertical="center"/>
    </xf>
    <xf numFmtId="38" fontId="2" fillId="4" borderId="5" xfId="3" applyFont="1" applyFill="1" applyBorder="1" applyAlignment="1" applyProtection="1">
      <alignment vertical="center" shrinkToFit="1"/>
    </xf>
    <xf numFmtId="176" fontId="2" fillId="4" borderId="49" xfId="3" applyNumberFormat="1" applyFont="1" applyFill="1" applyBorder="1" applyAlignment="1" applyProtection="1">
      <alignment vertical="center" shrinkToFit="1"/>
    </xf>
    <xf numFmtId="38" fontId="54" fillId="4" borderId="5" xfId="3" applyFont="1" applyFill="1" applyBorder="1" applyAlignment="1" applyProtection="1">
      <alignment horizontal="right" vertical="center" shrinkToFit="1"/>
    </xf>
    <xf numFmtId="38" fontId="54" fillId="3" borderId="5" xfId="3" applyFont="1" applyFill="1" applyBorder="1" applyAlignment="1" applyProtection="1">
      <alignment vertical="center" shrinkToFit="1"/>
      <protection locked="0"/>
    </xf>
    <xf numFmtId="38" fontId="43" fillId="3" borderId="3" xfId="3" applyFont="1" applyFill="1" applyBorder="1" applyAlignment="1" applyProtection="1">
      <alignment horizontal="right" vertical="center" shrinkToFit="1"/>
      <protection locked="0"/>
    </xf>
    <xf numFmtId="38" fontId="43" fillId="3" borderId="0" xfId="3" applyFont="1" applyFill="1" applyBorder="1" applyAlignment="1" applyProtection="1">
      <alignment horizontal="right" vertical="center" shrinkToFit="1"/>
      <protection locked="0"/>
    </xf>
    <xf numFmtId="176" fontId="43" fillId="4" borderId="49" xfId="3" applyNumberFormat="1" applyFont="1" applyFill="1" applyBorder="1" applyAlignment="1">
      <alignment horizontal="right" vertical="center" shrinkToFit="1"/>
    </xf>
    <xf numFmtId="0" fontId="44" fillId="0" borderId="12" xfId="0" applyFont="1" applyBorder="1" applyAlignment="1">
      <alignment horizontal="center" vertical="center"/>
    </xf>
    <xf numFmtId="176" fontId="43" fillId="4" borderId="7" xfId="3" applyNumberFormat="1" applyFont="1" applyFill="1" applyBorder="1" applyAlignment="1">
      <alignment horizontal="right" vertical="center" shrinkToFit="1"/>
    </xf>
    <xf numFmtId="0" fontId="43" fillId="2" borderId="33" xfId="0" applyFont="1" applyFill="1" applyBorder="1" applyAlignment="1">
      <alignment horizontal="left" vertical="center"/>
    </xf>
    <xf numFmtId="0" fontId="43" fillId="2" borderId="11" xfId="0" applyFont="1" applyFill="1" applyBorder="1" applyAlignment="1">
      <alignment horizontal="left" vertical="center"/>
    </xf>
    <xf numFmtId="38" fontId="43" fillId="3" borderId="11" xfId="3" applyFont="1" applyFill="1" applyBorder="1" applyAlignment="1" applyProtection="1">
      <alignment horizontal="right" vertical="center" shrinkToFit="1"/>
      <protection locked="0"/>
    </xf>
    <xf numFmtId="0" fontId="43"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38" fontId="43" fillId="3" borderId="5" xfId="3" applyFont="1" applyFill="1" applyBorder="1" applyAlignment="1" applyProtection="1">
      <alignment vertical="center"/>
      <protection locked="0"/>
    </xf>
    <xf numFmtId="0" fontId="54" fillId="3" borderId="17" xfId="0" applyFont="1" applyFill="1" applyBorder="1" applyAlignment="1" applyProtection="1">
      <alignment horizontal="center" vertical="center"/>
      <protection locked="0"/>
    </xf>
    <xf numFmtId="0" fontId="54" fillId="0" borderId="33" xfId="0" applyFont="1" applyBorder="1" applyAlignment="1">
      <alignment horizontal="right" vertical="center"/>
    </xf>
    <xf numFmtId="0" fontId="54" fillId="0" borderId="11" xfId="0" applyFont="1" applyBorder="1" applyAlignment="1">
      <alignment horizontal="right" vertical="center"/>
    </xf>
    <xf numFmtId="0" fontId="54" fillId="0" borderId="52" xfId="0" applyFont="1" applyBorder="1" applyAlignment="1">
      <alignment horizontal="right" vertical="center"/>
    </xf>
    <xf numFmtId="38" fontId="54"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4" fillId="4" borderId="5" xfId="0" applyFont="1" applyFill="1" applyBorder="1" applyAlignment="1" applyProtection="1">
      <alignment horizontal="center" vertical="center"/>
      <protection locked="0"/>
    </xf>
    <xf numFmtId="38" fontId="54" fillId="4" borderId="17" xfId="3" applyFont="1" applyFill="1" applyBorder="1" applyAlignment="1">
      <alignment horizontal="center" vertical="center"/>
    </xf>
    <xf numFmtId="38" fontId="54" fillId="4" borderId="5" xfId="3" applyFont="1" applyFill="1" applyBorder="1" applyAlignment="1">
      <alignment horizontal="center" vertical="center"/>
    </xf>
    <xf numFmtId="38" fontId="54" fillId="4" borderId="17" xfId="3" applyFont="1" applyFill="1" applyBorder="1" applyAlignment="1">
      <alignment horizontal="center" vertical="center" shrinkToFit="1"/>
    </xf>
    <xf numFmtId="38" fontId="54" fillId="4" borderId="5" xfId="3" applyFont="1" applyFill="1" applyBorder="1" applyAlignment="1">
      <alignment horizontal="center" vertical="center" shrinkToFit="1"/>
    </xf>
    <xf numFmtId="0" fontId="54" fillId="0" borderId="17" xfId="0" applyFont="1" applyBorder="1" applyAlignment="1">
      <alignment horizontal="right" vertical="center"/>
    </xf>
    <xf numFmtId="0" fontId="54" fillId="0" borderId="5" xfId="0" applyFont="1" applyBorder="1" applyAlignment="1">
      <alignment horizontal="right" vertical="center"/>
    </xf>
    <xf numFmtId="0" fontId="54" fillId="0" borderId="6" xfId="0" applyFont="1" applyBorder="1" applyAlignment="1">
      <alignment horizontal="right" vertical="center"/>
    </xf>
    <xf numFmtId="38" fontId="54" fillId="4" borderId="17" xfId="3" applyFont="1" applyFill="1" applyBorder="1" applyAlignment="1">
      <alignment horizontal="right" vertical="center"/>
    </xf>
    <xf numFmtId="38" fontId="54" fillId="4" borderId="5" xfId="3" applyFont="1" applyFill="1" applyBorder="1" applyAlignment="1">
      <alignment horizontal="right" vertical="center"/>
    </xf>
    <xf numFmtId="38" fontId="54" fillId="4" borderId="17" xfId="3" applyFont="1" applyFill="1" applyBorder="1" applyAlignment="1">
      <alignment horizontal="right" vertical="center" shrinkToFit="1"/>
    </xf>
    <xf numFmtId="0" fontId="54" fillId="0" borderId="3" xfId="0" applyFont="1" applyBorder="1" applyAlignment="1">
      <alignment vertical="center"/>
    </xf>
    <xf numFmtId="0" fontId="54" fillId="0" borderId="17" xfId="0" applyFont="1" applyBorder="1" applyAlignment="1">
      <alignment horizontal="center" vertical="center"/>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54" fillId="0" borderId="21" xfId="0" applyFont="1" applyBorder="1" applyAlignment="1">
      <alignment horizontal="center" vertical="center"/>
    </xf>
    <xf numFmtId="38" fontId="54" fillId="3" borderId="17" xfId="3" applyFont="1" applyFill="1" applyBorder="1" applyAlignment="1" applyProtection="1">
      <alignment horizontal="center" vertical="center"/>
      <protection locked="0"/>
    </xf>
    <xf numFmtId="38" fontId="54" fillId="3" borderId="5" xfId="3" applyFont="1" applyFill="1" applyBorder="1" applyAlignment="1" applyProtection="1">
      <alignment horizontal="center" vertical="center"/>
      <protection locked="0"/>
    </xf>
    <xf numFmtId="38" fontId="54" fillId="3" borderId="17" xfId="3" applyFont="1" applyFill="1" applyBorder="1" applyAlignment="1" applyProtection="1">
      <alignment horizontal="center" vertical="center" shrinkToFit="1"/>
      <protection locked="0"/>
    </xf>
    <xf numFmtId="38" fontId="54" fillId="3" borderId="5" xfId="3" applyFont="1" applyFill="1" applyBorder="1" applyAlignment="1" applyProtection="1">
      <alignment horizontal="center" vertical="center" shrinkToFit="1"/>
      <protection locked="0"/>
    </xf>
    <xf numFmtId="0" fontId="54" fillId="0" borderId="5" xfId="0" applyFont="1" applyBorder="1" applyAlignment="1">
      <alignment vertical="center"/>
    </xf>
    <xf numFmtId="0" fontId="54" fillId="4" borderId="17" xfId="0" applyFont="1" applyFill="1" applyBorder="1" applyAlignment="1">
      <alignment horizontal="center" vertical="center"/>
    </xf>
    <xf numFmtId="0" fontId="54" fillId="3" borderId="17" xfId="0" applyFont="1" applyFill="1" applyBorder="1" applyAlignment="1" applyProtection="1">
      <alignment horizontal="center" vertical="center" shrinkToFit="1"/>
      <protection locked="0"/>
    </xf>
    <xf numFmtId="0" fontId="54"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4" fillId="0" borderId="8" xfId="0" applyFont="1" applyBorder="1" applyAlignment="1">
      <alignment horizontal="center" vertical="center"/>
    </xf>
    <xf numFmtId="0" fontId="54" fillId="0" borderId="7" xfId="0" applyFont="1" applyBorder="1" applyAlignment="1">
      <alignment horizontal="center" vertical="center"/>
    </xf>
    <xf numFmtId="0" fontId="54" fillId="0" borderId="7" xfId="0" applyFont="1" applyBorder="1" applyAlignment="1">
      <alignment vertical="center"/>
    </xf>
    <xf numFmtId="0" fontId="54" fillId="0" borderId="30" xfId="0" applyFont="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4" fillId="0" borderId="26" xfId="0" applyFont="1" applyBorder="1" applyAlignment="1">
      <alignment horizontal="center" vertical="center"/>
    </xf>
    <xf numFmtId="0" fontId="54" fillId="0" borderId="27" xfId="0" applyFont="1" applyBorder="1" applyAlignment="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38" fontId="43" fillId="3" borderId="12" xfId="3" applyFont="1" applyFill="1" applyBorder="1" applyAlignment="1" applyProtection="1">
      <alignment horizontal="right" vertical="center" shrinkToFit="1"/>
      <protection locked="0"/>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2" fillId="0" borderId="0" xfId="0" applyFont="1" applyFill="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xf numFmtId="0" fontId="65" fillId="0" borderId="0" xfId="0" applyFont="1">
      <alignment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externalLinks/externalLink3.xml" Type="http://schemas.openxmlformats.org/officeDocument/2006/relationships/externalLink"/><Relationship Id="rId19" Target="externalLinks/externalLink4.xml" Type="http://schemas.openxmlformats.org/officeDocument/2006/relationships/externalLink"/><Relationship Id="rId2" Target="worksheets/sheet2.xml" Type="http://schemas.openxmlformats.org/officeDocument/2006/relationships/worksheet"/><Relationship Id="rId20" Target="externalLinks/externalLink5.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25" Target="../customXml/item1.xml" Type="http://schemas.openxmlformats.org/officeDocument/2006/relationships/customXml"/><Relationship Id="rId26" Target="../customXml/item2.xml" Type="http://schemas.openxmlformats.org/officeDocument/2006/relationships/customXml"/><Relationship Id="rId27"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checked="Checked" fmlaLink="$AK$17" lockText="1" noThreeD="1"/>
</file>

<file path=xl/ctrlProps/ctrlProp11.xml><?xml version="1.0" encoding="utf-8"?>
<formControlPr xmlns="http://schemas.microsoft.com/office/spreadsheetml/2009/9/main" objectType="Radio" checked="Checked"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checked="Checked" fmlaLink="$AM$11" lockText="1" noThreeD="1"/>
</file>

<file path=xl/ctrlProps/ctrlProp41.xml><?xml version="1.0" encoding="utf-8"?>
<formControlPr xmlns="http://schemas.microsoft.com/office/spreadsheetml/2009/9/main" objectType="Radio" checked="Checked"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17</xdr:row>
          <xdr:rowOff>106680</xdr:rowOff>
        </xdr:from>
        <xdr:to>
          <xdr:col>1</xdr:col>
          <xdr:colOff>426720</xdr:colOff>
          <xdr:row>22</xdr:row>
          <xdr:rowOff>53340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18</xdr:row>
          <xdr:rowOff>114300</xdr:rowOff>
        </xdr:from>
        <xdr:to>
          <xdr:col>1</xdr:col>
          <xdr:colOff>441960</xdr:colOff>
          <xdr:row>22</xdr:row>
          <xdr:rowOff>60960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137160</xdr:rowOff>
        </xdr:from>
        <xdr:to>
          <xdr:col>1</xdr:col>
          <xdr:colOff>441960</xdr:colOff>
          <xdr:row>22</xdr:row>
          <xdr:rowOff>53340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20</xdr:row>
          <xdr:rowOff>114300</xdr:rowOff>
        </xdr:from>
        <xdr:to>
          <xdr:col>1</xdr:col>
          <xdr:colOff>449580</xdr:colOff>
          <xdr:row>22</xdr:row>
          <xdr:rowOff>60960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541020</xdr:colOff>
      <xdr:row>0</xdr:row>
      <xdr:rowOff>30480</xdr:rowOff>
    </xdr:from>
    <xdr:to>
      <xdr:col>12</xdr:col>
      <xdr:colOff>220980</xdr:colOff>
      <xdr:row>2</xdr:row>
      <xdr:rowOff>12426</xdr:rowOff>
    </xdr:to>
    <xdr:pic>
      <xdr:nvPicPr>
        <xdr:cNvPr id="2" name="図 1">
          <a:extLst>
            <a:ext uri="{FF2B5EF4-FFF2-40B4-BE49-F238E27FC236}">
              <a16:creationId xmlns:a16="http://schemas.microsoft.com/office/drawing/2014/main" id="{BD991B7A-77EE-985F-51F7-3CFE6E88F42C}"/>
            </a:ext>
          </a:extLst>
        </xdr:cNvPr>
        <xdr:cNvPicPr>
          <a:picLocks noChangeAspect="1"/>
        </xdr:cNvPicPr>
      </xdr:nvPicPr>
      <xdr:blipFill>
        <a:blip xmlns:r="http://schemas.openxmlformats.org/officeDocument/2006/relationships" r:embed="rId1"/>
        <a:stretch>
          <a:fillRect/>
        </a:stretch>
      </xdr:blipFill>
      <xdr:spPr>
        <a:xfrm>
          <a:off x="4069080" y="30480"/>
          <a:ext cx="2011680" cy="3172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792380" cy="100155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14</xdr:row>
          <xdr:rowOff>182880</xdr:rowOff>
        </xdr:from>
        <xdr:to>
          <xdr:col>11</xdr:col>
          <xdr:colOff>121920</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14</xdr:row>
          <xdr:rowOff>182880</xdr:rowOff>
        </xdr:from>
        <xdr:to>
          <xdr:col>14</xdr:col>
          <xdr:colOff>121920</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14</xdr:row>
          <xdr:rowOff>182880</xdr:rowOff>
        </xdr:from>
        <xdr:to>
          <xdr:col>17</xdr:col>
          <xdr:colOff>121920</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xdr:row>
          <xdr:rowOff>182880</xdr:rowOff>
        </xdr:from>
        <xdr:to>
          <xdr:col>20</xdr:col>
          <xdr:colOff>121920</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30480</xdr:colOff>
          <xdr:row>35</xdr:row>
          <xdr:rowOff>38100</xdr:rowOff>
        </xdr:from>
        <xdr:to>
          <xdr:col>30</xdr:col>
          <xdr:colOff>266700</xdr:colOff>
          <xdr:row>35</xdr:row>
          <xdr:rowOff>297180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108</xdr:row>
          <xdr:rowOff>38100</xdr:rowOff>
        </xdr:from>
        <xdr:to>
          <xdr:col>4</xdr:col>
          <xdr:colOff>251460</xdr:colOff>
          <xdr:row>108</xdr:row>
          <xdr:rowOff>289560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109</xdr:row>
          <xdr:rowOff>38100</xdr:rowOff>
        </xdr:from>
        <xdr:to>
          <xdr:col>4</xdr:col>
          <xdr:colOff>251460</xdr:colOff>
          <xdr:row>109</xdr:row>
          <xdr:rowOff>289560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110</xdr:row>
          <xdr:rowOff>38100</xdr:rowOff>
        </xdr:from>
        <xdr:to>
          <xdr:col>4</xdr:col>
          <xdr:colOff>251460</xdr:colOff>
          <xdr:row>110</xdr:row>
          <xdr:rowOff>289560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111</xdr:row>
          <xdr:rowOff>38100</xdr:rowOff>
        </xdr:from>
        <xdr:to>
          <xdr:col>4</xdr:col>
          <xdr:colOff>251460</xdr:colOff>
          <xdr:row>111</xdr:row>
          <xdr:rowOff>289560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112</xdr:row>
          <xdr:rowOff>38100</xdr:rowOff>
        </xdr:from>
        <xdr:to>
          <xdr:col>4</xdr:col>
          <xdr:colOff>251460</xdr:colOff>
          <xdr:row>112</xdr:row>
          <xdr:rowOff>289560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113</xdr:row>
          <xdr:rowOff>38100</xdr:rowOff>
        </xdr:from>
        <xdr:to>
          <xdr:col>4</xdr:col>
          <xdr:colOff>251460</xdr:colOff>
          <xdr:row>113</xdr:row>
          <xdr:rowOff>289560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37</xdr:row>
          <xdr:rowOff>38100</xdr:rowOff>
        </xdr:from>
        <xdr:to>
          <xdr:col>30</xdr:col>
          <xdr:colOff>266700</xdr:colOff>
          <xdr:row>37</xdr:row>
          <xdr:rowOff>297180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108</xdr:row>
          <xdr:rowOff>38100</xdr:rowOff>
        </xdr:from>
        <xdr:to>
          <xdr:col>18</xdr:col>
          <xdr:colOff>251460</xdr:colOff>
          <xdr:row>108</xdr:row>
          <xdr:rowOff>289560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109</xdr:row>
          <xdr:rowOff>38100</xdr:rowOff>
        </xdr:from>
        <xdr:to>
          <xdr:col>18</xdr:col>
          <xdr:colOff>251460</xdr:colOff>
          <xdr:row>109</xdr:row>
          <xdr:rowOff>289560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110</xdr:row>
          <xdr:rowOff>38100</xdr:rowOff>
        </xdr:from>
        <xdr:to>
          <xdr:col>18</xdr:col>
          <xdr:colOff>251460</xdr:colOff>
          <xdr:row>110</xdr:row>
          <xdr:rowOff>289560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111</xdr:row>
          <xdr:rowOff>38100</xdr:rowOff>
        </xdr:from>
        <xdr:to>
          <xdr:col>18</xdr:col>
          <xdr:colOff>251460</xdr:colOff>
          <xdr:row>111</xdr:row>
          <xdr:rowOff>289560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112</xdr:row>
          <xdr:rowOff>38100</xdr:rowOff>
        </xdr:from>
        <xdr:to>
          <xdr:col>18</xdr:col>
          <xdr:colOff>251460</xdr:colOff>
          <xdr:row>112</xdr:row>
          <xdr:rowOff>289560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113</xdr:row>
          <xdr:rowOff>38100</xdr:rowOff>
        </xdr:from>
        <xdr:to>
          <xdr:col>18</xdr:col>
          <xdr:colOff>251460</xdr:colOff>
          <xdr:row>113</xdr:row>
          <xdr:rowOff>289560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107</xdr:row>
          <xdr:rowOff>38100</xdr:rowOff>
        </xdr:from>
        <xdr:to>
          <xdr:col>4</xdr:col>
          <xdr:colOff>251460</xdr:colOff>
          <xdr:row>107</xdr:row>
          <xdr:rowOff>289560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107</xdr:row>
          <xdr:rowOff>38100</xdr:rowOff>
        </xdr:from>
        <xdr:to>
          <xdr:col>18</xdr:col>
          <xdr:colOff>251460</xdr:colOff>
          <xdr:row>107</xdr:row>
          <xdr:rowOff>289560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175260</xdr:colOff>
          <xdr:row>114</xdr:row>
          <xdr:rowOff>38100</xdr:rowOff>
        </xdr:from>
        <xdr:to>
          <xdr:col>4</xdr:col>
          <xdr:colOff>251460</xdr:colOff>
          <xdr:row>114</xdr:row>
          <xdr:rowOff>289560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115</xdr:row>
          <xdr:rowOff>38100</xdr:rowOff>
        </xdr:from>
        <xdr:to>
          <xdr:col>4</xdr:col>
          <xdr:colOff>251460</xdr:colOff>
          <xdr:row>115</xdr:row>
          <xdr:rowOff>289560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114</xdr:row>
          <xdr:rowOff>38100</xdr:rowOff>
        </xdr:from>
        <xdr:to>
          <xdr:col>18</xdr:col>
          <xdr:colOff>251460</xdr:colOff>
          <xdr:row>114</xdr:row>
          <xdr:rowOff>289560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115</xdr:row>
          <xdr:rowOff>38100</xdr:rowOff>
        </xdr:from>
        <xdr:to>
          <xdr:col>18</xdr:col>
          <xdr:colOff>251460</xdr:colOff>
          <xdr:row>115</xdr:row>
          <xdr:rowOff>289560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9</xdr:row>
          <xdr:rowOff>182880</xdr:rowOff>
        </xdr:from>
        <xdr:to>
          <xdr:col>11</xdr:col>
          <xdr:colOff>121920</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xdr:row>
          <xdr:rowOff>182880</xdr:rowOff>
        </xdr:from>
        <xdr:to>
          <xdr:col>14</xdr:col>
          <xdr:colOff>121920</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xdr:row>
          <xdr:rowOff>182880</xdr:rowOff>
        </xdr:from>
        <xdr:to>
          <xdr:col>17</xdr:col>
          <xdr:colOff>121920</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xdr:row>
          <xdr:rowOff>182880</xdr:rowOff>
        </xdr:from>
        <xdr:to>
          <xdr:col>20</xdr:col>
          <xdr:colOff>121920</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30480</xdr:colOff>
          <xdr:row>27</xdr:row>
          <xdr:rowOff>38100</xdr:rowOff>
        </xdr:from>
        <xdr:to>
          <xdr:col>30</xdr:col>
          <xdr:colOff>266700</xdr:colOff>
          <xdr:row>27</xdr:row>
          <xdr:rowOff>297180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147</xdr:row>
          <xdr:rowOff>175260</xdr:rowOff>
        </xdr:from>
        <xdr:to>
          <xdr:col>2</xdr:col>
          <xdr:colOff>22860</xdr:colOff>
          <xdr:row>149</xdr:row>
          <xdr:rowOff>22860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182880</xdr:rowOff>
        </xdr:from>
        <xdr:to>
          <xdr:col>2</xdr:col>
          <xdr:colOff>22860</xdr:colOff>
          <xdr:row>150</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147</xdr:row>
          <xdr:rowOff>175260</xdr:rowOff>
        </xdr:from>
        <xdr:to>
          <xdr:col>12</xdr:col>
          <xdr:colOff>45720</xdr:colOff>
          <xdr:row>149</xdr:row>
          <xdr:rowOff>22860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7620</xdr:rowOff>
        </xdr:from>
        <xdr:to>
          <xdr:col>2</xdr:col>
          <xdr:colOff>30480</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7620</xdr:rowOff>
        </xdr:from>
        <xdr:to>
          <xdr:col>12</xdr:col>
          <xdr:colOff>60960</xdr:colOff>
          <xdr:row>144</xdr:row>
          <xdr:rowOff>182880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236220</xdr:colOff>
          <xdr:row>26</xdr:row>
          <xdr:rowOff>182880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30480</xdr:rowOff>
        </xdr:from>
        <xdr:to>
          <xdr:col>2</xdr:col>
          <xdr:colOff>30480</xdr:colOff>
          <xdr:row>146</xdr:row>
          <xdr:rowOff>22860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22860</xdr:rowOff>
        </xdr:from>
        <xdr:to>
          <xdr:col>12</xdr:col>
          <xdr:colOff>60960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251460</xdr:colOff>
          <xdr:row>26</xdr:row>
          <xdr:rowOff>182880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144780</xdr:colOff>
          <xdr:row>55</xdr:row>
          <xdr:rowOff>22860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30480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pageSetUpPr fitToPage="1"/>
  </sheetPr>
  <dimension ref="A1:O36"/>
  <sheetViews>
    <sheetView showGridLines="0" view="pageBreakPreview" topLeftCell="A12" zoomScaleNormal="100" zoomScaleSheetLayoutView="100" workbookViewId="0">
      <selection activeCell="I30" sqref="I30:K30"/>
    </sheetView>
  </sheetViews>
  <sheetFormatPr defaultColWidth="9" defaultRowHeight="13.2"/>
  <cols>
    <col min="1" max="1" width="2.8984375" style="179" customWidth="1"/>
    <col min="2" max="8" width="6.19921875" style="179" customWidth="1"/>
    <col min="9" max="11" width="9" style="179"/>
    <col min="12" max="13" width="3.59765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20" t="s">
        <v>2</v>
      </c>
      <c r="C6" s="520"/>
      <c r="D6" s="520"/>
      <c r="E6" s="522"/>
      <c r="F6" s="523"/>
      <c r="G6" s="524"/>
      <c r="H6" s="213"/>
      <c r="I6" s="519" t="s">
        <v>3</v>
      </c>
      <c r="J6" s="519"/>
      <c r="K6" s="519"/>
      <c r="L6" s="213"/>
      <c r="M6" s="218"/>
    </row>
    <row r="7" spans="1:15" ht="22.5" customHeight="1">
      <c r="A7" s="219"/>
      <c r="B7" s="521" t="s">
        <v>4</v>
      </c>
      <c r="C7" s="521"/>
      <c r="D7" s="521"/>
      <c r="E7" s="525"/>
      <c r="F7" s="526"/>
      <c r="G7" s="527"/>
      <c r="H7" s="213"/>
      <c r="I7" s="519"/>
      <c r="J7" s="519"/>
      <c r="K7" s="519"/>
      <c r="L7" s="213"/>
      <c r="M7" s="218"/>
    </row>
    <row r="8" spans="1:15" ht="11.25" customHeight="1">
      <c r="A8" s="220"/>
      <c r="B8" s="221"/>
      <c r="C8" s="221"/>
      <c r="D8" s="221"/>
      <c r="E8" s="180"/>
      <c r="F8" s="180"/>
      <c r="G8" s="180"/>
      <c r="H8" s="180"/>
      <c r="I8" s="180"/>
      <c r="J8" s="180"/>
      <c r="K8" s="180"/>
      <c r="L8" s="180"/>
      <c r="M8" s="222"/>
    </row>
    <row r="9" spans="1:15" ht="22.5" customHeight="1">
      <c r="A9" s="220"/>
      <c r="B9" s="528" t="s">
        <v>5</v>
      </c>
      <c r="C9" s="528"/>
      <c r="D9" s="528"/>
      <c r="E9" s="180"/>
      <c r="F9" s="180"/>
      <c r="G9" s="180"/>
      <c r="H9" s="180"/>
      <c r="I9" s="180"/>
      <c r="J9" s="180"/>
      <c r="K9" s="180"/>
      <c r="L9" s="180"/>
      <c r="M9" s="222"/>
    </row>
    <row r="10" spans="1:15" ht="22.5" customHeight="1">
      <c r="A10" s="220"/>
      <c r="B10" s="531" t="s">
        <v>6</v>
      </c>
      <c r="C10" s="531"/>
      <c r="D10" s="531"/>
      <c r="E10" s="532"/>
      <c r="F10" s="532"/>
      <c r="G10" s="532"/>
      <c r="H10" s="532"/>
      <c r="I10" s="180"/>
      <c r="J10" s="180"/>
      <c r="K10" s="180"/>
      <c r="L10" s="180"/>
      <c r="M10" s="222"/>
    </row>
    <row r="11" spans="1:15" ht="22.5" customHeight="1">
      <c r="A11" s="220"/>
      <c r="B11" s="531" t="s">
        <v>7</v>
      </c>
      <c r="C11" s="531"/>
      <c r="D11" s="531"/>
      <c r="E11" s="532"/>
      <c r="F11" s="532"/>
      <c r="G11" s="532"/>
      <c r="H11" s="532"/>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3" t="s">
        <v>1774</v>
      </c>
      <c r="D14" s="533"/>
      <c r="E14" s="533"/>
      <c r="F14" s="533"/>
      <c r="G14" s="533"/>
      <c r="H14" s="533"/>
      <c r="I14" s="533"/>
      <c r="J14" s="405"/>
      <c r="K14" s="405"/>
      <c r="L14" s="245"/>
      <c r="M14" s="223"/>
    </row>
    <row r="15" spans="1:15" ht="33.75" customHeight="1">
      <c r="A15" s="217"/>
      <c r="B15" s="234"/>
      <c r="C15" s="544"/>
      <c r="D15" s="544"/>
      <c r="E15" s="544"/>
      <c r="F15" s="544"/>
      <c r="G15" s="544"/>
      <c r="H15" s="544"/>
      <c r="I15" s="544"/>
      <c r="J15" s="537" t="s">
        <v>9</v>
      </c>
      <c r="K15" s="537"/>
      <c r="L15" s="538"/>
      <c r="M15" s="239"/>
    </row>
    <row r="16" spans="1:15" ht="11.25" customHeight="1">
      <c r="A16" s="217"/>
      <c r="B16" s="236"/>
      <c r="C16" s="242"/>
      <c r="D16" s="242"/>
      <c r="E16" s="242"/>
      <c r="F16" s="242"/>
      <c r="G16" s="242"/>
      <c r="H16" s="242"/>
      <c r="I16" s="242"/>
      <c r="J16" s="243"/>
      <c r="K16" s="243"/>
      <c r="L16" s="244"/>
      <c r="M16" s="239"/>
      <c r="O16" s="251"/>
    </row>
    <row r="17" spans="1:15" ht="11.25" hidden="1"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hidden="1" customHeight="1">
      <c r="A18" s="217"/>
      <c r="B18" s="246"/>
      <c r="C18" s="529" t="s">
        <v>10</v>
      </c>
      <c r="D18" s="529"/>
      <c r="E18" s="529"/>
      <c r="F18" s="529"/>
      <c r="G18" s="529"/>
      <c r="H18" s="529"/>
      <c r="I18" s="529"/>
      <c r="J18" s="529"/>
      <c r="K18" s="529"/>
      <c r="L18" s="530"/>
      <c r="M18" s="240"/>
      <c r="O18" s="251" t="b">
        <v>0</v>
      </c>
    </row>
    <row r="19" spans="1:15" ht="36.75" hidden="1" customHeight="1">
      <c r="A19" s="217"/>
      <c r="B19" s="246"/>
      <c r="C19" s="529" t="s">
        <v>11</v>
      </c>
      <c r="D19" s="529"/>
      <c r="E19" s="529"/>
      <c r="F19" s="529"/>
      <c r="G19" s="529"/>
      <c r="H19" s="529"/>
      <c r="I19" s="529"/>
      <c r="J19" s="529"/>
      <c r="K19" s="529"/>
      <c r="L19" s="530"/>
      <c r="M19" s="240"/>
      <c r="O19" s="251" t="b">
        <v>0</v>
      </c>
    </row>
    <row r="20" spans="1:15" ht="36.75" hidden="1" customHeight="1">
      <c r="A20" s="217"/>
      <c r="B20" s="246"/>
      <c r="C20" s="529" t="s">
        <v>12</v>
      </c>
      <c r="D20" s="529"/>
      <c r="E20" s="529"/>
      <c r="F20" s="529"/>
      <c r="G20" s="529"/>
      <c r="H20" s="529"/>
      <c r="I20" s="529"/>
      <c r="J20" s="529"/>
      <c r="K20" s="529"/>
      <c r="L20" s="530"/>
      <c r="M20" s="240"/>
      <c r="O20" s="251" t="b">
        <v>0</v>
      </c>
    </row>
    <row r="21" spans="1:15" ht="36.75" hidden="1" customHeight="1">
      <c r="A21" s="217"/>
      <c r="B21" s="246"/>
      <c r="C21" s="529" t="s">
        <v>13</v>
      </c>
      <c r="D21" s="529"/>
      <c r="E21" s="529"/>
      <c r="F21" s="529"/>
      <c r="G21" s="529"/>
      <c r="H21" s="529"/>
      <c r="I21" s="529"/>
      <c r="J21" s="529"/>
      <c r="K21" s="529"/>
      <c r="L21" s="530"/>
      <c r="M21" s="240"/>
      <c r="O21" s="251" t="b">
        <v>0</v>
      </c>
    </row>
    <row r="22" spans="1:15" ht="15" customHeight="1">
      <c r="A22" s="217"/>
      <c r="B22" s="234"/>
      <c r="D22" s="539"/>
      <c r="E22" s="539"/>
      <c r="F22" s="539"/>
      <c r="G22" s="539"/>
      <c r="H22" s="539"/>
      <c r="I22" s="539"/>
      <c r="J22" s="539"/>
      <c r="K22" s="539"/>
      <c r="L22" s="540"/>
      <c r="M22" s="223"/>
    </row>
    <row r="23" spans="1:15" ht="22.5" customHeight="1">
      <c r="A23" s="217"/>
      <c r="B23" s="541" t="s">
        <v>14</v>
      </c>
      <c r="C23" s="542"/>
      <c r="D23" s="542"/>
      <c r="E23" s="542"/>
      <c r="F23" s="542"/>
      <c r="G23" s="542"/>
      <c r="H23" s="542"/>
      <c r="I23" s="542"/>
      <c r="J23" s="542"/>
      <c r="K23" s="542"/>
      <c r="L23" s="543"/>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36"/>
      <c r="I27" s="536"/>
      <c r="J27" s="536"/>
      <c r="K27" s="536"/>
      <c r="L27" s="245"/>
      <c r="M27" s="223"/>
    </row>
    <row r="28" spans="1:15" ht="22.5" customHeight="1">
      <c r="A28" s="217"/>
      <c r="B28" s="234"/>
      <c r="C28" s="225" t="s">
        <v>20</v>
      </c>
      <c r="H28" s="536"/>
      <c r="I28" s="536"/>
      <c r="J28" s="536"/>
      <c r="K28" s="536"/>
      <c r="L28" s="245"/>
      <c r="M28" s="223"/>
    </row>
    <row r="29" spans="1:15" ht="15" customHeight="1">
      <c r="A29" s="217"/>
      <c r="B29" s="234"/>
      <c r="L29" s="245"/>
      <c r="M29" s="223"/>
    </row>
    <row r="30" spans="1:15" ht="22.5" customHeight="1">
      <c r="A30" s="217"/>
      <c r="B30" s="234"/>
      <c r="G30" s="179" t="s">
        <v>21</v>
      </c>
      <c r="I30" s="534"/>
      <c r="J30" s="534"/>
      <c r="K30" s="534"/>
      <c r="L30" s="245"/>
      <c r="M30" s="223"/>
    </row>
    <row r="31" spans="1:15" ht="15" customHeight="1">
      <c r="A31" s="217"/>
      <c r="B31" s="234"/>
      <c r="L31" s="245"/>
      <c r="M31" s="223"/>
    </row>
    <row r="32" spans="1:15" ht="22.5" customHeight="1">
      <c r="A32" s="217"/>
      <c r="B32" s="535" t="s">
        <v>1775</v>
      </c>
      <c r="C32" s="534"/>
      <c r="D32" s="534"/>
      <c r="E32" s="534"/>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791" t="s">
        <v>1776</v>
      </c>
      <c r="M35" s="223"/>
    </row>
    <row r="36" spans="1:13" ht="22.5" customHeight="1" thickBot="1">
      <c r="A36" s="227"/>
      <c r="B36" s="228" t="s">
        <v>24</v>
      </c>
      <c r="C36" s="229"/>
      <c r="D36" s="229"/>
      <c r="E36" s="229"/>
      <c r="F36" s="229"/>
      <c r="G36" s="229"/>
      <c r="H36" s="229"/>
      <c r="I36" s="229"/>
      <c r="J36" s="229"/>
      <c r="K36" s="229"/>
      <c r="L36" s="229"/>
      <c r="M36" s="230"/>
    </row>
  </sheetData>
  <sheetProtection algorithmName="SHA-512" hashValue="rMVq+o9BAsJxWJbPUV72qOIOuGwEzPhOtPDHtaRLVRg7EEXnoI0lTjG16aX/6Bi6p+/FTDFXJzLmc3EDg9zybA==" saltValue="qmOb3NYiPFl6kpjvZHCmHw=="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121920</xdr:colOff>
                    <xdr:row>17</xdr:row>
                    <xdr:rowOff>106680</xdr:rowOff>
                  </from>
                  <to>
                    <xdr:col>1</xdr:col>
                    <xdr:colOff>426720</xdr:colOff>
                    <xdr:row>22</xdr:row>
                    <xdr:rowOff>53340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137160</xdr:colOff>
                    <xdr:row>18</xdr:row>
                    <xdr:rowOff>114300</xdr:rowOff>
                  </from>
                  <to>
                    <xdr:col>1</xdr:col>
                    <xdr:colOff>441960</xdr:colOff>
                    <xdr:row>22</xdr:row>
                    <xdr:rowOff>60960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137160</xdr:colOff>
                    <xdr:row>19</xdr:row>
                    <xdr:rowOff>137160</xdr:rowOff>
                  </from>
                  <to>
                    <xdr:col>1</xdr:col>
                    <xdr:colOff>441960</xdr:colOff>
                    <xdr:row>22</xdr:row>
                    <xdr:rowOff>53340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144780</xdr:colOff>
                    <xdr:row>20</xdr:row>
                    <xdr:rowOff>114300</xdr:rowOff>
                  </from>
                  <to>
                    <xdr:col>1</xdr:col>
                    <xdr:colOff>449580</xdr:colOff>
                    <xdr:row>22</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3" sqref="A3:AH3"/>
    </sheetView>
  </sheetViews>
  <sheetFormatPr defaultColWidth="9" defaultRowHeight="16.2" outlineLevelCol="1"/>
  <cols>
    <col min="1" max="5" width="3.59765625" style="44" customWidth="1"/>
    <col min="6" max="6" width="3.59765625" style="113" customWidth="1"/>
    <col min="7" max="31" width="3.59765625" style="44" customWidth="1"/>
    <col min="32" max="36" width="3.59765625" style="44" hidden="1" customWidth="1" outlineLevel="1"/>
    <col min="37" max="37" width="8.59765625" style="114" hidden="1" customWidth="1" outlineLevel="1"/>
    <col min="38" max="41" width="3.59765625" style="44" hidden="1" customWidth="1" outlineLevel="1"/>
    <col min="42" max="42" width="3.59765625" style="44" customWidth="1" collapsed="1"/>
    <col min="43" max="49" width="3.59765625" style="44" customWidth="1"/>
    <col min="50" max="16384" width="9" style="44"/>
  </cols>
  <sheetData>
    <row r="1" spans="1:37" ht="30" customHeight="1">
      <c r="A1" s="44" t="s">
        <v>25</v>
      </c>
    </row>
    <row r="2" spans="1:37" ht="30" customHeight="1"/>
    <row r="3" spans="1:37" ht="50.1" customHeight="1">
      <c r="A3" s="546" t="s">
        <v>26</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row>
    <row r="4" spans="1:37" ht="30" customHeight="1">
      <c r="A4" s="114"/>
      <c r="B4" s="114"/>
      <c r="C4" s="114"/>
      <c r="D4" s="114"/>
      <c r="E4" s="114"/>
      <c r="G4" s="114"/>
      <c r="H4" s="114"/>
      <c r="I4" s="114"/>
    </row>
    <row r="5" spans="1:37" ht="30" customHeight="1">
      <c r="A5" s="35" t="s">
        <v>27</v>
      </c>
      <c r="B5" s="547" t="s">
        <v>28</v>
      </c>
      <c r="C5" s="547"/>
      <c r="D5" s="547"/>
      <c r="E5" s="547"/>
      <c r="F5" s="547"/>
      <c r="G5" s="547"/>
      <c r="H5" s="548" t="str">
        <f>IF(別添2!E6="","",別添2!E6)</f>
        <v/>
      </c>
      <c r="I5" s="548"/>
      <c r="J5" s="548"/>
      <c r="K5" s="548"/>
      <c r="L5" s="548"/>
      <c r="M5" s="548"/>
      <c r="N5" s="548"/>
      <c r="O5" s="548"/>
      <c r="P5" s="548"/>
      <c r="Q5" s="548"/>
      <c r="R5" s="548"/>
      <c r="S5" s="548"/>
      <c r="T5" s="548"/>
    </row>
    <row r="6" spans="1:37" ht="30" customHeight="1">
      <c r="B6" s="547" t="s">
        <v>29</v>
      </c>
      <c r="C6" s="547"/>
      <c r="D6" s="547"/>
      <c r="E6" s="547"/>
      <c r="F6" s="547"/>
      <c r="G6" s="547"/>
      <c r="H6" s="549" t="str">
        <f>IF(別添2!H28="","",別添2!H28)</f>
        <v/>
      </c>
      <c r="I6" s="549"/>
      <c r="J6" s="549"/>
      <c r="K6" s="549"/>
      <c r="L6" s="549"/>
      <c r="M6" s="549"/>
      <c r="N6" s="549"/>
      <c r="O6" s="549"/>
      <c r="P6" s="549"/>
      <c r="Q6" s="549"/>
      <c r="R6" s="549"/>
      <c r="S6" s="549"/>
      <c r="T6" s="549"/>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30</v>
      </c>
      <c r="B8" s="113" t="s">
        <v>31</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32</v>
      </c>
      <c r="H10" s="61"/>
      <c r="AK10" s="170" t="b">
        <v>0</v>
      </c>
    </row>
    <row r="11" spans="1:37" ht="30" customHeight="1">
      <c r="A11" s="35"/>
      <c r="B11" s="114"/>
      <c r="C11" s="114"/>
      <c r="D11" s="114"/>
      <c r="E11" s="114"/>
      <c r="F11" s="169"/>
      <c r="G11" s="113" t="s">
        <v>33</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34</v>
      </c>
      <c r="B13" s="113" t="s">
        <v>35</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36</v>
      </c>
      <c r="J15" s="114"/>
      <c r="K15" s="114"/>
      <c r="L15" s="114"/>
      <c r="M15" s="114"/>
      <c r="N15" s="114"/>
      <c r="O15" s="114"/>
      <c r="P15" s="114"/>
      <c r="Q15" s="114"/>
      <c r="R15" s="114"/>
      <c r="S15" s="114"/>
      <c r="AK15" s="170" t="b">
        <v>0</v>
      </c>
    </row>
    <row r="16" spans="1:37" ht="30" customHeight="1">
      <c r="A16" s="35"/>
      <c r="D16" s="114"/>
      <c r="E16" s="114"/>
      <c r="F16" s="169"/>
      <c r="G16" s="113" t="s">
        <v>37</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38</v>
      </c>
      <c r="B18" s="113" t="s">
        <v>39</v>
      </c>
      <c r="D18" s="114"/>
      <c r="E18" s="114"/>
      <c r="F18" s="114"/>
      <c r="G18" s="114"/>
      <c r="J18" s="114"/>
      <c r="K18" s="114"/>
      <c r="L18" s="114"/>
      <c r="M18" s="114"/>
      <c r="N18" s="114"/>
      <c r="O18" s="114"/>
      <c r="P18" s="114"/>
      <c r="Q18" s="114"/>
      <c r="R18" s="114"/>
      <c r="S18" s="114"/>
    </row>
    <row r="19" spans="1:37" ht="30" customHeight="1">
      <c r="A19" s="35"/>
      <c r="D19" s="114"/>
      <c r="E19" s="114"/>
      <c r="F19" s="545"/>
      <c r="G19" s="545"/>
      <c r="H19" s="545"/>
      <c r="I19" s="545"/>
      <c r="J19" s="545"/>
      <c r="K19" s="545"/>
      <c r="L19" s="545"/>
      <c r="M19" s="114" t="s">
        <v>40</v>
      </c>
      <c r="N19" s="114"/>
      <c r="O19" s="114"/>
      <c r="P19" s="114"/>
      <c r="Q19" s="114"/>
      <c r="R19" s="114"/>
      <c r="S19" s="114"/>
    </row>
    <row r="20" spans="1:37" ht="30" customHeight="1">
      <c r="A20" s="35"/>
      <c r="B20" s="44" t="s">
        <v>41</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42</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43</v>
      </c>
    </row>
    <row r="23" spans="1:37" ht="30" customHeight="1">
      <c r="A23" s="44" t="s">
        <v>44</v>
      </c>
    </row>
    <row r="24" spans="1:37" ht="30" customHeight="1">
      <c r="A24" s="44" t="s">
        <v>45</v>
      </c>
    </row>
    <row r="25" spans="1:37" ht="30" customHeight="1">
      <c r="A25" s="44" t="s">
        <v>46</v>
      </c>
    </row>
    <row r="26" spans="1:37" ht="30" customHeight="1">
      <c r="A26" s="44" t="s">
        <v>47</v>
      </c>
    </row>
    <row r="27" spans="1:37" ht="24.9" customHeight="1">
      <c r="A27" s="44" t="s">
        <v>48</v>
      </c>
    </row>
    <row r="28" spans="1:37" ht="24.9" customHeight="1">
      <c r="A28" s="44" t="s">
        <v>49</v>
      </c>
    </row>
    <row r="29" spans="1:37" ht="24.9" customHeight="1">
      <c r="A29" s="44" t="s">
        <v>50</v>
      </c>
    </row>
    <row r="30" spans="1:37" ht="24.9" customHeight="1">
      <c r="A30" s="44" t="s">
        <v>51</v>
      </c>
    </row>
    <row r="31" spans="1:37" ht="24.9" customHeight="1">
      <c r="A31" s="113" t="s">
        <v>52</v>
      </c>
      <c r="F31" s="44"/>
      <c r="AK31" s="44"/>
    </row>
    <row r="32" spans="1:37" ht="24.9" customHeight="1">
      <c r="F32" s="44"/>
      <c r="AK32" s="44"/>
    </row>
    <row r="33" s="44" customFormat="1" ht="24.9" customHeight="1"/>
    <row r="34" s="44" customFormat="1" ht="24.9" customHeight="1"/>
    <row r="35" s="44" customFormat="1" ht="24.9" customHeight="1"/>
    <row r="36" s="44" customFormat="1" ht="24.9" customHeight="1"/>
    <row r="37" s="44" customFormat="1" ht="24.9" customHeight="1"/>
    <row r="38" s="44" customFormat="1" ht="24.9" customHeight="1"/>
    <row r="39" s="44" customFormat="1" ht="24.9" customHeight="1"/>
    <row r="40" s="44" customFormat="1" ht="24.9" customHeight="1"/>
    <row r="41" s="44" customFormat="1" ht="24.9" customHeight="1"/>
    <row r="42" s="44" customFormat="1" ht="24.9" customHeight="1"/>
    <row r="43" s="44" customFormat="1" ht="24.9" customHeight="1"/>
    <row r="44" s="44" customFormat="1" ht="24.9" customHeight="1"/>
    <row r="45" s="44" customFormat="1" ht="24.9" customHeight="1"/>
    <row r="46" s="44" customFormat="1" ht="24.9" customHeight="1"/>
    <row r="47" s="44" customFormat="1" ht="24.9" customHeight="1"/>
    <row r="48" s="44" customFormat="1" ht="24.9" customHeight="1"/>
    <row r="49" s="44" customFormat="1" ht="24.9" customHeight="1"/>
    <row r="50" s="44" customFormat="1" ht="24.9" customHeight="1"/>
    <row r="51" s="44" customFormat="1" ht="24.9" customHeight="1"/>
    <row r="52" s="44" customFormat="1" ht="24.9" customHeight="1"/>
    <row r="53" s="44" customFormat="1" ht="24.9"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tabSelected="1" view="pageBreakPreview" zoomScaleNormal="100" zoomScaleSheetLayoutView="100" workbookViewId="0">
      <selection activeCell="G16" sqref="G16"/>
    </sheetView>
  </sheetViews>
  <sheetFormatPr defaultColWidth="9" defaultRowHeight="16.2" outlineLevelCol="1"/>
  <cols>
    <col min="1" max="5" width="3.59765625" style="44" customWidth="1"/>
    <col min="6" max="6" width="3.59765625" style="113" customWidth="1"/>
    <col min="7" max="36" width="3.59765625" style="44" customWidth="1"/>
    <col min="37" max="37" width="8.59765625" style="170" hidden="1" customWidth="1" outlineLevel="1"/>
    <col min="38" max="38" width="3.59765625" style="171" hidden="1" customWidth="1" outlineLevel="1"/>
    <col min="39" max="39" width="10.09765625" style="171" hidden="1" customWidth="1" outlineLevel="1"/>
    <col min="40" max="42" width="3.59765625" style="171" hidden="1" customWidth="1" outlineLevel="1"/>
    <col min="43" max="44" width="3.59765625" style="44" hidden="1" customWidth="1" outlineLevel="1"/>
    <col min="45" max="45" width="3.59765625" style="44" customWidth="1" collapsed="1"/>
    <col min="46" max="49" width="3.59765625" style="44" customWidth="1"/>
    <col min="50" max="16384" width="9" style="44"/>
  </cols>
  <sheetData>
    <row r="1" spans="1:39" ht="24.9" customHeight="1">
      <c r="A1" s="44" t="s">
        <v>53</v>
      </c>
    </row>
    <row r="2" spans="1:39" ht="15" customHeight="1"/>
    <row r="3" spans="1:39" ht="50.1" customHeight="1">
      <c r="A3" s="576" t="s">
        <v>54</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row>
    <row r="4" spans="1:39" ht="15" customHeight="1">
      <c r="A4" s="114"/>
      <c r="B4" s="114"/>
      <c r="C4" s="114"/>
      <c r="D4" s="114"/>
      <c r="E4" s="114"/>
      <c r="G4" s="114"/>
      <c r="H4" s="114"/>
      <c r="I4" s="114"/>
    </row>
    <row r="5" spans="1:39" ht="24.9" customHeight="1">
      <c r="A5" s="35" t="s">
        <v>27</v>
      </c>
      <c r="B5" s="547" t="s">
        <v>28</v>
      </c>
      <c r="C5" s="547"/>
      <c r="D5" s="547"/>
      <c r="E5" s="547"/>
      <c r="F5" s="547"/>
      <c r="G5" s="547"/>
      <c r="H5" s="571" t="str">
        <f>IF('様式95_外来・在宅ベースアップ評価料（Ⅰ）'!H5=0,"",'様式95_外来・在宅ベースアップ評価料（Ⅰ）'!H5)</f>
        <v/>
      </c>
      <c r="I5" s="571"/>
      <c r="J5" s="571"/>
      <c r="K5" s="571"/>
      <c r="L5" s="571"/>
      <c r="M5" s="571"/>
      <c r="N5" s="571"/>
      <c r="O5" s="571"/>
      <c r="P5" s="571"/>
      <c r="Q5" s="571"/>
      <c r="R5" s="571"/>
      <c r="S5" s="571"/>
      <c r="T5" s="571"/>
    </row>
    <row r="6" spans="1:39" ht="24.9" customHeight="1">
      <c r="B6" s="547" t="s">
        <v>29</v>
      </c>
      <c r="C6" s="547"/>
      <c r="D6" s="547"/>
      <c r="E6" s="547"/>
      <c r="F6" s="547"/>
      <c r="G6" s="547"/>
      <c r="H6" s="577" t="str">
        <f>'様式95_外来・在宅ベースアップ評価料（Ⅰ）'!H6</f>
        <v/>
      </c>
      <c r="I6" s="577"/>
      <c r="J6" s="577"/>
      <c r="K6" s="577"/>
      <c r="L6" s="577"/>
      <c r="M6" s="577"/>
      <c r="N6" s="577"/>
      <c r="O6" s="577"/>
      <c r="P6" s="577"/>
      <c r="Q6" s="577"/>
      <c r="R6" s="577"/>
      <c r="S6" s="577"/>
      <c r="T6" s="577"/>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30</v>
      </c>
      <c r="B8" s="113" t="s">
        <v>31</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 customHeight="1">
      <c r="A10" s="35"/>
      <c r="B10" s="113"/>
      <c r="D10" s="114"/>
      <c r="E10" s="114"/>
      <c r="F10" s="169"/>
      <c r="G10" s="113" t="s">
        <v>55</v>
      </c>
      <c r="H10" s="114"/>
      <c r="I10" s="114"/>
      <c r="J10" s="114"/>
      <c r="K10" s="114"/>
      <c r="L10" s="114"/>
      <c r="M10" s="114"/>
      <c r="N10" s="114"/>
      <c r="O10" s="114"/>
      <c r="P10" s="114"/>
      <c r="Q10" s="114"/>
      <c r="R10" s="114"/>
      <c r="S10" s="114"/>
      <c r="AK10" s="171" t="b">
        <v>0</v>
      </c>
    </row>
    <row r="11" spans="1:39" ht="24.9" customHeight="1">
      <c r="A11" s="35"/>
      <c r="B11" s="113"/>
      <c r="D11" s="114"/>
      <c r="E11" s="114"/>
      <c r="F11" s="169"/>
      <c r="G11" s="113" t="s">
        <v>56</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 customHeight="1">
      <c r="A13" s="35" t="s">
        <v>34</v>
      </c>
      <c r="B13" s="113" t="s">
        <v>57</v>
      </c>
      <c r="C13" s="114"/>
      <c r="D13" s="114"/>
      <c r="E13" s="114"/>
      <c r="H13" s="114"/>
      <c r="I13" s="114"/>
      <c r="J13" s="114"/>
      <c r="K13" s="114"/>
      <c r="L13" s="114"/>
      <c r="M13" s="114"/>
      <c r="N13" s="114"/>
      <c r="O13" s="114"/>
      <c r="P13" s="114"/>
      <c r="Q13" s="114"/>
      <c r="R13" s="114"/>
      <c r="S13" s="114"/>
    </row>
    <row r="14" spans="1:39" ht="24.9" customHeight="1">
      <c r="A14" s="35"/>
      <c r="B14" s="113"/>
      <c r="C14" s="114"/>
      <c r="D14" s="114"/>
      <c r="E14" s="114"/>
      <c r="H14" s="114"/>
      <c r="I14" s="114"/>
      <c r="J14" s="114"/>
      <c r="K14" s="113" t="s">
        <v>58</v>
      </c>
      <c r="L14" s="114"/>
      <c r="M14" s="114"/>
      <c r="N14" s="114"/>
      <c r="O14" s="114"/>
      <c r="P14" s="114"/>
      <c r="Q14" s="114"/>
      <c r="R14" s="114"/>
      <c r="S14" s="114"/>
    </row>
    <row r="15" spans="1:39" ht="24.9" customHeight="1">
      <c r="A15" s="35"/>
      <c r="B15" s="114"/>
      <c r="C15" s="114"/>
      <c r="D15" s="114"/>
      <c r="E15" s="114"/>
      <c r="F15" s="169"/>
      <c r="G15" s="113" t="s">
        <v>59</v>
      </c>
      <c r="H15" s="114"/>
      <c r="I15" s="114"/>
      <c r="J15" s="568"/>
      <c r="K15" s="574"/>
      <c r="L15" s="568" t="s">
        <v>60</v>
      </c>
      <c r="M15" s="568"/>
      <c r="N15" s="574"/>
      <c r="O15" s="568" t="s">
        <v>61</v>
      </c>
      <c r="P15" s="568"/>
      <c r="Q15" s="574"/>
      <c r="R15" s="568" t="s">
        <v>62</v>
      </c>
      <c r="S15" s="568"/>
      <c r="T15" s="574"/>
      <c r="U15" s="568" t="s">
        <v>63</v>
      </c>
      <c r="V15" s="568"/>
      <c r="W15" s="568"/>
      <c r="AK15" s="170">
        <v>1</v>
      </c>
    </row>
    <row r="16" spans="1:39" ht="24.9" customHeight="1">
      <c r="A16" s="35"/>
      <c r="B16" s="114"/>
      <c r="C16" s="114"/>
      <c r="D16" s="114"/>
      <c r="E16" s="114"/>
      <c r="F16" s="169"/>
      <c r="G16" s="113" t="s">
        <v>64</v>
      </c>
      <c r="H16" s="114"/>
      <c r="I16" s="114"/>
      <c r="J16" s="568"/>
      <c r="K16" s="574"/>
      <c r="L16" s="568"/>
      <c r="M16" s="568"/>
      <c r="N16" s="574"/>
      <c r="O16" s="568"/>
      <c r="P16" s="568"/>
      <c r="Q16" s="574"/>
      <c r="R16" s="568"/>
      <c r="S16" s="568"/>
      <c r="T16" s="574"/>
      <c r="U16" s="568"/>
      <c r="V16" s="568"/>
      <c r="W16" s="568"/>
      <c r="X16" s="113"/>
      <c r="Y16" s="113"/>
      <c r="AK16" s="171" t="b">
        <v>0</v>
      </c>
    </row>
    <row r="17" spans="1:37" ht="24.9" customHeight="1">
      <c r="A17" s="35"/>
      <c r="B17" s="114"/>
      <c r="C17" s="114"/>
      <c r="D17" s="114"/>
      <c r="E17" s="114"/>
      <c r="F17" s="44"/>
      <c r="G17" s="46" t="s">
        <v>65</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1</v>
      </c>
    </row>
    <row r="18" spans="1:37" ht="24.9" customHeight="1">
      <c r="A18" s="35"/>
      <c r="B18" s="114"/>
      <c r="C18" s="114"/>
      <c r="D18" s="114"/>
      <c r="E18" s="114"/>
      <c r="F18" s="44"/>
      <c r="G18" s="46" t="s">
        <v>66</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 customHeight="1">
      <c r="A19" s="35"/>
      <c r="B19" s="114"/>
      <c r="C19" s="114"/>
      <c r="D19" s="114"/>
      <c r="E19" s="114"/>
      <c r="F19" s="44"/>
      <c r="G19" s="46" t="s">
        <v>67</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 customHeight="1">
      <c r="A20" s="35"/>
      <c r="B20" s="114"/>
      <c r="C20" s="114"/>
      <c r="D20" s="114"/>
      <c r="E20" s="114"/>
      <c r="F20" s="44"/>
      <c r="G20" s="162"/>
      <c r="H20" s="550" t="s">
        <v>68</v>
      </c>
      <c r="I20" s="551"/>
      <c r="J20" s="551"/>
      <c r="K20" s="552"/>
      <c r="L20" s="553" t="s">
        <v>69</v>
      </c>
      <c r="M20" s="553"/>
      <c r="N20" s="553"/>
      <c r="O20" s="553"/>
      <c r="P20" s="113"/>
      <c r="Q20" s="114"/>
      <c r="R20" s="113"/>
      <c r="S20" s="113"/>
      <c r="T20" s="34"/>
      <c r="U20" s="113"/>
      <c r="V20" s="113"/>
      <c r="W20" s="34"/>
      <c r="X20" s="113"/>
      <c r="Y20" s="113"/>
      <c r="Z20" s="34"/>
      <c r="AA20" s="34"/>
      <c r="AB20" s="34"/>
      <c r="AC20" s="34"/>
      <c r="AD20" s="34"/>
      <c r="AE20" s="34"/>
      <c r="AK20" s="171"/>
    </row>
    <row r="21" spans="1:37" ht="24.9" customHeight="1">
      <c r="A21" s="35"/>
      <c r="B21" s="114"/>
      <c r="C21" s="114"/>
      <c r="D21" s="114"/>
      <c r="E21" s="114"/>
      <c r="F21" s="44"/>
      <c r="G21" s="41"/>
      <c r="H21" s="550" t="s">
        <v>70</v>
      </c>
      <c r="I21" s="551"/>
      <c r="J21" s="551"/>
      <c r="K21" s="552"/>
      <c r="L21" s="554" t="s">
        <v>70</v>
      </c>
      <c r="M21" s="555"/>
      <c r="N21" s="555"/>
      <c r="O21" s="556"/>
      <c r="P21" s="113"/>
      <c r="Q21" s="114"/>
      <c r="R21" s="113"/>
      <c r="S21" s="113"/>
      <c r="T21" s="34"/>
      <c r="U21" s="113"/>
      <c r="V21" s="113"/>
      <c r="W21" s="34"/>
      <c r="X21" s="113"/>
      <c r="Y21" s="113"/>
      <c r="Z21" s="34"/>
      <c r="AA21" s="34"/>
      <c r="AB21" s="34"/>
      <c r="AC21" s="34"/>
      <c r="AD21" s="34"/>
      <c r="AE21" s="34"/>
      <c r="AK21" s="171"/>
    </row>
    <row r="22" spans="1:37" ht="24.9" customHeight="1">
      <c r="A22" s="35"/>
      <c r="B22" s="114"/>
      <c r="C22" s="114"/>
      <c r="D22" s="114"/>
      <c r="E22" s="114"/>
      <c r="F22" s="44"/>
      <c r="G22" s="41"/>
      <c r="H22" s="550" t="s">
        <v>71</v>
      </c>
      <c r="I22" s="551"/>
      <c r="J22" s="551"/>
      <c r="K22" s="552"/>
      <c r="L22" s="557"/>
      <c r="M22" s="558"/>
      <c r="N22" s="558"/>
      <c r="O22" s="559"/>
      <c r="P22" s="113"/>
      <c r="Q22" s="114"/>
      <c r="R22" s="113"/>
      <c r="S22" s="113"/>
      <c r="T22" s="34"/>
      <c r="U22" s="113"/>
      <c r="V22" s="113"/>
      <c r="W22" s="34"/>
      <c r="X22" s="113"/>
      <c r="Y22" s="113"/>
      <c r="Z22" s="34"/>
      <c r="AA22" s="34"/>
      <c r="AB22" s="34"/>
      <c r="AC22" s="34"/>
      <c r="AD22" s="34"/>
      <c r="AE22" s="34"/>
      <c r="AK22" s="171"/>
    </row>
    <row r="23" spans="1:37" ht="24.9" customHeight="1">
      <c r="A23" s="35"/>
      <c r="B23" s="114"/>
      <c r="C23" s="114"/>
      <c r="D23" s="114"/>
      <c r="E23" s="114"/>
      <c r="F23" s="44"/>
      <c r="G23" s="41"/>
      <c r="H23" s="550" t="s">
        <v>72</v>
      </c>
      <c r="I23" s="551"/>
      <c r="J23" s="551"/>
      <c r="K23" s="552"/>
      <c r="L23" s="560"/>
      <c r="M23" s="561"/>
      <c r="N23" s="561"/>
      <c r="O23" s="562"/>
      <c r="P23" s="113"/>
      <c r="Q23" s="114"/>
      <c r="R23" s="113"/>
      <c r="S23" s="113"/>
      <c r="T23" s="34"/>
      <c r="U23" s="113"/>
      <c r="V23" s="113"/>
      <c r="W23" s="34"/>
      <c r="X23" s="113"/>
      <c r="Y23" s="113"/>
      <c r="Z23" s="34"/>
      <c r="AA23" s="34"/>
      <c r="AB23" s="34"/>
      <c r="AC23" s="34"/>
      <c r="AD23" s="34"/>
      <c r="AE23" s="34"/>
      <c r="AK23" s="171"/>
    </row>
    <row r="24" spans="1:37" ht="24.9" customHeight="1">
      <c r="A24" s="35"/>
      <c r="B24" s="114"/>
      <c r="C24" s="114"/>
      <c r="D24" s="114"/>
      <c r="E24" s="114"/>
      <c r="F24" s="44"/>
      <c r="G24" s="41"/>
      <c r="H24" s="550" t="s">
        <v>73</v>
      </c>
      <c r="I24" s="551"/>
      <c r="J24" s="551"/>
      <c r="K24" s="552"/>
      <c r="L24" s="554" t="s">
        <v>73</v>
      </c>
      <c r="M24" s="555"/>
      <c r="N24" s="555"/>
      <c r="O24" s="556"/>
      <c r="P24" s="113"/>
      <c r="Q24" s="114"/>
      <c r="R24" s="113"/>
      <c r="S24" s="113"/>
      <c r="T24" s="34"/>
      <c r="U24" s="113"/>
      <c r="V24" s="113"/>
      <c r="W24" s="34"/>
      <c r="X24" s="113"/>
      <c r="Y24" s="113"/>
      <c r="Z24" s="34"/>
      <c r="AA24" s="34"/>
      <c r="AB24" s="34"/>
      <c r="AC24" s="34"/>
      <c r="AD24" s="34"/>
      <c r="AE24" s="34"/>
      <c r="AK24" s="171"/>
    </row>
    <row r="25" spans="1:37" ht="24.9" customHeight="1">
      <c r="A25" s="35"/>
      <c r="B25" s="114"/>
      <c r="C25" s="114"/>
      <c r="D25" s="114"/>
      <c r="E25" s="114"/>
      <c r="F25" s="44"/>
      <c r="G25" s="41"/>
      <c r="H25" s="550" t="s">
        <v>74</v>
      </c>
      <c r="I25" s="551"/>
      <c r="J25" s="551"/>
      <c r="K25" s="552"/>
      <c r="L25" s="557"/>
      <c r="M25" s="558"/>
      <c r="N25" s="558"/>
      <c r="O25" s="559"/>
      <c r="P25" s="113"/>
      <c r="Q25" s="114"/>
      <c r="R25" s="113"/>
      <c r="S25" s="113"/>
      <c r="T25" s="34"/>
      <c r="U25" s="113"/>
      <c r="V25" s="113"/>
      <c r="W25" s="34"/>
      <c r="X25" s="113"/>
      <c r="Y25" s="113"/>
      <c r="Z25" s="34"/>
      <c r="AA25" s="34"/>
      <c r="AB25" s="34"/>
      <c r="AC25" s="34"/>
      <c r="AD25" s="34"/>
      <c r="AE25" s="34"/>
      <c r="AK25" s="171"/>
    </row>
    <row r="26" spans="1:37" ht="24.9" customHeight="1">
      <c r="A26" s="35"/>
      <c r="B26" s="114"/>
      <c r="C26" s="114"/>
      <c r="D26" s="114"/>
      <c r="E26" s="114"/>
      <c r="F26" s="44"/>
      <c r="G26" s="41"/>
      <c r="H26" s="550" t="s">
        <v>75</v>
      </c>
      <c r="I26" s="551"/>
      <c r="J26" s="551"/>
      <c r="K26" s="552"/>
      <c r="L26" s="560"/>
      <c r="M26" s="561"/>
      <c r="N26" s="561"/>
      <c r="O26" s="562"/>
      <c r="P26" s="113"/>
      <c r="Q26" s="114"/>
      <c r="R26" s="113"/>
      <c r="S26" s="113"/>
      <c r="T26" s="34"/>
      <c r="U26" s="113"/>
      <c r="V26" s="113"/>
      <c r="W26" s="34"/>
      <c r="X26" s="113"/>
      <c r="Y26" s="113"/>
      <c r="Z26" s="34"/>
      <c r="AA26" s="34"/>
      <c r="AB26" s="34"/>
      <c r="AC26" s="34"/>
      <c r="AD26" s="34"/>
      <c r="AE26" s="34"/>
      <c r="AK26" s="171"/>
    </row>
    <row r="27" spans="1:37" ht="24.9" customHeight="1">
      <c r="A27" s="35"/>
      <c r="B27" s="114"/>
      <c r="C27" s="114"/>
      <c r="D27" s="114"/>
      <c r="E27" s="114"/>
      <c r="F27" s="44"/>
      <c r="G27" s="41"/>
      <c r="H27" s="550" t="s">
        <v>76</v>
      </c>
      <c r="I27" s="551"/>
      <c r="J27" s="551"/>
      <c r="K27" s="552"/>
      <c r="L27" s="554" t="s">
        <v>76</v>
      </c>
      <c r="M27" s="555"/>
      <c r="N27" s="555"/>
      <c r="O27" s="556"/>
      <c r="P27" s="113"/>
      <c r="Q27" s="114"/>
      <c r="R27" s="113"/>
      <c r="S27" s="113"/>
      <c r="T27" s="34"/>
      <c r="U27" s="113"/>
      <c r="V27" s="113"/>
      <c r="W27" s="34"/>
      <c r="X27" s="113"/>
      <c r="Y27" s="113"/>
      <c r="Z27" s="34"/>
      <c r="AA27" s="34"/>
      <c r="AB27" s="34"/>
      <c r="AC27" s="34"/>
      <c r="AD27" s="34"/>
      <c r="AE27" s="34"/>
      <c r="AK27" s="171"/>
    </row>
    <row r="28" spans="1:37" ht="24.9" customHeight="1">
      <c r="A28" s="35"/>
      <c r="B28" s="114"/>
      <c r="C28" s="114"/>
      <c r="D28" s="114"/>
      <c r="E28" s="114"/>
      <c r="F28" s="44"/>
      <c r="G28" s="41"/>
      <c r="H28" s="550" t="s">
        <v>77</v>
      </c>
      <c r="I28" s="551"/>
      <c r="J28" s="551"/>
      <c r="K28" s="552"/>
      <c r="L28" s="557"/>
      <c r="M28" s="558"/>
      <c r="N28" s="558"/>
      <c r="O28" s="559"/>
      <c r="P28" s="113"/>
      <c r="Q28" s="114"/>
      <c r="R28" s="113"/>
      <c r="S28" s="113"/>
      <c r="T28" s="34"/>
      <c r="U28" s="113"/>
      <c r="V28" s="113"/>
      <c r="W28" s="34"/>
      <c r="X28" s="113"/>
      <c r="Y28" s="113"/>
      <c r="Z28" s="34"/>
      <c r="AA28" s="34"/>
      <c r="AB28" s="34"/>
      <c r="AC28" s="34"/>
      <c r="AD28" s="34"/>
      <c r="AE28" s="34"/>
      <c r="AK28" s="171"/>
    </row>
    <row r="29" spans="1:37" ht="24.9" customHeight="1">
      <c r="A29" s="35"/>
      <c r="B29" s="114"/>
      <c r="C29" s="114"/>
      <c r="D29" s="114"/>
      <c r="E29" s="114"/>
      <c r="F29" s="44"/>
      <c r="G29" s="41"/>
      <c r="H29" s="550" t="s">
        <v>78</v>
      </c>
      <c r="I29" s="551"/>
      <c r="J29" s="551"/>
      <c r="K29" s="552"/>
      <c r="L29" s="560"/>
      <c r="M29" s="561"/>
      <c r="N29" s="561"/>
      <c r="O29" s="562"/>
      <c r="P29" s="113"/>
      <c r="Q29" s="114"/>
      <c r="R29" s="113"/>
      <c r="S29" s="113"/>
      <c r="T29" s="34"/>
      <c r="U29" s="113"/>
      <c r="V29" s="113"/>
      <c r="W29" s="34"/>
      <c r="X29" s="113"/>
      <c r="Y29" s="113"/>
      <c r="Z29" s="34"/>
      <c r="AA29" s="34"/>
      <c r="AB29" s="34"/>
      <c r="AC29" s="34"/>
      <c r="AD29" s="34"/>
      <c r="AE29" s="34"/>
      <c r="AK29" s="171"/>
    </row>
    <row r="30" spans="1:37" ht="24.9" customHeight="1">
      <c r="A30" s="35"/>
      <c r="B30" s="114"/>
      <c r="C30" s="114"/>
      <c r="D30" s="114"/>
      <c r="E30" s="114"/>
      <c r="F30" s="44"/>
      <c r="G30" s="41"/>
      <c r="H30" s="550" t="s">
        <v>79</v>
      </c>
      <c r="I30" s="551"/>
      <c r="J30" s="551"/>
      <c r="K30" s="552"/>
      <c r="L30" s="554" t="s">
        <v>79</v>
      </c>
      <c r="M30" s="555"/>
      <c r="N30" s="555"/>
      <c r="O30" s="556"/>
      <c r="P30" s="113"/>
      <c r="Q30" s="114"/>
      <c r="R30" s="113"/>
      <c r="S30" s="113"/>
      <c r="T30" s="34"/>
      <c r="U30" s="113"/>
      <c r="V30" s="113"/>
      <c r="W30" s="34"/>
      <c r="X30" s="113"/>
      <c r="Y30" s="113"/>
      <c r="Z30" s="34"/>
      <c r="AA30" s="34"/>
      <c r="AB30" s="34"/>
      <c r="AC30" s="34"/>
      <c r="AD30" s="34"/>
      <c r="AE30" s="34"/>
      <c r="AK30" s="171"/>
    </row>
    <row r="31" spans="1:37" ht="24.9" customHeight="1">
      <c r="A31" s="35"/>
      <c r="B31" s="114"/>
      <c r="C31" s="114"/>
      <c r="D31" s="114"/>
      <c r="E31" s="114"/>
      <c r="F31" s="44"/>
      <c r="G31" s="41"/>
      <c r="H31" s="550" t="s">
        <v>80</v>
      </c>
      <c r="I31" s="551"/>
      <c r="J31" s="551"/>
      <c r="K31" s="552"/>
      <c r="L31" s="557"/>
      <c r="M31" s="558"/>
      <c r="N31" s="558"/>
      <c r="O31" s="559"/>
      <c r="P31" s="113"/>
      <c r="Q31" s="114"/>
      <c r="R31" s="113"/>
      <c r="S31" s="113"/>
      <c r="T31" s="34"/>
      <c r="U31" s="113"/>
      <c r="V31" s="113"/>
      <c r="W31" s="34"/>
      <c r="X31" s="113"/>
      <c r="Y31" s="113"/>
      <c r="Z31" s="34"/>
      <c r="AA31" s="34"/>
      <c r="AB31" s="34"/>
      <c r="AC31" s="34"/>
      <c r="AD31" s="34"/>
      <c r="AE31" s="34"/>
      <c r="AK31" s="171"/>
    </row>
    <row r="32" spans="1:37" ht="24.9" customHeight="1">
      <c r="A32" s="35"/>
      <c r="B32" s="114"/>
      <c r="C32" s="114"/>
      <c r="D32" s="114"/>
      <c r="E32" s="114"/>
      <c r="F32" s="44"/>
      <c r="G32" s="41"/>
      <c r="H32" s="550" t="s">
        <v>81</v>
      </c>
      <c r="I32" s="551"/>
      <c r="J32" s="551"/>
      <c r="K32" s="552"/>
      <c r="L32" s="560"/>
      <c r="M32" s="561"/>
      <c r="N32" s="561"/>
      <c r="O32" s="562"/>
      <c r="P32" s="113"/>
      <c r="Q32" s="114"/>
      <c r="R32" s="113"/>
      <c r="S32" s="113"/>
      <c r="T32" s="34"/>
      <c r="U32" s="113"/>
      <c r="V32" s="113"/>
      <c r="W32" s="34"/>
      <c r="X32" s="113"/>
      <c r="Y32" s="113"/>
      <c r="Z32" s="34"/>
      <c r="AA32" s="34"/>
      <c r="AB32" s="34"/>
      <c r="AC32" s="34"/>
      <c r="AD32" s="34"/>
      <c r="AE32" s="34"/>
      <c r="AK32" s="171"/>
    </row>
    <row r="33" spans="1:42" ht="24.9" customHeight="1">
      <c r="A33" s="35" t="s">
        <v>38</v>
      </c>
      <c r="B33" s="113" t="s">
        <v>82</v>
      </c>
      <c r="D33" s="114"/>
      <c r="E33" s="114"/>
      <c r="H33" s="114"/>
      <c r="I33" s="114"/>
      <c r="R33" s="114"/>
      <c r="S33" s="114"/>
    </row>
    <row r="34" spans="1:42" ht="24.9" customHeight="1">
      <c r="A34" s="35"/>
      <c r="B34" s="113"/>
      <c r="D34" s="114"/>
      <c r="E34" s="114"/>
      <c r="H34" s="114"/>
      <c r="I34" s="114"/>
      <c r="J34" s="545"/>
      <c r="K34" s="545"/>
      <c r="L34" s="545"/>
      <c r="M34" s="545"/>
      <c r="N34" s="545"/>
      <c r="O34" s="545"/>
      <c r="P34" s="545"/>
      <c r="Q34" s="114" t="s">
        <v>40</v>
      </c>
      <c r="R34" s="114"/>
      <c r="S34" s="114"/>
      <c r="AK34" s="170">
        <f>IF(AK36=TRUE,1,IF(J34&gt;=2,1,0))</f>
        <v>0</v>
      </c>
    </row>
    <row r="35" spans="1:42">
      <c r="A35" s="35"/>
      <c r="B35" s="113" t="s">
        <v>83</v>
      </c>
      <c r="D35" s="114"/>
      <c r="E35" s="114"/>
      <c r="H35" s="114"/>
      <c r="I35" s="114"/>
      <c r="J35" s="114"/>
      <c r="K35" s="114"/>
      <c r="L35" s="114"/>
      <c r="M35" s="114"/>
      <c r="N35" s="114"/>
      <c r="O35" s="114"/>
      <c r="P35" s="114"/>
      <c r="Q35" s="114"/>
      <c r="R35" s="114"/>
      <c r="S35" s="114"/>
    </row>
    <row r="36" spans="1:42" ht="24.9" customHeight="1">
      <c r="A36" s="35"/>
      <c r="B36" s="113" t="s">
        <v>84</v>
      </c>
      <c r="D36" s="114"/>
      <c r="E36" s="114"/>
      <c r="H36" s="114"/>
      <c r="I36" s="114"/>
      <c r="J36" s="114"/>
      <c r="K36" s="114"/>
      <c r="L36" s="114"/>
      <c r="M36" s="114"/>
      <c r="N36" s="114"/>
      <c r="O36" s="114"/>
      <c r="P36" s="114"/>
      <c r="Q36" s="114"/>
      <c r="R36" s="114"/>
      <c r="S36" s="114"/>
      <c r="AE36" s="169"/>
      <c r="AK36" s="170" t="b">
        <v>0</v>
      </c>
    </row>
    <row r="37" spans="1:42" ht="24.9" customHeight="1">
      <c r="A37" s="35"/>
      <c r="C37" s="41" t="s">
        <v>85</v>
      </c>
      <c r="E37" s="114"/>
      <c r="H37" s="114"/>
      <c r="I37" s="114"/>
      <c r="J37" s="114"/>
      <c r="K37" s="114"/>
      <c r="L37" s="114"/>
      <c r="M37" s="114"/>
      <c r="N37" s="114"/>
      <c r="O37" s="114"/>
      <c r="P37" s="114"/>
      <c r="Q37" s="114"/>
      <c r="R37" s="114"/>
      <c r="S37" s="114"/>
      <c r="AK37" s="170">
        <f>IF(AK38=TRUE,1,0)</f>
        <v>0</v>
      </c>
    </row>
    <row r="38" spans="1:42" ht="24.75" customHeight="1">
      <c r="A38" s="35" t="s">
        <v>86</v>
      </c>
      <c r="B38" s="113" t="s">
        <v>87</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88</v>
      </c>
      <c r="D39" s="114"/>
      <c r="E39" s="114"/>
      <c r="H39" s="114"/>
      <c r="I39" s="114"/>
      <c r="J39" s="114"/>
      <c r="K39" s="114"/>
      <c r="L39" s="114"/>
      <c r="M39" s="114"/>
      <c r="N39" s="114"/>
      <c r="O39" s="114"/>
      <c r="P39" s="114"/>
      <c r="Q39" s="114"/>
      <c r="R39" s="114"/>
      <c r="S39" s="114"/>
    </row>
    <row r="40" spans="1:42" ht="24.9" customHeight="1">
      <c r="A40" s="35" t="s">
        <v>89</v>
      </c>
      <c r="B40" s="44" t="s">
        <v>90</v>
      </c>
      <c r="E40" s="114"/>
      <c r="G40" s="114"/>
      <c r="H40" s="114"/>
      <c r="I40" s="114"/>
      <c r="J40" s="114"/>
      <c r="K40" s="114"/>
      <c r="L40" s="157"/>
      <c r="M40" s="114"/>
      <c r="N40" s="114"/>
      <c r="O40" s="114"/>
      <c r="P40" s="114"/>
      <c r="Q40" s="114"/>
      <c r="R40" s="114"/>
      <c r="S40" s="114"/>
    </row>
    <row r="41" spans="1:42" ht="24.9" customHeight="1">
      <c r="A41" s="35"/>
      <c r="B41" s="34" t="s">
        <v>91</v>
      </c>
      <c r="E41" s="114"/>
      <c r="G41" s="114"/>
      <c r="H41" s="114"/>
      <c r="I41" s="114"/>
      <c r="J41" s="114"/>
      <c r="K41" s="114"/>
      <c r="L41" s="157"/>
      <c r="M41" s="114"/>
      <c r="N41" s="114"/>
      <c r="O41" s="114"/>
      <c r="P41" s="114"/>
      <c r="Q41" s="114"/>
      <c r="R41" s="114"/>
      <c r="S41" s="114"/>
    </row>
    <row r="42" spans="1:42" ht="24.9" customHeight="1">
      <c r="A42" s="35"/>
      <c r="B42" s="34" t="s">
        <v>92</v>
      </c>
      <c r="E42" s="114"/>
      <c r="G42" s="114"/>
      <c r="H42" s="114"/>
      <c r="I42" s="114"/>
      <c r="J42" s="114"/>
      <c r="K42" s="114"/>
      <c r="L42" s="114"/>
      <c r="M42" s="114"/>
      <c r="N42" s="114"/>
      <c r="O42" s="114"/>
      <c r="P42" s="114"/>
      <c r="Q42" s="114"/>
      <c r="R42" s="114"/>
      <c r="S42" s="114"/>
    </row>
    <row r="43" spans="1:42" ht="24.9" customHeight="1">
      <c r="A43" s="35"/>
      <c r="B43" s="34" t="s">
        <v>93</v>
      </c>
      <c r="E43" s="114"/>
      <c r="G43" s="114"/>
      <c r="H43" s="114"/>
      <c r="I43" s="114"/>
      <c r="J43" s="114"/>
      <c r="K43" s="114"/>
      <c r="L43" s="114"/>
      <c r="M43" s="114"/>
      <c r="N43" s="114"/>
      <c r="O43" s="114"/>
      <c r="P43" s="114"/>
      <c r="Q43" s="114"/>
      <c r="R43" s="114"/>
      <c r="S43" s="114"/>
    </row>
    <row r="44" spans="1:42" ht="24.9" customHeight="1">
      <c r="A44" s="35"/>
      <c r="C44" s="92" t="str">
        <f>IF($AK$15=1,"☑","□")</f>
        <v>☑</v>
      </c>
      <c r="D44" s="113" t="s">
        <v>94</v>
      </c>
      <c r="E44" s="114"/>
      <c r="F44" s="114"/>
      <c r="G44" s="114"/>
      <c r="H44" s="114"/>
      <c r="I44" s="114"/>
      <c r="J44" s="92" t="str">
        <f>IF($AK$15=2,"☑","□")</f>
        <v>□</v>
      </c>
      <c r="K44" s="113" t="s">
        <v>95</v>
      </c>
      <c r="L44" s="114"/>
      <c r="M44" s="114"/>
      <c r="N44" s="114"/>
      <c r="O44" s="114"/>
      <c r="P44" s="114"/>
      <c r="Q44" s="92" t="str">
        <f>IF($AK$15=3,"☑","□")</f>
        <v>□</v>
      </c>
      <c r="R44" s="113" t="s">
        <v>96</v>
      </c>
      <c r="S44" s="114"/>
      <c r="T44" s="114"/>
      <c r="U44" s="114"/>
      <c r="V44" s="114"/>
      <c r="X44" s="92" t="str">
        <f>IF($AK$15=4,"☑","□")</f>
        <v>□</v>
      </c>
      <c r="Y44" s="113" t="s">
        <v>97</v>
      </c>
      <c r="Z44" s="114"/>
      <c r="AA44" s="114"/>
      <c r="AB44" s="114"/>
      <c r="AC44" s="114"/>
    </row>
    <row r="45" spans="1:42" s="34" customFormat="1" ht="24.9"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 customHeight="1">
      <c r="A46" s="35"/>
      <c r="B46" s="34" t="s">
        <v>98</v>
      </c>
      <c r="D46" s="114"/>
      <c r="E46" s="114"/>
      <c r="I46" s="114"/>
      <c r="J46" s="114"/>
      <c r="K46" s="114"/>
      <c r="L46" s="114"/>
    </row>
    <row r="47" spans="1:42" ht="24.9" customHeight="1">
      <c r="A47" s="35"/>
      <c r="C47" s="113"/>
      <c r="D47" s="114"/>
      <c r="E47" s="114"/>
      <c r="G47" s="114"/>
      <c r="H47" s="114"/>
      <c r="I47" s="114"/>
      <c r="J47" s="114"/>
      <c r="K47" s="114"/>
      <c r="L47" s="114"/>
      <c r="M47" s="578"/>
      <c r="N47" s="578"/>
      <c r="O47" s="578"/>
      <c r="P47" s="578"/>
      <c r="Q47" s="578"/>
      <c r="R47" s="578"/>
      <c r="S47" s="578"/>
      <c r="T47" s="114" t="s">
        <v>99</v>
      </c>
      <c r="V47" s="113" t="s">
        <v>100</v>
      </c>
      <c r="W47" s="34"/>
      <c r="X47" s="114"/>
      <c r="Y47" s="34"/>
      <c r="Z47" s="545"/>
      <c r="AA47" s="545"/>
      <c r="AB47" s="545"/>
      <c r="AC47" s="545"/>
      <c r="AD47" s="545"/>
      <c r="AE47" s="545"/>
      <c r="AF47" s="545"/>
      <c r="AG47" s="114" t="s">
        <v>99</v>
      </c>
    </row>
    <row r="48" spans="1:42" ht="21" customHeight="1">
      <c r="A48" s="35"/>
      <c r="C48" s="41" t="s">
        <v>101</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102</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103</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 customHeight="1">
      <c r="A52" s="35"/>
      <c r="B52" s="113" t="s">
        <v>104</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 customHeight="1">
      <c r="A53" s="35"/>
      <c r="B53" s="34" t="s">
        <v>105</v>
      </c>
      <c r="H53" s="114"/>
      <c r="I53" s="114"/>
      <c r="J53" s="114"/>
      <c r="K53" s="114"/>
      <c r="L53" s="114"/>
      <c r="M53" s="114"/>
      <c r="N53" s="114"/>
      <c r="O53" s="114"/>
      <c r="P53" s="114"/>
      <c r="Q53" s="114"/>
      <c r="R53" s="114"/>
      <c r="S53" s="114"/>
    </row>
    <row r="54" spans="1:37" ht="24.9" customHeight="1">
      <c r="A54" s="35"/>
      <c r="C54" s="92" t="str">
        <f>IF($AK$15=1,"☑","□")</f>
        <v>☑</v>
      </c>
      <c r="D54" s="113" t="s">
        <v>106</v>
      </c>
      <c r="E54" s="114"/>
      <c r="F54" s="114"/>
      <c r="G54" s="114"/>
      <c r="H54" s="114"/>
      <c r="I54" s="114"/>
      <c r="J54" s="92" t="str">
        <f>IF($AK$15=2,"☑","□")</f>
        <v>□</v>
      </c>
      <c r="K54" s="113" t="s">
        <v>107</v>
      </c>
      <c r="L54" s="114"/>
      <c r="M54" s="114"/>
      <c r="N54" s="114"/>
      <c r="O54" s="114"/>
      <c r="P54" s="114"/>
      <c r="Q54" s="92" t="str">
        <f>IF($AK$15=3,"☑","□")</f>
        <v>□</v>
      </c>
      <c r="R54" s="113" t="s">
        <v>108</v>
      </c>
      <c r="S54" s="114"/>
      <c r="T54" s="114"/>
      <c r="U54" s="114"/>
      <c r="V54" s="114"/>
      <c r="X54" s="92" t="str">
        <f>IF($AK$15=4,"☑","□")</f>
        <v>□</v>
      </c>
      <c r="Y54" s="113" t="s">
        <v>109</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 customHeight="1">
      <c r="A56" s="35"/>
      <c r="B56" s="113" t="s">
        <v>110</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 customHeight="1">
      <c r="A57" s="35"/>
      <c r="B57" s="113" t="s">
        <v>111</v>
      </c>
      <c r="C57" s="34"/>
      <c r="D57" s="114"/>
      <c r="E57" s="114"/>
      <c r="G57" s="114"/>
      <c r="H57" s="114"/>
      <c r="I57" s="114"/>
      <c r="J57" s="114"/>
      <c r="K57" s="114"/>
      <c r="L57" s="114"/>
      <c r="AK57" s="170" t="s">
        <v>112</v>
      </c>
    </row>
    <row r="58" spans="1:37" ht="24.9" customHeight="1">
      <c r="A58" s="35"/>
      <c r="B58" s="113"/>
      <c r="C58" s="34"/>
      <c r="D58" s="114"/>
      <c r="E58" s="114"/>
      <c r="G58" s="114"/>
      <c r="H58" s="114"/>
      <c r="I58" s="114"/>
      <c r="J58" s="114"/>
      <c r="K58" s="114"/>
      <c r="L58" s="114"/>
      <c r="M58" s="545"/>
      <c r="N58" s="545"/>
      <c r="O58" s="545"/>
      <c r="P58" s="545"/>
      <c r="Q58" s="545"/>
      <c r="R58" s="545"/>
      <c r="S58" s="545"/>
      <c r="T58" s="114" t="s">
        <v>113</v>
      </c>
      <c r="V58" s="113" t="s">
        <v>100</v>
      </c>
      <c r="X58" s="114"/>
      <c r="Z58" s="545"/>
      <c r="AA58" s="545"/>
      <c r="AB58" s="545"/>
      <c r="AC58" s="545"/>
      <c r="AD58" s="545"/>
      <c r="AE58" s="545"/>
      <c r="AF58" s="545"/>
      <c r="AG58" s="114" t="s">
        <v>114</v>
      </c>
      <c r="AK58" s="170">
        <v>6</v>
      </c>
    </row>
    <row r="59" spans="1:37" ht="24.9" customHeight="1">
      <c r="A59" s="35"/>
      <c r="B59" s="113" t="s">
        <v>115</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B60" s="113"/>
      <c r="C60" s="34"/>
      <c r="D60" s="114"/>
      <c r="E60" s="114"/>
      <c r="G60" s="114"/>
      <c r="H60" s="114"/>
      <c r="I60" s="114"/>
      <c r="J60" s="114"/>
      <c r="K60" s="114"/>
      <c r="L60" s="114"/>
      <c r="M60" s="545"/>
      <c r="N60" s="545"/>
      <c r="O60" s="545"/>
      <c r="P60" s="545"/>
      <c r="Q60" s="545"/>
      <c r="R60" s="545"/>
      <c r="S60" s="545"/>
      <c r="T60" s="114" t="s">
        <v>113</v>
      </c>
      <c r="V60" s="113" t="s">
        <v>100</v>
      </c>
      <c r="X60" s="114"/>
      <c r="Z60" s="545"/>
      <c r="AA60" s="545"/>
      <c r="AB60" s="545"/>
      <c r="AC60" s="545"/>
      <c r="AD60" s="545"/>
      <c r="AE60" s="545"/>
      <c r="AF60" s="545"/>
      <c r="AG60" s="114" t="s">
        <v>114</v>
      </c>
      <c r="AK60" s="170">
        <v>2</v>
      </c>
    </row>
    <row r="61" spans="1:37" ht="24.9" customHeight="1">
      <c r="A61" s="35"/>
      <c r="B61" s="113" t="s">
        <v>116</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 customHeight="1">
      <c r="A62" s="35"/>
      <c r="B62" s="34"/>
      <c r="C62" s="113"/>
      <c r="D62" s="114"/>
      <c r="E62" s="114"/>
      <c r="G62" s="114"/>
      <c r="H62" s="114"/>
      <c r="I62" s="114"/>
      <c r="J62" s="114"/>
      <c r="K62" s="114"/>
      <c r="L62" s="114"/>
      <c r="M62" s="545"/>
      <c r="N62" s="545"/>
      <c r="O62" s="545"/>
      <c r="P62" s="545"/>
      <c r="Q62" s="545"/>
      <c r="R62" s="545"/>
      <c r="S62" s="545"/>
      <c r="T62" s="114" t="s">
        <v>113</v>
      </c>
      <c r="V62" s="113" t="s">
        <v>100</v>
      </c>
      <c r="X62" s="114"/>
      <c r="Z62" s="545"/>
      <c r="AA62" s="545"/>
      <c r="AB62" s="545"/>
      <c r="AC62" s="545"/>
      <c r="AD62" s="545"/>
      <c r="AE62" s="545"/>
      <c r="AF62" s="545"/>
      <c r="AG62" s="114" t="s">
        <v>114</v>
      </c>
      <c r="AK62" s="170">
        <v>28</v>
      </c>
    </row>
    <row r="63" spans="1:37" ht="24.9" customHeight="1">
      <c r="A63" s="35"/>
      <c r="B63" s="113" t="s">
        <v>117</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 customHeight="1">
      <c r="A64" s="35"/>
      <c r="B64" s="34"/>
      <c r="C64" s="113"/>
      <c r="D64" s="114"/>
      <c r="E64" s="114"/>
      <c r="G64" s="114"/>
      <c r="H64" s="114"/>
      <c r="I64" s="114"/>
      <c r="J64" s="114"/>
      <c r="K64" s="114"/>
      <c r="L64" s="114"/>
      <c r="M64" s="545"/>
      <c r="N64" s="545"/>
      <c r="O64" s="545"/>
      <c r="P64" s="545"/>
      <c r="Q64" s="545"/>
      <c r="R64" s="545"/>
      <c r="S64" s="545"/>
      <c r="T64" s="114" t="s">
        <v>113</v>
      </c>
      <c r="U64" s="34"/>
      <c r="V64" s="113" t="s">
        <v>100</v>
      </c>
      <c r="W64" s="34"/>
      <c r="X64" s="114"/>
      <c r="Y64" s="34"/>
      <c r="Z64" s="545"/>
      <c r="AA64" s="545"/>
      <c r="AB64" s="545"/>
      <c r="AC64" s="545"/>
      <c r="AD64" s="545"/>
      <c r="AE64" s="545"/>
      <c r="AF64" s="545"/>
      <c r="AG64" s="114" t="s">
        <v>114</v>
      </c>
      <c r="AK64" s="170">
        <v>7</v>
      </c>
    </row>
    <row r="65" spans="1:37" ht="24.9" customHeight="1">
      <c r="A65" s="35"/>
      <c r="B65" s="113" t="s">
        <v>118</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 customHeight="1">
      <c r="A66" s="35"/>
      <c r="B66" s="113"/>
      <c r="C66" s="34"/>
      <c r="D66" s="114"/>
      <c r="E66" s="114"/>
      <c r="G66" s="114"/>
      <c r="H66" s="114"/>
      <c r="I66" s="114"/>
      <c r="J66" s="114"/>
      <c r="K66" s="114"/>
      <c r="L66" s="114"/>
      <c r="M66" s="545"/>
      <c r="N66" s="545"/>
      <c r="O66" s="545"/>
      <c r="P66" s="545"/>
      <c r="Q66" s="545"/>
      <c r="R66" s="545"/>
      <c r="S66" s="545"/>
      <c r="T66" s="114" t="s">
        <v>113</v>
      </c>
      <c r="U66" s="34"/>
      <c r="V66" s="113" t="s">
        <v>100</v>
      </c>
      <c r="W66" s="34"/>
      <c r="X66" s="114"/>
      <c r="Y66" s="34"/>
      <c r="Z66" s="545"/>
      <c r="AA66" s="545"/>
      <c r="AB66" s="545"/>
      <c r="AC66" s="545"/>
      <c r="AD66" s="545"/>
      <c r="AE66" s="545"/>
      <c r="AF66" s="545"/>
      <c r="AG66" s="114" t="s">
        <v>114</v>
      </c>
      <c r="AK66" s="170">
        <v>10</v>
      </c>
    </row>
    <row r="67" spans="1:37" ht="24.9" customHeight="1">
      <c r="A67" s="35"/>
      <c r="B67" s="113" t="s">
        <v>119</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 customHeight="1">
      <c r="A68" s="35"/>
      <c r="B68" s="34"/>
      <c r="C68" s="113"/>
      <c r="D68" s="114"/>
      <c r="E68" s="114"/>
      <c r="G68" s="114"/>
      <c r="H68" s="114"/>
      <c r="I68" s="114"/>
      <c r="J68" s="114"/>
      <c r="K68" s="114"/>
      <c r="L68" s="114"/>
      <c r="M68" s="545"/>
      <c r="N68" s="545"/>
      <c r="O68" s="545"/>
      <c r="P68" s="545"/>
      <c r="Q68" s="545"/>
      <c r="R68" s="545"/>
      <c r="S68" s="545"/>
      <c r="T68" s="114" t="s">
        <v>113</v>
      </c>
      <c r="V68" s="113" t="s">
        <v>100</v>
      </c>
      <c r="X68" s="114"/>
      <c r="Z68" s="545"/>
      <c r="AA68" s="545"/>
      <c r="AB68" s="545"/>
      <c r="AC68" s="545"/>
      <c r="AD68" s="545"/>
      <c r="AE68" s="545"/>
      <c r="AF68" s="545"/>
      <c r="AG68" s="114" t="s">
        <v>114</v>
      </c>
      <c r="AK68" s="170">
        <v>2</v>
      </c>
    </row>
    <row r="69" spans="1:37" ht="24.75" customHeight="1">
      <c r="A69" s="35"/>
      <c r="B69" s="113" t="s">
        <v>120</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 customHeight="1">
      <c r="A70" s="35"/>
      <c r="B70" s="34"/>
      <c r="C70" s="113"/>
      <c r="D70" s="114"/>
      <c r="E70" s="114"/>
      <c r="G70" s="114"/>
      <c r="H70" s="114"/>
      <c r="I70" s="114"/>
      <c r="J70" s="114"/>
      <c r="K70" s="114"/>
      <c r="L70" s="114"/>
      <c r="M70" s="545"/>
      <c r="N70" s="545"/>
      <c r="O70" s="545"/>
      <c r="P70" s="545"/>
      <c r="Q70" s="545"/>
      <c r="R70" s="545"/>
      <c r="S70" s="545"/>
      <c r="T70" s="114" t="s">
        <v>113</v>
      </c>
      <c r="V70" s="113" t="s">
        <v>100</v>
      </c>
      <c r="X70" s="114"/>
      <c r="Z70" s="545"/>
      <c r="AA70" s="545"/>
      <c r="AB70" s="545"/>
      <c r="AC70" s="545"/>
      <c r="AD70" s="545"/>
      <c r="AE70" s="545"/>
      <c r="AF70" s="545"/>
      <c r="AG70" s="114" t="s">
        <v>114</v>
      </c>
      <c r="AK70" s="170">
        <v>41</v>
      </c>
    </row>
    <row r="71" spans="1:37" ht="24.9" customHeight="1">
      <c r="A71" s="35"/>
      <c r="B71" s="113" t="s">
        <v>121</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 customHeight="1">
      <c r="A72" s="35"/>
      <c r="B72" s="34"/>
      <c r="C72" s="113"/>
      <c r="D72" s="114"/>
      <c r="E72" s="114"/>
      <c r="G72" s="114"/>
      <c r="H72" s="114"/>
      <c r="I72" s="114"/>
      <c r="J72" s="114"/>
      <c r="K72" s="114"/>
      <c r="L72" s="114"/>
      <c r="M72" s="545"/>
      <c r="N72" s="545"/>
      <c r="O72" s="545"/>
      <c r="P72" s="545"/>
      <c r="Q72" s="545"/>
      <c r="R72" s="545"/>
      <c r="S72" s="545"/>
      <c r="T72" s="114" t="s">
        <v>113</v>
      </c>
      <c r="U72" s="34"/>
      <c r="V72" s="113" t="s">
        <v>100</v>
      </c>
      <c r="W72" s="34"/>
      <c r="X72" s="114"/>
      <c r="Y72" s="34"/>
      <c r="Z72" s="545"/>
      <c r="AA72" s="545"/>
      <c r="AB72" s="545"/>
      <c r="AC72" s="545"/>
      <c r="AD72" s="545"/>
      <c r="AE72" s="545"/>
      <c r="AF72" s="545"/>
      <c r="AG72" s="114" t="s">
        <v>114</v>
      </c>
      <c r="AK72" s="170">
        <v>10</v>
      </c>
    </row>
    <row r="73" spans="1:37" ht="24.9" customHeight="1">
      <c r="A73" s="35"/>
      <c r="C73" s="41" t="s">
        <v>122</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 customHeight="1">
      <c r="A74" s="35"/>
      <c r="C74" s="41" t="s">
        <v>123</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C75" s="41" t="s">
        <v>124</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C76" s="41" t="s">
        <v>103</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 customHeight="1">
      <c r="A77" s="35"/>
      <c r="B77" s="113" t="s">
        <v>125</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 customHeight="1">
      <c r="A78" s="35"/>
      <c r="B78" s="113" t="s">
        <v>126</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 customHeight="1">
      <c r="A79" s="35"/>
      <c r="C79" s="113"/>
      <c r="D79" s="114"/>
      <c r="E79" s="114"/>
      <c r="G79" s="114"/>
      <c r="H79" s="114"/>
      <c r="I79" s="114"/>
      <c r="J79" s="114"/>
      <c r="K79" s="114"/>
      <c r="L79" s="114"/>
      <c r="M79" s="575">
        <f>SUM(M57:S72)</f>
        <v>0</v>
      </c>
      <c r="N79" s="575"/>
      <c r="O79" s="575"/>
      <c r="P79" s="575"/>
      <c r="Q79" s="575"/>
      <c r="R79" s="575"/>
      <c r="S79" s="575"/>
      <c r="T79" s="114" t="s">
        <v>113</v>
      </c>
      <c r="U79" s="34"/>
      <c r="V79" s="113" t="s">
        <v>100</v>
      </c>
      <c r="W79" s="34"/>
      <c r="X79" s="114"/>
      <c r="Y79" s="34"/>
      <c r="Z79" s="575">
        <f>SUM(Z57:AF72)</f>
        <v>0</v>
      </c>
      <c r="AA79" s="575"/>
      <c r="AB79" s="575"/>
      <c r="AC79" s="575"/>
      <c r="AD79" s="575"/>
      <c r="AE79" s="575"/>
      <c r="AF79" s="575"/>
      <c r="AG79" s="114" t="s">
        <v>114</v>
      </c>
    </row>
    <row r="80" spans="1:37" ht="24.9" customHeight="1">
      <c r="A80" s="35"/>
      <c r="B80" s="113" t="s">
        <v>127</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 customHeight="1">
      <c r="A81" s="35"/>
      <c r="C81" s="113"/>
      <c r="D81" s="114"/>
      <c r="E81" s="114"/>
      <c r="G81" s="114"/>
      <c r="H81" s="114"/>
      <c r="I81" s="114"/>
      <c r="J81" s="114"/>
      <c r="K81" s="114"/>
      <c r="L81" s="114"/>
      <c r="M81" s="575">
        <f>M58*AK58+M60*AK60+M62*AK62+M64*AK64+M66*AK66+M68*AK68+M70*AK70+M72*AK72</f>
        <v>0</v>
      </c>
      <c r="N81" s="575"/>
      <c r="O81" s="575"/>
      <c r="P81" s="575"/>
      <c r="Q81" s="575"/>
      <c r="R81" s="575"/>
      <c r="S81" s="575"/>
      <c r="T81" s="114" t="s">
        <v>128</v>
      </c>
      <c r="U81" s="34"/>
      <c r="V81" s="113" t="s">
        <v>100</v>
      </c>
      <c r="W81" s="34"/>
      <c r="X81" s="114"/>
      <c r="Y81" s="34"/>
      <c r="Z81" s="575">
        <f>Z58*AK58+Z60*AK60+Z62*AK62+Z64*AK64+Z66*AK66+Z68*AK68+Z70*AK70+Z72*AK72</f>
        <v>0</v>
      </c>
      <c r="AA81" s="575"/>
      <c r="AB81" s="575"/>
      <c r="AC81" s="575"/>
      <c r="AD81" s="575"/>
      <c r="AE81" s="575"/>
      <c r="AF81" s="575"/>
      <c r="AG81" s="114" t="s">
        <v>129</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 customHeight="1">
      <c r="A83" s="35"/>
      <c r="B83" s="113" t="s">
        <v>130</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 customHeight="1">
      <c r="A84" s="35"/>
      <c r="B84" s="113"/>
      <c r="D84" s="114"/>
      <c r="E84" s="114"/>
      <c r="G84" s="114"/>
      <c r="H84" s="114"/>
      <c r="I84" s="114"/>
      <c r="J84" s="114"/>
      <c r="K84" s="114"/>
      <c r="L84" s="114"/>
      <c r="M84" s="567" t="str">
        <f>IFERROR(ROUNDDOWN(M81*10/M47,4),"")</f>
        <v/>
      </c>
      <c r="N84" s="567"/>
      <c r="O84" s="567"/>
      <c r="P84" s="567"/>
      <c r="Q84" s="567"/>
      <c r="R84" s="567"/>
      <c r="S84" s="567"/>
      <c r="T84" s="114"/>
      <c r="U84" s="34"/>
      <c r="V84" s="113" t="s">
        <v>100</v>
      </c>
      <c r="W84" s="34"/>
      <c r="X84" s="114"/>
      <c r="Y84" s="34"/>
      <c r="Z84" s="573" t="str">
        <f>IFERROR(Z81*10/Z47,"")</f>
        <v/>
      </c>
      <c r="AA84" s="573"/>
      <c r="AB84" s="573"/>
      <c r="AC84" s="573"/>
      <c r="AD84" s="573"/>
      <c r="AE84" s="573"/>
      <c r="AF84" s="573"/>
      <c r="AG84" s="114" t="s">
        <v>131</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 customHeight="1">
      <c r="A86" s="35"/>
      <c r="B86" s="113" t="s">
        <v>132</v>
      </c>
      <c r="D86" s="114"/>
      <c r="E86" s="114"/>
      <c r="G86" s="114"/>
      <c r="H86" s="114"/>
      <c r="I86" s="114"/>
      <c r="J86" s="114"/>
      <c r="K86" s="114"/>
      <c r="L86" s="114"/>
    </row>
    <row r="87" spans="1:37" ht="24.9" customHeight="1">
      <c r="A87" s="35"/>
      <c r="C87" s="113"/>
      <c r="D87" s="114"/>
      <c r="E87" s="114"/>
      <c r="M87" s="572" t="str">
        <f>IFERROR(IF((M47*1.2%-(M81*10))/(((M58+M62+M64+M66+M70+M72)*8+M60+M68)*10)&lt;0,0,(M47*1.2%-(M81*10))/(((M58+M62+M64+M66+M70+M72)*8+M60+M68)*10)),"")</f>
        <v/>
      </c>
      <c r="N87" s="572"/>
      <c r="O87" s="572"/>
      <c r="P87" s="572"/>
      <c r="Q87" s="572"/>
      <c r="R87" s="572"/>
      <c r="S87" s="572"/>
      <c r="T87" s="114"/>
      <c r="V87" s="113" t="s">
        <v>100</v>
      </c>
      <c r="Z87" s="572" t="str">
        <f>IFERROR(IF((Z47*1.2%-(Z81*10))/(((Z58+Z62+Z64+Z66+Z70+Z72)*8+Z60+Z68)*10)&lt;0,0,(Z47*1.2%-(Z81*10))/(((Z58+Z62+Z64+Z66+Z70+Z72)*8+Z60+Z68)*10)),"")</f>
        <v/>
      </c>
      <c r="AA87" s="572"/>
      <c r="AB87" s="572"/>
      <c r="AC87" s="572"/>
      <c r="AD87" s="572"/>
      <c r="AE87" s="572"/>
      <c r="AF87" s="572"/>
      <c r="AG87" s="114" t="s">
        <v>133</v>
      </c>
    </row>
    <row r="88" spans="1:37" ht="24.9"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68" t="s">
        <v>134</v>
      </c>
      <c r="C89" s="568"/>
      <c r="D89" s="568"/>
      <c r="E89" s="568"/>
      <c r="F89" s="558" t="s">
        <v>135</v>
      </c>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row>
    <row r="90" spans="1:37" ht="20.100000000000001" customHeight="1">
      <c r="A90" s="35"/>
      <c r="B90" s="568"/>
      <c r="C90" s="568"/>
      <c r="D90" s="568"/>
      <c r="E90" s="568"/>
      <c r="F90" s="561" t="s">
        <v>136</v>
      </c>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row>
    <row r="91" spans="1:37" ht="20.100000000000001" customHeight="1">
      <c r="A91" s="35"/>
      <c r="B91" s="568"/>
      <c r="C91" s="568"/>
      <c r="D91" s="568"/>
      <c r="E91" s="568"/>
      <c r="G91" s="73"/>
      <c r="H91" s="73"/>
      <c r="I91" s="73"/>
      <c r="J91" s="555" t="s">
        <v>137</v>
      </c>
      <c r="K91" s="555"/>
      <c r="L91" s="555"/>
      <c r="M91" s="555"/>
      <c r="N91" s="555"/>
      <c r="O91" s="555"/>
      <c r="P91" s="555"/>
      <c r="Q91" s="555"/>
      <c r="R91" s="555"/>
      <c r="S91" s="555"/>
      <c r="T91" s="555"/>
      <c r="U91" s="555"/>
      <c r="V91" s="555"/>
      <c r="W91" s="555"/>
      <c r="X91" s="555"/>
      <c r="Y91" s="555"/>
      <c r="Z91" s="555"/>
      <c r="AA91" s="555"/>
      <c r="AB91" s="555"/>
      <c r="AC91" s="555"/>
      <c r="AD91" s="555"/>
      <c r="AE91" s="73"/>
      <c r="AF91" s="73"/>
      <c r="AG91" s="73"/>
      <c r="AH91" s="73"/>
    </row>
    <row r="92" spans="1:37" ht="20.100000000000001" customHeight="1">
      <c r="A92" s="35"/>
      <c r="B92" s="568"/>
      <c r="C92" s="568"/>
      <c r="D92" s="568"/>
      <c r="E92" s="568"/>
      <c r="G92" s="72"/>
      <c r="H92" s="72"/>
      <c r="I92" s="72"/>
      <c r="J92" s="570" t="s">
        <v>138</v>
      </c>
      <c r="K92" s="570"/>
      <c r="L92" s="570"/>
      <c r="M92" s="570"/>
      <c r="N92" s="570"/>
      <c r="O92" s="570"/>
      <c r="P92" s="570"/>
      <c r="Q92" s="570"/>
      <c r="R92" s="570"/>
      <c r="S92" s="570"/>
      <c r="T92" s="570"/>
      <c r="U92" s="570"/>
      <c r="V92" s="570"/>
      <c r="W92" s="570"/>
      <c r="X92" s="570"/>
      <c r="Y92" s="570"/>
      <c r="Z92" s="570"/>
      <c r="AA92" s="570"/>
      <c r="AB92" s="570"/>
      <c r="AC92" s="570"/>
      <c r="AD92" s="570"/>
      <c r="AE92" s="72"/>
      <c r="AF92" s="72"/>
      <c r="AG92" s="72"/>
      <c r="AH92" s="72"/>
    </row>
    <row r="93" spans="1:37" ht="20.100000000000001" customHeight="1">
      <c r="A93" s="35"/>
      <c r="B93" s="568"/>
      <c r="C93" s="568"/>
      <c r="D93" s="568"/>
      <c r="E93" s="568"/>
      <c r="G93" s="71"/>
      <c r="H93" s="71"/>
      <c r="I93" s="71"/>
      <c r="J93" s="570" t="s">
        <v>139</v>
      </c>
      <c r="K93" s="570"/>
      <c r="L93" s="570"/>
      <c r="M93" s="570"/>
      <c r="N93" s="570"/>
      <c r="O93" s="570"/>
      <c r="P93" s="570"/>
      <c r="Q93" s="570"/>
      <c r="R93" s="570"/>
      <c r="S93" s="570"/>
      <c r="T93" s="570"/>
      <c r="U93" s="570"/>
      <c r="V93" s="570"/>
      <c r="W93" s="570"/>
      <c r="X93" s="570"/>
      <c r="Y93" s="570"/>
      <c r="Z93" s="570"/>
      <c r="AA93" s="570"/>
      <c r="AB93" s="570"/>
      <c r="AC93" s="570"/>
      <c r="AD93" s="570"/>
      <c r="AE93" s="72" t="s">
        <v>140</v>
      </c>
      <c r="AF93" s="72"/>
      <c r="AG93" s="72"/>
      <c r="AH93" s="72"/>
    </row>
    <row r="94" spans="1:37" ht="20.100000000000001" customHeight="1">
      <c r="A94" s="35"/>
      <c r="B94" s="568"/>
      <c r="C94" s="568"/>
      <c r="D94" s="568"/>
      <c r="E94" s="568"/>
      <c r="G94" s="72"/>
      <c r="H94" s="72"/>
      <c r="I94" s="72"/>
      <c r="J94" s="570" t="s">
        <v>141</v>
      </c>
      <c r="K94" s="570"/>
      <c r="L94" s="570"/>
      <c r="M94" s="570"/>
      <c r="N94" s="570"/>
      <c r="O94" s="570"/>
      <c r="P94" s="570"/>
      <c r="Q94" s="570"/>
      <c r="R94" s="570"/>
      <c r="S94" s="570"/>
      <c r="T94" s="570"/>
      <c r="U94" s="570"/>
      <c r="V94" s="570"/>
      <c r="W94" s="570"/>
      <c r="X94" s="570"/>
      <c r="Y94" s="570"/>
      <c r="Z94" s="570"/>
      <c r="AA94" s="570"/>
      <c r="AB94" s="570"/>
      <c r="AC94" s="570"/>
      <c r="AD94" s="570"/>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 customHeight="1">
      <c r="A96" s="35" t="s">
        <v>142</v>
      </c>
      <c r="B96" s="113" t="s">
        <v>143</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 customHeight="1">
      <c r="A98" s="35"/>
      <c r="B98" s="113"/>
      <c r="D98" s="114"/>
      <c r="E98" s="114"/>
      <c r="G98" s="114"/>
      <c r="J98" s="569" t="str">
        <f>IF(AK98&lt;=1.1,IF(AK98&gt;=0.9,"☑","□"),"□")</f>
        <v>□</v>
      </c>
      <c r="K98" s="569"/>
      <c r="L98" s="113" t="s">
        <v>1468</v>
      </c>
      <c r="M98" s="114"/>
      <c r="N98" s="114"/>
      <c r="O98" s="114"/>
      <c r="P98" s="114"/>
      <c r="Q98" s="114"/>
      <c r="R98" s="114"/>
      <c r="S98" s="114"/>
      <c r="T98" s="114"/>
      <c r="U98" s="114"/>
      <c r="V98" s="114"/>
      <c r="AK98" s="174" t="str">
        <f>IFERROR(M47/Z47,"")</f>
        <v/>
      </c>
    </row>
    <row r="99" spans="1:40" ht="24.9" customHeight="1">
      <c r="A99" s="35"/>
      <c r="B99" s="113"/>
      <c r="C99" s="44" t="s">
        <v>144</v>
      </c>
      <c r="D99" s="114"/>
      <c r="E99" s="114"/>
      <c r="G99" s="114"/>
      <c r="J99" s="569" t="str">
        <f>IF(AK99&lt;=1.1,IF(AK99&gt;=0.9,"☑","□"),"□")</f>
        <v>□</v>
      </c>
      <c r="K99" s="569"/>
      <c r="L99" s="41" t="s">
        <v>1469</v>
      </c>
      <c r="M99" s="114"/>
      <c r="N99" s="114"/>
      <c r="O99" s="114"/>
      <c r="P99" s="114"/>
      <c r="Q99" s="114"/>
      <c r="R99" s="114"/>
      <c r="S99" s="114"/>
      <c r="T99" s="114"/>
      <c r="U99" s="114"/>
      <c r="V99" s="114"/>
      <c r="AK99" s="174" t="str">
        <f>IFERROR(M81/Z81,"")</f>
        <v/>
      </c>
    </row>
    <row r="100" spans="1:40" ht="24.9" customHeight="1">
      <c r="A100" s="35"/>
      <c r="B100" s="113"/>
      <c r="D100" s="114"/>
      <c r="E100" s="114"/>
      <c r="G100" s="114"/>
      <c r="J100" s="569" t="str">
        <f>IF(AK100&lt;=1.1,IF(AK100&gt;=0.9,"☑","□"),"□")</f>
        <v>□</v>
      </c>
      <c r="K100" s="569"/>
      <c r="L100" s="41" t="s">
        <v>1470</v>
      </c>
      <c r="M100" s="114"/>
      <c r="N100" s="114"/>
      <c r="O100" s="114"/>
      <c r="P100" s="114"/>
      <c r="Q100" s="114"/>
      <c r="R100" s="114"/>
      <c r="S100" s="114"/>
      <c r="T100" s="114"/>
      <c r="U100" s="114"/>
      <c r="V100" s="114"/>
      <c r="AK100" s="174" t="str">
        <f>IFERROR(M79/Z79,"")</f>
        <v/>
      </c>
    </row>
    <row r="101" spans="1:40" ht="24.9" customHeight="1">
      <c r="A101" s="35"/>
      <c r="B101" s="113"/>
      <c r="D101" s="114"/>
      <c r="E101" s="114"/>
      <c r="G101" s="114"/>
      <c r="J101" s="569" t="str">
        <f>IF(AK101&lt;=1.1,IF(AK101&gt;=0.9,"☑","□"),"□")</f>
        <v>□</v>
      </c>
      <c r="K101" s="569"/>
      <c r="L101" s="113" t="s">
        <v>1471</v>
      </c>
      <c r="M101" s="114"/>
      <c r="N101" s="114"/>
      <c r="O101" s="114"/>
      <c r="P101" s="114"/>
      <c r="Q101" s="114"/>
      <c r="R101" s="114"/>
      <c r="S101" s="114"/>
      <c r="T101" s="114"/>
      <c r="U101" s="114"/>
      <c r="V101" s="114"/>
      <c r="AK101" s="174" t="str">
        <f>IFERROR(M87/Z87,"")</f>
        <v/>
      </c>
    </row>
    <row r="102" spans="1:40" ht="24.9" customHeight="1">
      <c r="A102" s="35"/>
      <c r="B102" s="113"/>
      <c r="D102" s="114"/>
      <c r="E102" s="114"/>
      <c r="G102" s="114"/>
      <c r="J102" s="41" t="s">
        <v>145</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 customHeight="1">
      <c r="A104" s="35" t="s">
        <v>146</v>
      </c>
      <c r="B104" s="113" t="s">
        <v>147</v>
      </c>
      <c r="D104" s="114"/>
      <c r="E104" s="114"/>
      <c r="G104" s="114"/>
      <c r="H104" s="114"/>
      <c r="I104" s="114"/>
      <c r="J104" s="114"/>
      <c r="K104" s="114"/>
      <c r="L104" s="114"/>
      <c r="M104" s="114"/>
      <c r="N104" s="114"/>
      <c r="O104" s="114"/>
      <c r="P104" s="114"/>
      <c r="Q104" s="114"/>
      <c r="R104" s="114"/>
      <c r="S104" s="114"/>
    </row>
    <row r="105" spans="1:40" ht="24.9" customHeight="1">
      <c r="A105" s="35"/>
      <c r="B105" s="44" t="s">
        <v>148</v>
      </c>
      <c r="E105" s="114"/>
      <c r="F105" s="114"/>
      <c r="G105" s="114"/>
      <c r="H105" s="114"/>
      <c r="I105" s="114"/>
      <c r="J105" s="114"/>
      <c r="K105" s="114"/>
      <c r="L105" s="114"/>
      <c r="M105" s="114"/>
      <c r="N105" s="114"/>
      <c r="O105" s="114"/>
    </row>
    <row r="106" spans="1:40" ht="24.9" customHeight="1">
      <c r="A106" s="35"/>
      <c r="D106" s="571" t="str">
        <f>IFERROR(IF(OR(AK34*AK37*AK84=0,M87&lt;=0),"算定不可",(VLOOKUP("該当",'リスト（外来）'!J:L,3,FALSE))),"")</f>
        <v>算定不可</v>
      </c>
      <c r="E106" s="571"/>
      <c r="F106" s="571"/>
      <c r="G106" s="571"/>
      <c r="H106" s="571"/>
      <c r="I106" s="571"/>
      <c r="J106" s="571"/>
      <c r="K106" s="571"/>
      <c r="L106" s="571"/>
      <c r="M106" s="571"/>
      <c r="N106" s="571"/>
      <c r="O106" s="571"/>
      <c r="P106" s="571"/>
      <c r="R106" s="571" t="str">
        <f>IFERROR(IF(OR(AK34*AK37*AK84=0,M87&lt;=0),"算定不可",(VLOOKUP("該当",'リスト（外来）'!J:N,4,FALSE))),"")</f>
        <v>算定不可</v>
      </c>
      <c r="S106" s="571"/>
      <c r="T106" s="571"/>
      <c r="U106" s="571"/>
      <c r="V106" s="571"/>
      <c r="W106" s="571"/>
      <c r="X106" s="571"/>
      <c r="Y106" s="571"/>
      <c r="Z106" s="571"/>
      <c r="AA106" s="571"/>
      <c r="AB106" s="571"/>
      <c r="AC106" s="571"/>
      <c r="AD106" s="571"/>
      <c r="AK106" s="170">
        <f>IFERROR(VLOOKUP(D106,'リスト（外来）'!L:N,3,FALSE),0)</f>
        <v>0</v>
      </c>
    </row>
    <row r="107" spans="1:40" ht="24.9" customHeight="1">
      <c r="A107" s="35"/>
      <c r="B107" s="44" t="s">
        <v>149</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 customHeight="1">
      <c r="A108" s="35"/>
      <c r="D108" s="563" t="s">
        <v>150</v>
      </c>
      <c r="E108" s="564"/>
      <c r="F108" s="565" t="s">
        <v>151</v>
      </c>
      <c r="G108" s="565"/>
      <c r="H108" s="565"/>
      <c r="I108" s="565"/>
      <c r="J108" s="565"/>
      <c r="K108" s="565"/>
      <c r="L108" s="565"/>
      <c r="M108" s="565"/>
      <c r="N108" s="565"/>
      <c r="O108" s="565"/>
      <c r="P108" s="566"/>
      <c r="Q108" s="114"/>
      <c r="R108" s="563" t="s">
        <v>150</v>
      </c>
      <c r="S108" s="564"/>
      <c r="T108" s="565" t="s">
        <v>151</v>
      </c>
      <c r="U108" s="565"/>
      <c r="V108" s="565"/>
      <c r="W108" s="565"/>
      <c r="X108" s="565"/>
      <c r="Y108" s="565"/>
      <c r="Z108" s="565"/>
      <c r="AA108" s="565"/>
      <c r="AB108" s="565"/>
      <c r="AC108" s="565"/>
      <c r="AD108" s="566"/>
      <c r="AK108" s="170">
        <v>1</v>
      </c>
      <c r="AL108" s="171">
        <v>1</v>
      </c>
      <c r="AM108" s="171">
        <v>7</v>
      </c>
      <c r="AN108" s="171">
        <v>7</v>
      </c>
    </row>
    <row r="109" spans="1:40" ht="24.9" customHeight="1">
      <c r="A109" s="35"/>
      <c r="B109" s="113"/>
      <c r="C109" s="114"/>
      <c r="D109" s="563" t="s">
        <v>150</v>
      </c>
      <c r="E109" s="564"/>
      <c r="F109" s="565" t="s">
        <v>152</v>
      </c>
      <c r="G109" s="565"/>
      <c r="H109" s="565"/>
      <c r="I109" s="565"/>
      <c r="J109" s="565"/>
      <c r="K109" s="565"/>
      <c r="L109" s="565"/>
      <c r="M109" s="565"/>
      <c r="N109" s="565"/>
      <c r="O109" s="565"/>
      <c r="P109" s="566"/>
      <c r="R109" s="563" t="s">
        <v>150</v>
      </c>
      <c r="S109" s="564"/>
      <c r="T109" s="565" t="s">
        <v>153</v>
      </c>
      <c r="U109" s="565"/>
      <c r="V109" s="565"/>
      <c r="W109" s="565"/>
      <c r="X109" s="565"/>
      <c r="Y109" s="565"/>
      <c r="Z109" s="565"/>
      <c r="AA109" s="565"/>
      <c r="AB109" s="565"/>
      <c r="AC109" s="565"/>
      <c r="AD109" s="566"/>
      <c r="AK109" s="170">
        <v>1</v>
      </c>
      <c r="AL109" s="171">
        <f>IF(AK$106&gt;=AK109,1,0)</f>
        <v>0</v>
      </c>
    </row>
    <row r="110" spans="1:40" ht="24.9" customHeight="1">
      <c r="A110" s="35"/>
      <c r="B110" s="113"/>
      <c r="C110" s="114"/>
      <c r="D110" s="563" t="s">
        <v>150</v>
      </c>
      <c r="E110" s="564"/>
      <c r="F110" s="565" t="s">
        <v>154</v>
      </c>
      <c r="G110" s="565"/>
      <c r="H110" s="565"/>
      <c r="I110" s="565"/>
      <c r="J110" s="565"/>
      <c r="K110" s="565"/>
      <c r="L110" s="565"/>
      <c r="M110" s="565"/>
      <c r="N110" s="565"/>
      <c r="O110" s="565"/>
      <c r="P110" s="566"/>
      <c r="R110" s="563" t="s">
        <v>150</v>
      </c>
      <c r="S110" s="564"/>
      <c r="T110" s="565" t="s">
        <v>155</v>
      </c>
      <c r="U110" s="565"/>
      <c r="V110" s="565"/>
      <c r="W110" s="565"/>
      <c r="X110" s="565"/>
      <c r="Y110" s="565"/>
      <c r="Z110" s="565"/>
      <c r="AA110" s="565"/>
      <c r="AB110" s="565"/>
      <c r="AC110" s="565"/>
      <c r="AD110" s="566"/>
      <c r="AK110" s="170">
        <v>2</v>
      </c>
      <c r="AL110" s="171">
        <f>IF(AK$106&gt;=AK110,1,0)</f>
        <v>0</v>
      </c>
    </row>
    <row r="111" spans="1:40" ht="24.9" customHeight="1">
      <c r="A111" s="35"/>
      <c r="B111" s="113"/>
      <c r="C111" s="114"/>
      <c r="D111" s="563" t="s">
        <v>150</v>
      </c>
      <c r="E111" s="564"/>
      <c r="F111" s="565" t="s">
        <v>156</v>
      </c>
      <c r="G111" s="565"/>
      <c r="H111" s="565"/>
      <c r="I111" s="565"/>
      <c r="J111" s="565"/>
      <c r="K111" s="565"/>
      <c r="L111" s="565"/>
      <c r="M111" s="565"/>
      <c r="N111" s="565"/>
      <c r="O111" s="565"/>
      <c r="P111" s="566"/>
      <c r="R111" s="563" t="s">
        <v>150</v>
      </c>
      <c r="S111" s="564"/>
      <c r="T111" s="565" t="s">
        <v>157</v>
      </c>
      <c r="U111" s="565"/>
      <c r="V111" s="565"/>
      <c r="W111" s="565"/>
      <c r="X111" s="565"/>
      <c r="Y111" s="565"/>
      <c r="Z111" s="565"/>
      <c r="AA111" s="565"/>
      <c r="AB111" s="565"/>
      <c r="AC111" s="565"/>
      <c r="AD111" s="566"/>
      <c r="AK111" s="170">
        <v>3</v>
      </c>
      <c r="AL111" s="171">
        <f>IF(AK$106&gt;=AK111,1,0)</f>
        <v>0</v>
      </c>
    </row>
    <row r="112" spans="1:40" ht="24.9" customHeight="1">
      <c r="A112" s="35"/>
      <c r="B112" s="113"/>
      <c r="C112" s="114"/>
      <c r="D112" s="563" t="s">
        <v>150</v>
      </c>
      <c r="E112" s="564"/>
      <c r="F112" s="565" t="s">
        <v>158</v>
      </c>
      <c r="G112" s="565"/>
      <c r="H112" s="565"/>
      <c r="I112" s="565"/>
      <c r="J112" s="565"/>
      <c r="K112" s="565"/>
      <c r="L112" s="565"/>
      <c r="M112" s="565"/>
      <c r="N112" s="565"/>
      <c r="O112" s="565"/>
      <c r="P112" s="566"/>
      <c r="R112" s="563" t="s">
        <v>150</v>
      </c>
      <c r="S112" s="564"/>
      <c r="T112" s="565" t="s">
        <v>159</v>
      </c>
      <c r="U112" s="565"/>
      <c r="V112" s="565"/>
      <c r="W112" s="565"/>
      <c r="X112" s="565"/>
      <c r="Y112" s="565"/>
      <c r="Z112" s="565"/>
      <c r="AA112" s="565"/>
      <c r="AB112" s="565"/>
      <c r="AC112" s="565"/>
      <c r="AD112" s="566"/>
      <c r="AK112" s="170">
        <v>4</v>
      </c>
      <c r="AL112" s="171">
        <f t="shared" ref="AL112:AL116" si="0">IF(AK$106&gt;=AK112,1,0)</f>
        <v>0</v>
      </c>
    </row>
    <row r="113" spans="1:38" ht="24.9" customHeight="1">
      <c r="A113" s="35"/>
      <c r="B113" s="113"/>
      <c r="C113" s="114"/>
      <c r="D113" s="563" t="s">
        <v>150</v>
      </c>
      <c r="E113" s="564"/>
      <c r="F113" s="565" t="s">
        <v>160</v>
      </c>
      <c r="G113" s="565"/>
      <c r="H113" s="565"/>
      <c r="I113" s="565"/>
      <c r="J113" s="565"/>
      <c r="K113" s="565"/>
      <c r="L113" s="565"/>
      <c r="M113" s="565"/>
      <c r="N113" s="565"/>
      <c r="O113" s="565"/>
      <c r="P113" s="566"/>
      <c r="R113" s="563" t="s">
        <v>150</v>
      </c>
      <c r="S113" s="564"/>
      <c r="T113" s="565" t="s">
        <v>161</v>
      </c>
      <c r="U113" s="565"/>
      <c r="V113" s="565"/>
      <c r="W113" s="565"/>
      <c r="X113" s="565"/>
      <c r="Y113" s="565"/>
      <c r="Z113" s="565"/>
      <c r="AA113" s="565"/>
      <c r="AB113" s="565"/>
      <c r="AC113" s="565"/>
      <c r="AD113" s="566"/>
      <c r="AK113" s="170">
        <v>5</v>
      </c>
      <c r="AL113" s="171">
        <f t="shared" si="0"/>
        <v>0</v>
      </c>
    </row>
    <row r="114" spans="1:38" ht="24.9" customHeight="1">
      <c r="A114" s="35"/>
      <c r="B114" s="113"/>
      <c r="C114" s="114"/>
      <c r="D114" s="563" t="s">
        <v>150</v>
      </c>
      <c r="E114" s="564"/>
      <c r="F114" s="565" t="s">
        <v>162</v>
      </c>
      <c r="G114" s="565"/>
      <c r="H114" s="565"/>
      <c r="I114" s="565"/>
      <c r="J114" s="565"/>
      <c r="K114" s="565"/>
      <c r="L114" s="565"/>
      <c r="M114" s="565"/>
      <c r="N114" s="565"/>
      <c r="O114" s="565"/>
      <c r="P114" s="566"/>
      <c r="R114" s="563" t="s">
        <v>150</v>
      </c>
      <c r="S114" s="564"/>
      <c r="T114" s="565" t="s">
        <v>163</v>
      </c>
      <c r="U114" s="565"/>
      <c r="V114" s="565"/>
      <c r="W114" s="565"/>
      <c r="X114" s="565"/>
      <c r="Y114" s="565"/>
      <c r="Z114" s="565"/>
      <c r="AA114" s="565"/>
      <c r="AB114" s="565"/>
      <c r="AC114" s="565"/>
      <c r="AD114" s="566"/>
      <c r="AK114" s="170">
        <v>6</v>
      </c>
      <c r="AL114" s="171">
        <f t="shared" si="0"/>
        <v>0</v>
      </c>
    </row>
    <row r="115" spans="1:38" ht="24.9" customHeight="1">
      <c r="A115" s="35"/>
      <c r="B115" s="113"/>
      <c r="C115" s="114"/>
      <c r="D115" s="563" t="s">
        <v>150</v>
      </c>
      <c r="E115" s="564"/>
      <c r="F115" s="565" t="s">
        <v>164</v>
      </c>
      <c r="G115" s="565"/>
      <c r="H115" s="565"/>
      <c r="I115" s="565"/>
      <c r="J115" s="565"/>
      <c r="K115" s="565"/>
      <c r="L115" s="565"/>
      <c r="M115" s="565"/>
      <c r="N115" s="565"/>
      <c r="O115" s="565"/>
      <c r="P115" s="566"/>
      <c r="R115" s="563" t="s">
        <v>150</v>
      </c>
      <c r="S115" s="564"/>
      <c r="T115" s="565" t="s">
        <v>165</v>
      </c>
      <c r="U115" s="565"/>
      <c r="V115" s="565"/>
      <c r="W115" s="565"/>
      <c r="X115" s="565"/>
      <c r="Y115" s="565"/>
      <c r="Z115" s="565"/>
      <c r="AA115" s="565"/>
      <c r="AB115" s="565"/>
      <c r="AC115" s="565"/>
      <c r="AD115" s="566"/>
      <c r="AK115" s="170">
        <v>7</v>
      </c>
      <c r="AL115" s="171">
        <f t="shared" si="0"/>
        <v>0</v>
      </c>
    </row>
    <row r="116" spans="1:38" ht="24.9" customHeight="1">
      <c r="A116" s="35"/>
      <c r="B116" s="113"/>
      <c r="C116" s="114"/>
      <c r="D116" s="563" t="s">
        <v>150</v>
      </c>
      <c r="E116" s="564"/>
      <c r="F116" s="565" t="s">
        <v>166</v>
      </c>
      <c r="G116" s="565"/>
      <c r="H116" s="565"/>
      <c r="I116" s="565"/>
      <c r="J116" s="565"/>
      <c r="K116" s="565"/>
      <c r="L116" s="565"/>
      <c r="M116" s="565"/>
      <c r="N116" s="565"/>
      <c r="O116" s="565"/>
      <c r="P116" s="566"/>
      <c r="R116" s="563" t="s">
        <v>150</v>
      </c>
      <c r="S116" s="564"/>
      <c r="T116" s="565" t="s">
        <v>167</v>
      </c>
      <c r="U116" s="565"/>
      <c r="V116" s="565"/>
      <c r="W116" s="565"/>
      <c r="X116" s="565"/>
      <c r="Y116" s="565"/>
      <c r="Z116" s="565"/>
      <c r="AA116" s="565"/>
      <c r="AB116" s="565"/>
      <c r="AC116" s="565"/>
      <c r="AD116" s="566"/>
      <c r="AK116" s="170">
        <v>8</v>
      </c>
      <c r="AL116" s="171">
        <f t="shared" si="0"/>
        <v>0</v>
      </c>
    </row>
    <row r="117" spans="1:38" ht="24.9"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 customHeight="1">
      <c r="A118" s="44" t="s">
        <v>43</v>
      </c>
    </row>
    <row r="119" spans="1:38" ht="24.9" customHeight="1">
      <c r="A119" s="44" t="s">
        <v>44</v>
      </c>
    </row>
    <row r="120" spans="1:38" ht="24.9" customHeight="1">
      <c r="A120" s="44" t="s">
        <v>168</v>
      </c>
    </row>
    <row r="121" spans="1:38" ht="24.9" customHeight="1">
      <c r="A121" s="44" t="s">
        <v>169</v>
      </c>
    </row>
    <row r="122" spans="1:38" ht="24.9" customHeight="1">
      <c r="A122" s="44" t="s">
        <v>49</v>
      </c>
    </row>
    <row r="123" spans="1:38" ht="24.9" customHeight="1">
      <c r="A123" s="44" t="s">
        <v>50</v>
      </c>
    </row>
    <row r="124" spans="1:38" ht="24.9" customHeight="1">
      <c r="A124" s="44" t="s">
        <v>51</v>
      </c>
    </row>
    <row r="125" spans="1:38" ht="24.9" customHeight="1">
      <c r="A125" s="44" t="s">
        <v>170</v>
      </c>
    </row>
    <row r="126" spans="1:38" ht="24.9" customHeight="1">
      <c r="A126" s="44" t="s">
        <v>171</v>
      </c>
      <c r="AK126" s="175"/>
    </row>
    <row r="127" spans="1:38" ht="24.9" customHeight="1">
      <c r="A127" s="34" t="s">
        <v>172</v>
      </c>
    </row>
    <row r="128" spans="1:38" ht="24.9" customHeight="1">
      <c r="A128" s="44" t="s">
        <v>173</v>
      </c>
    </row>
    <row r="129" spans="1:2" ht="24.9" customHeight="1">
      <c r="B129" s="44" t="s">
        <v>174</v>
      </c>
    </row>
    <row r="130" spans="1:2" ht="24.9" customHeight="1">
      <c r="A130" s="44" t="s">
        <v>1484</v>
      </c>
    </row>
    <row r="131" spans="1:2" ht="24.9" customHeight="1">
      <c r="A131" s="44" t="s">
        <v>175</v>
      </c>
    </row>
    <row r="132" spans="1:2" ht="24.9" customHeight="1">
      <c r="A132" s="44" t="s">
        <v>176</v>
      </c>
    </row>
    <row r="133" spans="1:2" ht="24.9" customHeight="1">
      <c r="A133" s="44" t="s">
        <v>177</v>
      </c>
    </row>
    <row r="134" spans="1:2" ht="24.9" customHeight="1">
      <c r="A134" s="44" t="s">
        <v>1485</v>
      </c>
    </row>
    <row r="135" spans="1:2" ht="24.9" customHeight="1">
      <c r="A135" s="44" t="s">
        <v>178</v>
      </c>
    </row>
    <row r="136" spans="1:2" ht="24.9" customHeight="1">
      <c r="A136" s="44" t="s">
        <v>179</v>
      </c>
    </row>
    <row r="137" spans="1:2" ht="24.9" customHeight="1">
      <c r="A137" s="44" t="s">
        <v>180</v>
      </c>
    </row>
    <row r="138" spans="1:2" ht="24.9" customHeight="1">
      <c r="A138" s="44" t="s">
        <v>181</v>
      </c>
    </row>
    <row r="139" spans="1:2" ht="24.9" customHeight="1">
      <c r="A139" s="44" t="s">
        <v>182</v>
      </c>
    </row>
    <row r="140" spans="1:2" ht="24.9" customHeight="1">
      <c r="A140" s="44" t="s">
        <v>183</v>
      </c>
    </row>
    <row r="141" spans="1:2" ht="24.9" customHeight="1">
      <c r="A141" s="44" t="s">
        <v>184</v>
      </c>
    </row>
    <row r="142" spans="1:2" ht="24.9" customHeight="1">
      <c r="A142" s="44" t="s">
        <v>185</v>
      </c>
    </row>
    <row r="143" spans="1:2" ht="24.9" customHeight="1">
      <c r="A143" s="44" t="s">
        <v>186</v>
      </c>
    </row>
    <row r="144" spans="1:2" ht="24.9" customHeight="1">
      <c r="A144" s="44" t="s">
        <v>187</v>
      </c>
    </row>
    <row r="145" spans="1:42" ht="24.9" customHeight="1">
      <c r="A145" s="44" t="s">
        <v>1486</v>
      </c>
    </row>
    <row r="146" spans="1:42" ht="24.9" customHeight="1">
      <c r="A146" s="44" t="s">
        <v>188</v>
      </c>
    </row>
    <row r="147" spans="1:42" ht="24.9" customHeight="1">
      <c r="A147" s="44" t="s">
        <v>189</v>
      </c>
    </row>
    <row r="148" spans="1:42" ht="24.9" customHeight="1">
      <c r="A148" s="44" t="s">
        <v>1487</v>
      </c>
    </row>
    <row r="149" spans="1:42" ht="24.9" customHeight="1">
      <c r="A149" s="44" t="s">
        <v>190</v>
      </c>
    </row>
    <row r="150" spans="1:42" ht="24.9" customHeight="1">
      <c r="A150" s="44" t="s">
        <v>191</v>
      </c>
    </row>
    <row r="151" spans="1:42" ht="24.9" customHeight="1">
      <c r="A151" s="44" t="s">
        <v>1488</v>
      </c>
    </row>
    <row r="152" spans="1:42" ht="24.9" customHeight="1">
      <c r="A152" s="44" t="s">
        <v>192</v>
      </c>
    </row>
    <row r="153" spans="1:42" ht="24.9" customHeight="1">
      <c r="A153" s="44" t="s">
        <v>1489</v>
      </c>
    </row>
    <row r="154" spans="1:42" s="34" customFormat="1" ht="24.9" customHeight="1">
      <c r="A154" s="34" t="s">
        <v>193</v>
      </c>
      <c r="F154" s="113"/>
      <c r="AK154" s="170"/>
      <c r="AL154" s="172"/>
      <c r="AM154" s="172"/>
      <c r="AN154" s="172"/>
      <c r="AO154" s="172"/>
      <c r="AP154" s="172"/>
    </row>
    <row r="155" spans="1:42" ht="24.9" customHeight="1">
      <c r="A155" s="44" t="s">
        <v>194</v>
      </c>
    </row>
    <row r="156" spans="1:42" ht="24.9" customHeight="1">
      <c r="A156" s="44" t="s">
        <v>195</v>
      </c>
    </row>
    <row r="157" spans="1:42" ht="24.9" customHeight="1">
      <c r="A157" s="44" t="s">
        <v>196</v>
      </c>
    </row>
    <row r="158" spans="1:42" ht="24.9" customHeight="1">
      <c r="A158" s="44" t="s">
        <v>1490</v>
      </c>
    </row>
    <row r="159" spans="1:42" ht="24.9" customHeight="1">
      <c r="A159" s="44" t="s">
        <v>197</v>
      </c>
    </row>
    <row r="160" spans="1:42" ht="24.9" customHeight="1">
      <c r="A160" s="44" t="s">
        <v>1491</v>
      </c>
    </row>
    <row r="161" spans="1:42" ht="24.9" customHeight="1">
      <c r="A161" s="44" t="s">
        <v>198</v>
      </c>
    </row>
    <row r="162" spans="1:42" ht="24.9" customHeight="1">
      <c r="A162" s="44" t="s">
        <v>199</v>
      </c>
    </row>
    <row r="163" spans="1:42" ht="24.9" customHeight="1">
      <c r="A163" s="44" t="s">
        <v>200</v>
      </c>
    </row>
    <row r="164" spans="1:42" ht="24.9" customHeight="1">
      <c r="A164" s="44" t="s">
        <v>201</v>
      </c>
    </row>
    <row r="165" spans="1:42" ht="24.9" customHeight="1">
      <c r="A165" s="44" t="s">
        <v>202</v>
      </c>
    </row>
    <row r="166" spans="1:42" s="34" customFormat="1" ht="24.9" customHeight="1">
      <c r="A166" s="34" t="s">
        <v>203</v>
      </c>
      <c r="F166" s="113"/>
      <c r="AK166" s="170"/>
      <c r="AL166" s="172"/>
      <c r="AM166" s="172"/>
      <c r="AN166" s="172"/>
      <c r="AO166" s="172"/>
      <c r="AP166" s="172"/>
    </row>
    <row r="167" spans="1:42" s="34" customFormat="1" ht="24.9" customHeight="1">
      <c r="A167" s="34" t="s">
        <v>204</v>
      </c>
      <c r="F167" s="113"/>
      <c r="AK167" s="170"/>
      <c r="AL167" s="172"/>
      <c r="AM167" s="172"/>
      <c r="AN167" s="172"/>
      <c r="AO167" s="172"/>
      <c r="AP167" s="172"/>
    </row>
    <row r="168" spans="1:42" ht="24.9" customHeight="1">
      <c r="A168" s="34"/>
    </row>
    <row r="169" spans="1:42" ht="24.9" customHeight="1">
      <c r="A169" s="34"/>
    </row>
    <row r="170" spans="1:42" ht="24.9" customHeight="1">
      <c r="F170" s="44"/>
      <c r="AK170" s="171"/>
    </row>
    <row r="171" spans="1:42" ht="24.9" customHeight="1">
      <c r="F171" s="44"/>
      <c r="AK171" s="171"/>
    </row>
    <row r="172" spans="1:42" ht="24.9" customHeight="1">
      <c r="F172" s="44"/>
      <c r="AK172" s="171"/>
    </row>
    <row r="173" spans="1:42" ht="24.9" customHeight="1">
      <c r="F173" s="44"/>
      <c r="AK173" s="171"/>
    </row>
    <row r="174" spans="1:42" ht="24.9" customHeight="1">
      <c r="F174" s="44"/>
      <c r="AK174" s="171"/>
    </row>
    <row r="175" spans="1:42" ht="24.9" customHeight="1">
      <c r="F175" s="44"/>
      <c r="AK175" s="171"/>
    </row>
    <row r="176" spans="1:42" ht="24.9" customHeight="1">
      <c r="F176" s="44"/>
      <c r="AK176" s="171"/>
    </row>
    <row r="177" spans="6:37" ht="24.9" customHeight="1">
      <c r="F177" s="44"/>
      <c r="AK177" s="171"/>
    </row>
    <row r="178" spans="6:37" ht="24.9" customHeight="1">
      <c r="F178" s="44"/>
      <c r="AK178" s="171"/>
    </row>
    <row r="179" spans="6:37" ht="24.9" customHeight="1">
      <c r="F179" s="44"/>
      <c r="AK179" s="171"/>
    </row>
    <row r="180" spans="6:37" ht="24.9" customHeight="1">
      <c r="F180" s="44"/>
      <c r="AK180" s="171"/>
    </row>
    <row r="181" spans="6:37" ht="24.9" customHeight="1">
      <c r="F181" s="44"/>
      <c r="AK181" s="171"/>
    </row>
    <row r="182" spans="6:37" ht="24.9" customHeight="1">
      <c r="F182" s="44"/>
      <c r="AK182" s="171"/>
    </row>
    <row r="183" spans="6:37" ht="24.9" customHeight="1">
      <c r="F183" s="44"/>
      <c r="AK183" s="171"/>
    </row>
    <row r="184" spans="6:37" ht="24.9" customHeight="1">
      <c r="F184" s="44"/>
      <c r="AK184" s="171"/>
    </row>
    <row r="185" spans="6:37" ht="24.9" customHeight="1">
      <c r="F185" s="44"/>
      <c r="AK185" s="171"/>
    </row>
    <row r="186" spans="6:37" ht="24.9" customHeight="1">
      <c r="F186" s="44"/>
      <c r="AK186" s="171"/>
    </row>
    <row r="187" spans="6:37" ht="24.9" customHeight="1">
      <c r="F187" s="44"/>
      <c r="AK187" s="171"/>
    </row>
    <row r="188" spans="6:37" ht="24.9" customHeight="1">
      <c r="F188" s="44"/>
      <c r="AK188" s="171"/>
    </row>
    <row r="189" spans="6:37" ht="24.9" customHeight="1">
      <c r="F189" s="44"/>
      <c r="AK189" s="171"/>
    </row>
    <row r="190" spans="6:37" ht="24.9" customHeight="1">
      <c r="F190" s="44"/>
      <c r="AK190" s="171"/>
    </row>
    <row r="191" spans="6:37" ht="24.9" customHeight="1">
      <c r="F191" s="44"/>
      <c r="AK191" s="171"/>
    </row>
    <row r="192" spans="6:37" ht="24.9" customHeight="1">
      <c r="F192" s="44"/>
      <c r="AK192" s="171"/>
    </row>
    <row r="193" spans="6:37" ht="24.9" customHeight="1">
      <c r="F193" s="44"/>
      <c r="AK193" s="171"/>
    </row>
    <row r="194" spans="6:37" ht="24.9" customHeight="1">
      <c r="F194" s="44"/>
      <c r="AK194" s="171"/>
    </row>
    <row r="195" spans="6:37" ht="24.9" customHeight="1">
      <c r="F195" s="44"/>
      <c r="AK195" s="171"/>
    </row>
    <row r="196" spans="6:37" ht="24.9"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60960</xdr:colOff>
                    <xdr:row>14</xdr:row>
                    <xdr:rowOff>182880</xdr:rowOff>
                  </from>
                  <to>
                    <xdr:col>11</xdr:col>
                    <xdr:colOff>121920</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60960</xdr:colOff>
                    <xdr:row>14</xdr:row>
                    <xdr:rowOff>182880</xdr:rowOff>
                  </from>
                  <to>
                    <xdr:col>14</xdr:col>
                    <xdr:colOff>121920</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60960</xdr:colOff>
                    <xdr:row>14</xdr:row>
                    <xdr:rowOff>182880</xdr:rowOff>
                  </from>
                  <to>
                    <xdr:col>17</xdr:col>
                    <xdr:colOff>121920</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60960</xdr:colOff>
                    <xdr:row>14</xdr:row>
                    <xdr:rowOff>182880</xdr:rowOff>
                  </from>
                  <to>
                    <xdr:col>20</xdr:col>
                    <xdr:colOff>121920</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30480</xdr:colOff>
                    <xdr:row>35</xdr:row>
                    <xdr:rowOff>38100</xdr:rowOff>
                  </from>
                  <to>
                    <xdr:col>30</xdr:col>
                    <xdr:colOff>266700</xdr:colOff>
                    <xdr:row>35</xdr:row>
                    <xdr:rowOff>297180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175260</xdr:colOff>
                    <xdr:row>108</xdr:row>
                    <xdr:rowOff>38100</xdr:rowOff>
                  </from>
                  <to>
                    <xdr:col>4</xdr:col>
                    <xdr:colOff>251460</xdr:colOff>
                    <xdr:row>108</xdr:row>
                    <xdr:rowOff>289560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175260</xdr:colOff>
                    <xdr:row>109</xdr:row>
                    <xdr:rowOff>38100</xdr:rowOff>
                  </from>
                  <to>
                    <xdr:col>4</xdr:col>
                    <xdr:colOff>251460</xdr:colOff>
                    <xdr:row>109</xdr:row>
                    <xdr:rowOff>289560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175260</xdr:colOff>
                    <xdr:row>110</xdr:row>
                    <xdr:rowOff>38100</xdr:rowOff>
                  </from>
                  <to>
                    <xdr:col>4</xdr:col>
                    <xdr:colOff>251460</xdr:colOff>
                    <xdr:row>110</xdr:row>
                    <xdr:rowOff>289560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175260</xdr:colOff>
                    <xdr:row>111</xdr:row>
                    <xdr:rowOff>38100</xdr:rowOff>
                  </from>
                  <to>
                    <xdr:col>4</xdr:col>
                    <xdr:colOff>251460</xdr:colOff>
                    <xdr:row>111</xdr:row>
                    <xdr:rowOff>289560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175260</xdr:colOff>
                    <xdr:row>112</xdr:row>
                    <xdr:rowOff>38100</xdr:rowOff>
                  </from>
                  <to>
                    <xdr:col>4</xdr:col>
                    <xdr:colOff>251460</xdr:colOff>
                    <xdr:row>112</xdr:row>
                    <xdr:rowOff>289560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175260</xdr:colOff>
                    <xdr:row>113</xdr:row>
                    <xdr:rowOff>38100</xdr:rowOff>
                  </from>
                  <to>
                    <xdr:col>4</xdr:col>
                    <xdr:colOff>251460</xdr:colOff>
                    <xdr:row>113</xdr:row>
                    <xdr:rowOff>289560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175260</xdr:colOff>
                    <xdr:row>108</xdr:row>
                    <xdr:rowOff>38100</xdr:rowOff>
                  </from>
                  <to>
                    <xdr:col>18</xdr:col>
                    <xdr:colOff>251460</xdr:colOff>
                    <xdr:row>108</xdr:row>
                    <xdr:rowOff>289560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175260</xdr:colOff>
                    <xdr:row>109</xdr:row>
                    <xdr:rowOff>38100</xdr:rowOff>
                  </from>
                  <to>
                    <xdr:col>18</xdr:col>
                    <xdr:colOff>251460</xdr:colOff>
                    <xdr:row>109</xdr:row>
                    <xdr:rowOff>289560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175260</xdr:colOff>
                    <xdr:row>110</xdr:row>
                    <xdr:rowOff>38100</xdr:rowOff>
                  </from>
                  <to>
                    <xdr:col>18</xdr:col>
                    <xdr:colOff>251460</xdr:colOff>
                    <xdr:row>110</xdr:row>
                    <xdr:rowOff>289560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175260</xdr:colOff>
                    <xdr:row>111</xdr:row>
                    <xdr:rowOff>38100</xdr:rowOff>
                  </from>
                  <to>
                    <xdr:col>18</xdr:col>
                    <xdr:colOff>251460</xdr:colOff>
                    <xdr:row>111</xdr:row>
                    <xdr:rowOff>289560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175260</xdr:colOff>
                    <xdr:row>112</xdr:row>
                    <xdr:rowOff>38100</xdr:rowOff>
                  </from>
                  <to>
                    <xdr:col>18</xdr:col>
                    <xdr:colOff>251460</xdr:colOff>
                    <xdr:row>112</xdr:row>
                    <xdr:rowOff>289560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175260</xdr:colOff>
                    <xdr:row>113</xdr:row>
                    <xdr:rowOff>38100</xdr:rowOff>
                  </from>
                  <to>
                    <xdr:col>18</xdr:col>
                    <xdr:colOff>251460</xdr:colOff>
                    <xdr:row>113</xdr:row>
                    <xdr:rowOff>289560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175260</xdr:colOff>
                    <xdr:row>107</xdr:row>
                    <xdr:rowOff>38100</xdr:rowOff>
                  </from>
                  <to>
                    <xdr:col>4</xdr:col>
                    <xdr:colOff>251460</xdr:colOff>
                    <xdr:row>107</xdr:row>
                    <xdr:rowOff>289560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175260</xdr:colOff>
                    <xdr:row>107</xdr:row>
                    <xdr:rowOff>38100</xdr:rowOff>
                  </from>
                  <to>
                    <xdr:col>18</xdr:col>
                    <xdr:colOff>251460</xdr:colOff>
                    <xdr:row>107</xdr:row>
                    <xdr:rowOff>289560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30480</xdr:colOff>
                    <xdr:row>37</xdr:row>
                    <xdr:rowOff>38100</xdr:rowOff>
                  </from>
                  <to>
                    <xdr:col>30</xdr:col>
                    <xdr:colOff>266700</xdr:colOff>
                    <xdr:row>37</xdr:row>
                    <xdr:rowOff>297180</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175260</xdr:colOff>
                    <xdr:row>114</xdr:row>
                    <xdr:rowOff>38100</xdr:rowOff>
                  </from>
                  <to>
                    <xdr:col>4</xdr:col>
                    <xdr:colOff>251460</xdr:colOff>
                    <xdr:row>114</xdr:row>
                    <xdr:rowOff>289560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175260</xdr:colOff>
                    <xdr:row>115</xdr:row>
                    <xdr:rowOff>38100</xdr:rowOff>
                  </from>
                  <to>
                    <xdr:col>4</xdr:col>
                    <xdr:colOff>251460</xdr:colOff>
                    <xdr:row>115</xdr:row>
                    <xdr:rowOff>289560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175260</xdr:colOff>
                    <xdr:row>114</xdr:row>
                    <xdr:rowOff>38100</xdr:rowOff>
                  </from>
                  <to>
                    <xdr:col>18</xdr:col>
                    <xdr:colOff>251460</xdr:colOff>
                    <xdr:row>114</xdr:row>
                    <xdr:rowOff>289560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175260</xdr:colOff>
                    <xdr:row>115</xdr:row>
                    <xdr:rowOff>38100</xdr:rowOff>
                  </from>
                  <to>
                    <xdr:col>18</xdr:col>
                    <xdr:colOff>251460</xdr:colOff>
                    <xdr:row>115</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pageSetUpPr fitToPage="1"/>
  </sheetPr>
  <dimension ref="A1:AT144"/>
  <sheetViews>
    <sheetView showGridLines="0" view="pageBreakPreview" zoomScaleNormal="100" zoomScaleSheetLayoutView="100" workbookViewId="0">
      <selection activeCell="G18" sqref="G18:J18"/>
    </sheetView>
  </sheetViews>
  <sheetFormatPr defaultColWidth="9" defaultRowHeight="16.2" outlineLevelCol="1"/>
  <cols>
    <col min="1" max="5" width="3.59765625" style="44" customWidth="1"/>
    <col min="6" max="6" width="3.59765625" style="113" customWidth="1"/>
    <col min="7" max="36" width="3.59765625" style="44" customWidth="1"/>
    <col min="37" max="37" width="8.59765625" style="184" hidden="1" customWidth="1" outlineLevel="1"/>
    <col min="38" max="38" width="3.59765625" style="171" hidden="1" customWidth="1" outlineLevel="1"/>
    <col min="39" max="39" width="10.19921875" style="171" hidden="1" customWidth="1" outlineLevel="1"/>
    <col min="40" max="41" width="3.59765625" style="171" hidden="1" customWidth="1" outlineLevel="1"/>
    <col min="42" max="42" width="3.59765625" style="171" customWidth="1" collapsed="1"/>
    <col min="43" max="46" width="3.59765625" style="171" customWidth="1"/>
    <col min="47" max="49" width="3.59765625" style="44" customWidth="1"/>
    <col min="50" max="16384" width="9" style="44"/>
  </cols>
  <sheetData>
    <row r="1" spans="1:39" ht="24.9" customHeight="1">
      <c r="A1" s="44" t="s">
        <v>205</v>
      </c>
    </row>
    <row r="2" spans="1:39" ht="15" customHeight="1"/>
    <row r="3" spans="1:39" ht="24.9" customHeight="1">
      <c r="A3" s="576" t="s">
        <v>206</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row>
    <row r="4" spans="1:39" ht="15" customHeight="1">
      <c r="A4" s="114"/>
      <c r="B4" s="114"/>
      <c r="C4" s="114"/>
      <c r="D4" s="114"/>
      <c r="E4" s="114"/>
      <c r="G4" s="114"/>
      <c r="H4" s="114"/>
      <c r="I4" s="114"/>
    </row>
    <row r="5" spans="1:39" ht="24.9" customHeight="1">
      <c r="A5" s="35" t="s">
        <v>27</v>
      </c>
      <c r="B5" s="547" t="s">
        <v>28</v>
      </c>
      <c r="C5" s="547"/>
      <c r="D5" s="547"/>
      <c r="E5" s="547"/>
      <c r="F5" s="547"/>
      <c r="G5" s="547"/>
      <c r="H5" s="579" t="str">
        <f>IF('様式95_外来・在宅ベースアップ評価料（Ⅰ）'!H5=0,"",'様式95_外来・在宅ベースアップ評価料（Ⅰ）'!H5)</f>
        <v/>
      </c>
      <c r="I5" s="579"/>
      <c r="J5" s="579"/>
      <c r="K5" s="579"/>
      <c r="L5" s="579"/>
      <c r="M5" s="579"/>
      <c r="N5" s="579"/>
      <c r="O5" s="579"/>
      <c r="P5" s="579"/>
      <c r="Q5" s="579"/>
      <c r="R5" s="579"/>
      <c r="S5" s="579"/>
      <c r="T5" s="579"/>
    </row>
    <row r="6" spans="1:39" ht="24.9" customHeight="1">
      <c r="B6" s="547" t="s">
        <v>29</v>
      </c>
      <c r="C6" s="547"/>
      <c r="D6" s="547"/>
      <c r="E6" s="547"/>
      <c r="F6" s="547"/>
      <c r="G6" s="547"/>
      <c r="H6" s="577" t="str">
        <f>'様式95_外来・在宅ベースアップ評価料（Ⅰ）'!H6</f>
        <v/>
      </c>
      <c r="I6" s="577"/>
      <c r="J6" s="577"/>
      <c r="K6" s="577"/>
      <c r="L6" s="577"/>
      <c r="M6" s="577"/>
      <c r="N6" s="577"/>
      <c r="O6" s="577"/>
      <c r="P6" s="577"/>
      <c r="Q6" s="577"/>
      <c r="R6" s="577"/>
      <c r="S6" s="577"/>
      <c r="T6" s="577"/>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30</v>
      </c>
      <c r="B8" s="113" t="s">
        <v>57</v>
      </c>
      <c r="C8" s="114"/>
      <c r="D8" s="114"/>
      <c r="E8" s="114"/>
      <c r="H8" s="114"/>
      <c r="I8" s="114"/>
      <c r="J8" s="114"/>
      <c r="K8" s="114"/>
      <c r="L8" s="114"/>
      <c r="M8" s="114"/>
      <c r="N8" s="114"/>
      <c r="O8" s="114"/>
      <c r="P8" s="114"/>
      <c r="Q8" s="114"/>
      <c r="R8" s="114"/>
      <c r="S8" s="114"/>
    </row>
    <row r="9" spans="1:39" ht="24.9" customHeight="1">
      <c r="A9" s="35"/>
      <c r="B9" s="113"/>
      <c r="C9" s="114"/>
      <c r="D9" s="114"/>
      <c r="E9" s="114"/>
      <c r="H9" s="114"/>
      <c r="I9" s="114"/>
      <c r="J9" s="114"/>
      <c r="K9" s="113" t="s">
        <v>58</v>
      </c>
      <c r="L9" s="114"/>
      <c r="M9" s="114"/>
      <c r="N9" s="114"/>
      <c r="O9" s="114"/>
      <c r="P9" s="114"/>
      <c r="Q9" s="114"/>
      <c r="R9" s="114"/>
      <c r="S9" s="114"/>
    </row>
    <row r="10" spans="1:39" ht="24.9" customHeight="1">
      <c r="A10" s="35"/>
      <c r="B10" s="114"/>
      <c r="C10" s="114"/>
      <c r="D10" s="114"/>
      <c r="E10" s="114"/>
      <c r="F10" s="169"/>
      <c r="G10" s="113" t="s">
        <v>59</v>
      </c>
      <c r="H10" s="114"/>
      <c r="I10" s="114"/>
      <c r="J10" s="568"/>
      <c r="K10" s="574"/>
      <c r="L10" s="568" t="s">
        <v>60</v>
      </c>
      <c r="M10" s="568"/>
      <c r="N10" s="574"/>
      <c r="O10" s="568" t="s">
        <v>61</v>
      </c>
      <c r="P10" s="568"/>
      <c r="Q10" s="574"/>
      <c r="R10" s="568" t="s">
        <v>62</v>
      </c>
      <c r="S10" s="568"/>
      <c r="T10" s="574"/>
      <c r="U10" s="568" t="s">
        <v>63</v>
      </c>
      <c r="V10" s="568"/>
      <c r="W10" s="568"/>
      <c r="AK10" s="184">
        <v>1</v>
      </c>
      <c r="AM10" s="171" t="b">
        <v>0</v>
      </c>
    </row>
    <row r="11" spans="1:39" ht="24.9" customHeight="1">
      <c r="A11" s="35"/>
      <c r="B11" s="114"/>
      <c r="C11" s="114"/>
      <c r="D11" s="114"/>
      <c r="E11" s="114"/>
      <c r="F11" s="169"/>
      <c r="G11" s="113" t="s">
        <v>64</v>
      </c>
      <c r="H11" s="114"/>
      <c r="I11" s="114"/>
      <c r="J11" s="568"/>
      <c r="K11" s="574"/>
      <c r="L11" s="568"/>
      <c r="M11" s="568"/>
      <c r="N11" s="574"/>
      <c r="O11" s="568"/>
      <c r="P11" s="568"/>
      <c r="Q11" s="574"/>
      <c r="R11" s="568"/>
      <c r="S11" s="568"/>
      <c r="T11" s="574"/>
      <c r="U11" s="568"/>
      <c r="V11" s="568"/>
      <c r="W11" s="568"/>
      <c r="X11" s="113"/>
      <c r="Y11" s="113"/>
      <c r="AM11" s="171" t="b">
        <v>1</v>
      </c>
    </row>
    <row r="12" spans="1:39" ht="24.9" customHeight="1">
      <c r="A12" s="35"/>
      <c r="B12" s="114"/>
      <c r="C12" s="114"/>
      <c r="D12" s="114"/>
      <c r="E12" s="43"/>
      <c r="F12" s="46" t="s">
        <v>65</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 customHeight="1">
      <c r="A13" s="35"/>
      <c r="B13" s="114"/>
      <c r="C13" s="114"/>
      <c r="D13" s="114"/>
      <c r="E13" s="114"/>
      <c r="F13" s="46" t="s">
        <v>66</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 customHeight="1">
      <c r="A14" s="35"/>
      <c r="B14" s="114"/>
      <c r="C14" s="114"/>
      <c r="D14" s="114"/>
      <c r="E14" s="114"/>
      <c r="F14" s="46" t="s">
        <v>67</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 customHeight="1">
      <c r="A15" s="35"/>
      <c r="B15" s="114"/>
      <c r="C15" s="114"/>
      <c r="D15" s="114"/>
      <c r="E15" s="114"/>
      <c r="F15" s="162"/>
      <c r="G15" s="550" t="s">
        <v>68</v>
      </c>
      <c r="H15" s="551"/>
      <c r="I15" s="551"/>
      <c r="J15" s="552"/>
      <c r="K15" s="553" t="s">
        <v>69</v>
      </c>
      <c r="L15" s="553"/>
      <c r="M15" s="553"/>
      <c r="N15" s="553"/>
      <c r="O15" s="113"/>
      <c r="P15" s="114"/>
      <c r="Q15" s="255"/>
      <c r="R15" s="255"/>
      <c r="S15" s="256"/>
      <c r="T15" s="255"/>
      <c r="U15" s="255"/>
      <c r="V15" s="256"/>
      <c r="W15" s="255"/>
      <c r="X15" s="255"/>
      <c r="Y15" s="256"/>
      <c r="Z15" s="256"/>
      <c r="AA15" s="256"/>
      <c r="AB15" s="256"/>
      <c r="AC15" s="256"/>
    </row>
    <row r="16" spans="1:39" ht="24.9" customHeight="1">
      <c r="A16" s="35"/>
      <c r="B16" s="114"/>
      <c r="C16" s="114"/>
      <c r="D16" s="114"/>
      <c r="E16" s="114"/>
      <c r="F16" s="41"/>
      <c r="G16" s="550" t="s">
        <v>70</v>
      </c>
      <c r="H16" s="551"/>
      <c r="I16" s="551"/>
      <c r="J16" s="552"/>
      <c r="K16" s="554" t="s">
        <v>70</v>
      </c>
      <c r="L16" s="555"/>
      <c r="M16" s="555"/>
      <c r="N16" s="556"/>
      <c r="O16" s="113"/>
      <c r="P16" s="114"/>
      <c r="Q16" s="255"/>
      <c r="R16" s="255"/>
      <c r="S16" s="256"/>
      <c r="T16" s="255"/>
      <c r="U16" s="255"/>
      <c r="V16" s="256"/>
      <c r="W16" s="255"/>
      <c r="X16" s="255"/>
      <c r="Y16" s="256"/>
      <c r="Z16" s="256"/>
      <c r="AA16" s="256"/>
      <c r="AB16" s="256"/>
      <c r="AC16" s="256"/>
    </row>
    <row r="17" spans="1:37" ht="24.9" customHeight="1">
      <c r="A17" s="35"/>
      <c r="B17" s="114"/>
      <c r="C17" s="114"/>
      <c r="D17" s="114"/>
      <c r="E17" s="114"/>
      <c r="F17" s="41"/>
      <c r="G17" s="550" t="s">
        <v>71</v>
      </c>
      <c r="H17" s="551"/>
      <c r="I17" s="551"/>
      <c r="J17" s="552"/>
      <c r="K17" s="557"/>
      <c r="L17" s="558"/>
      <c r="M17" s="558"/>
      <c r="N17" s="559"/>
      <c r="O17" s="113"/>
      <c r="P17" s="114"/>
      <c r="Q17" s="255"/>
      <c r="R17" s="255"/>
      <c r="S17" s="256"/>
      <c r="T17" s="255"/>
      <c r="U17" s="255"/>
      <c r="V17" s="256"/>
      <c r="W17" s="255"/>
      <c r="X17" s="255"/>
      <c r="Y17" s="256"/>
      <c r="Z17" s="256"/>
      <c r="AA17" s="256"/>
      <c r="AB17" s="256"/>
      <c r="AC17" s="256"/>
    </row>
    <row r="18" spans="1:37" ht="24.9" customHeight="1">
      <c r="A18" s="35"/>
      <c r="B18" s="114"/>
      <c r="C18" s="114"/>
      <c r="D18" s="114"/>
      <c r="E18" s="114"/>
      <c r="F18" s="41"/>
      <c r="G18" s="550" t="s">
        <v>72</v>
      </c>
      <c r="H18" s="551"/>
      <c r="I18" s="551"/>
      <c r="J18" s="552"/>
      <c r="K18" s="560"/>
      <c r="L18" s="561"/>
      <c r="M18" s="561"/>
      <c r="N18" s="562"/>
      <c r="O18" s="113"/>
      <c r="P18" s="114"/>
      <c r="Q18" s="255"/>
      <c r="R18" s="255"/>
      <c r="S18" s="256"/>
      <c r="T18" s="255"/>
      <c r="U18" s="255"/>
      <c r="V18" s="256"/>
      <c r="W18" s="255"/>
      <c r="X18" s="255"/>
      <c r="Y18" s="256"/>
      <c r="Z18" s="256"/>
      <c r="AA18" s="256"/>
      <c r="AB18" s="256"/>
      <c r="AC18" s="256"/>
    </row>
    <row r="19" spans="1:37" ht="24.9" customHeight="1">
      <c r="A19" s="35"/>
      <c r="B19" s="114"/>
      <c r="C19" s="114"/>
      <c r="D19" s="114"/>
      <c r="E19" s="114"/>
      <c r="F19" s="41"/>
      <c r="G19" s="550" t="s">
        <v>73</v>
      </c>
      <c r="H19" s="551"/>
      <c r="I19" s="551"/>
      <c r="J19" s="552"/>
      <c r="K19" s="554" t="s">
        <v>73</v>
      </c>
      <c r="L19" s="555"/>
      <c r="M19" s="555"/>
      <c r="N19" s="556"/>
      <c r="O19" s="113"/>
      <c r="P19" s="114"/>
      <c r="Q19" s="255"/>
      <c r="R19" s="255"/>
      <c r="S19" s="256"/>
      <c r="T19" s="255"/>
      <c r="U19" s="255"/>
      <c r="V19" s="256"/>
      <c r="W19" s="255"/>
      <c r="X19" s="255"/>
      <c r="Y19" s="256"/>
      <c r="Z19" s="256"/>
      <c r="AA19" s="256"/>
      <c r="AB19" s="256"/>
      <c r="AC19" s="256"/>
    </row>
    <row r="20" spans="1:37" ht="24.9" customHeight="1">
      <c r="A20" s="35"/>
      <c r="B20" s="114"/>
      <c r="C20" s="114"/>
      <c r="D20" s="114"/>
      <c r="E20" s="114"/>
      <c r="F20" s="41"/>
      <c r="G20" s="550" t="s">
        <v>74</v>
      </c>
      <c r="H20" s="551"/>
      <c r="I20" s="551"/>
      <c r="J20" s="552"/>
      <c r="K20" s="557"/>
      <c r="L20" s="558"/>
      <c r="M20" s="558"/>
      <c r="N20" s="559"/>
      <c r="O20" s="113"/>
      <c r="P20" s="114"/>
      <c r="Q20" s="255"/>
      <c r="R20" s="255"/>
      <c r="S20" s="256"/>
      <c r="T20" s="255"/>
      <c r="U20" s="255"/>
      <c r="V20" s="256"/>
      <c r="W20" s="255"/>
      <c r="X20" s="255"/>
      <c r="Y20" s="256"/>
      <c r="Z20" s="256"/>
      <c r="AA20" s="256"/>
      <c r="AB20" s="256"/>
      <c r="AC20" s="256"/>
    </row>
    <row r="21" spans="1:37" ht="24.9" customHeight="1">
      <c r="A21" s="35"/>
      <c r="B21" s="114"/>
      <c r="C21" s="114"/>
      <c r="D21" s="114"/>
      <c r="E21" s="114"/>
      <c r="F21" s="41"/>
      <c r="G21" s="550" t="s">
        <v>75</v>
      </c>
      <c r="H21" s="551"/>
      <c r="I21" s="551"/>
      <c r="J21" s="552"/>
      <c r="K21" s="560"/>
      <c r="L21" s="561"/>
      <c r="M21" s="561"/>
      <c r="N21" s="562"/>
      <c r="O21" s="113"/>
      <c r="P21" s="114"/>
      <c r="Q21" s="255"/>
      <c r="R21" s="255"/>
      <c r="S21" s="256"/>
      <c r="T21" s="255"/>
      <c r="U21" s="255"/>
      <c r="V21" s="256"/>
      <c r="W21" s="255"/>
      <c r="X21" s="255"/>
      <c r="Y21" s="256"/>
      <c r="Z21" s="256"/>
      <c r="AA21" s="256"/>
      <c r="AB21" s="256"/>
      <c r="AC21" s="256"/>
    </row>
    <row r="22" spans="1:37" ht="24.9" customHeight="1">
      <c r="A22" s="35"/>
      <c r="B22" s="114"/>
      <c r="C22" s="114"/>
      <c r="D22" s="114"/>
      <c r="E22" s="114"/>
      <c r="F22" s="41"/>
      <c r="G22" s="550" t="s">
        <v>76</v>
      </c>
      <c r="H22" s="551"/>
      <c r="I22" s="551"/>
      <c r="J22" s="552"/>
      <c r="K22" s="554" t="s">
        <v>76</v>
      </c>
      <c r="L22" s="555"/>
      <c r="M22" s="555"/>
      <c r="N22" s="556"/>
      <c r="O22" s="113"/>
      <c r="P22" s="114"/>
      <c r="Q22" s="255"/>
      <c r="R22" s="255"/>
      <c r="S22" s="256"/>
      <c r="T22" s="255"/>
      <c r="U22" s="255"/>
      <c r="V22" s="256"/>
      <c r="W22" s="255"/>
      <c r="X22" s="255"/>
      <c r="Y22" s="256"/>
      <c r="Z22" s="256"/>
      <c r="AA22" s="256"/>
      <c r="AB22" s="256"/>
      <c r="AC22" s="256"/>
    </row>
    <row r="23" spans="1:37" ht="24.9" customHeight="1">
      <c r="A23" s="35"/>
      <c r="B23" s="114"/>
      <c r="C23" s="114"/>
      <c r="D23" s="114"/>
      <c r="E23" s="114"/>
      <c r="F23" s="41"/>
      <c r="G23" s="550" t="s">
        <v>77</v>
      </c>
      <c r="H23" s="551"/>
      <c r="I23" s="551"/>
      <c r="J23" s="552"/>
      <c r="K23" s="557"/>
      <c r="L23" s="558"/>
      <c r="M23" s="558"/>
      <c r="N23" s="559"/>
      <c r="O23" s="113"/>
      <c r="P23" s="114"/>
      <c r="Q23" s="255"/>
      <c r="R23" s="255"/>
      <c r="S23" s="256"/>
      <c r="T23" s="255"/>
      <c r="U23" s="255"/>
      <c r="V23" s="256"/>
      <c r="W23" s="255"/>
      <c r="X23" s="255"/>
      <c r="Y23" s="256"/>
      <c r="Z23" s="256"/>
      <c r="AA23" s="256"/>
      <c r="AB23" s="256"/>
      <c r="AC23" s="256"/>
    </row>
    <row r="24" spans="1:37" ht="24.9" customHeight="1">
      <c r="A24" s="35"/>
      <c r="B24" s="114"/>
      <c r="C24" s="114"/>
      <c r="D24" s="114"/>
      <c r="E24" s="114"/>
      <c r="F24" s="41"/>
      <c r="G24" s="550" t="s">
        <v>78</v>
      </c>
      <c r="H24" s="551"/>
      <c r="I24" s="551"/>
      <c r="J24" s="552"/>
      <c r="K24" s="560"/>
      <c r="L24" s="561"/>
      <c r="M24" s="561"/>
      <c r="N24" s="562"/>
      <c r="O24" s="113"/>
      <c r="P24" s="114"/>
      <c r="Q24" s="255"/>
      <c r="R24" s="255"/>
      <c r="S24" s="256"/>
      <c r="T24" s="255"/>
      <c r="U24" s="255"/>
      <c r="V24" s="256"/>
      <c r="W24" s="255"/>
      <c r="X24" s="255"/>
      <c r="Y24" s="256"/>
      <c r="Z24" s="256"/>
      <c r="AA24" s="256"/>
      <c r="AB24" s="256"/>
      <c r="AC24" s="256"/>
    </row>
    <row r="25" spans="1:37" ht="24.9" customHeight="1">
      <c r="A25" s="35"/>
      <c r="B25" s="114"/>
      <c r="C25" s="114"/>
      <c r="D25" s="114"/>
      <c r="E25" s="114"/>
      <c r="F25" s="41"/>
      <c r="G25" s="550" t="s">
        <v>79</v>
      </c>
      <c r="H25" s="551"/>
      <c r="I25" s="551"/>
      <c r="J25" s="552"/>
      <c r="K25" s="554" t="s">
        <v>79</v>
      </c>
      <c r="L25" s="555"/>
      <c r="M25" s="555"/>
      <c r="N25" s="556"/>
      <c r="O25" s="113"/>
      <c r="P25" s="114"/>
      <c r="Q25" s="255"/>
      <c r="R25" s="255"/>
      <c r="S25" s="256"/>
      <c r="T25" s="255"/>
      <c r="U25" s="255"/>
      <c r="V25" s="256"/>
      <c r="W25" s="255"/>
      <c r="X25" s="255"/>
      <c r="Y25" s="256"/>
      <c r="Z25" s="256"/>
      <c r="AA25" s="256"/>
      <c r="AB25" s="256"/>
      <c r="AC25" s="256"/>
    </row>
    <row r="26" spans="1:37" ht="24.9" customHeight="1">
      <c r="A26" s="35"/>
      <c r="B26" s="114"/>
      <c r="C26" s="114"/>
      <c r="D26" s="114"/>
      <c r="E26" s="114"/>
      <c r="F26" s="41"/>
      <c r="G26" s="550" t="s">
        <v>80</v>
      </c>
      <c r="H26" s="551"/>
      <c r="I26" s="551"/>
      <c r="J26" s="552"/>
      <c r="K26" s="557"/>
      <c r="L26" s="558"/>
      <c r="M26" s="558"/>
      <c r="N26" s="559"/>
      <c r="O26" s="113"/>
      <c r="P26" s="114"/>
      <c r="Q26" s="255"/>
      <c r="R26" s="255"/>
      <c r="S26" s="256"/>
      <c r="T26" s="255"/>
      <c r="U26" s="255"/>
      <c r="V26" s="256"/>
      <c r="W26" s="255"/>
      <c r="X26" s="255"/>
      <c r="Y26" s="256"/>
      <c r="Z26" s="256"/>
      <c r="AA26" s="256"/>
      <c r="AB26" s="256"/>
      <c r="AC26" s="256"/>
    </row>
    <row r="27" spans="1:37" ht="24.9" customHeight="1">
      <c r="A27" s="35"/>
      <c r="B27" s="114"/>
      <c r="C27" s="114"/>
      <c r="D27" s="114"/>
      <c r="E27" s="114"/>
      <c r="F27" s="41"/>
      <c r="G27" s="550" t="s">
        <v>81</v>
      </c>
      <c r="H27" s="551"/>
      <c r="I27" s="551"/>
      <c r="J27" s="552"/>
      <c r="K27" s="560"/>
      <c r="L27" s="561"/>
      <c r="M27" s="561"/>
      <c r="N27" s="562"/>
      <c r="O27" s="113"/>
      <c r="P27" s="114"/>
      <c r="Q27" s="255"/>
      <c r="R27" s="255"/>
      <c r="S27" s="256"/>
      <c r="T27" s="255"/>
      <c r="U27" s="255"/>
      <c r="V27" s="256"/>
      <c r="W27" s="255"/>
      <c r="X27" s="255"/>
      <c r="Y27" s="256"/>
      <c r="Z27" s="256"/>
      <c r="AA27" s="256"/>
      <c r="AB27" s="256"/>
      <c r="AC27" s="256"/>
      <c r="AK27" s="184">
        <f>IF(AK28=TRUE,1,0)</f>
        <v>0</v>
      </c>
    </row>
    <row r="28" spans="1:37" ht="24.9" customHeight="1">
      <c r="A28" s="35" t="s">
        <v>34</v>
      </c>
      <c r="B28" s="113" t="s">
        <v>87</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207</v>
      </c>
      <c r="D29" s="114"/>
      <c r="E29" s="114"/>
      <c r="H29" s="114"/>
      <c r="I29" s="114"/>
      <c r="J29" s="114"/>
      <c r="K29" s="114"/>
      <c r="L29" s="114"/>
      <c r="M29" s="114"/>
      <c r="N29" s="114"/>
      <c r="O29" s="114"/>
      <c r="P29" s="114"/>
      <c r="Q29" s="114"/>
      <c r="R29" s="114"/>
      <c r="S29" s="114"/>
    </row>
    <row r="30" spans="1:37" ht="24.9" customHeight="1">
      <c r="A30" s="35" t="s">
        <v>38</v>
      </c>
      <c r="B30" s="44" t="s">
        <v>208</v>
      </c>
      <c r="E30" s="114"/>
      <c r="G30" s="114"/>
      <c r="H30" s="114"/>
      <c r="I30" s="114"/>
      <c r="J30" s="114"/>
      <c r="K30" s="114"/>
      <c r="L30" s="157"/>
      <c r="M30" s="114"/>
      <c r="N30" s="114"/>
      <c r="O30" s="114"/>
      <c r="P30" s="114"/>
      <c r="Q30" s="114"/>
      <c r="R30" s="114"/>
      <c r="S30" s="114"/>
    </row>
    <row r="31" spans="1:37" ht="24.9" customHeight="1">
      <c r="A31" s="35"/>
      <c r="B31" s="34" t="s">
        <v>209</v>
      </c>
      <c r="E31" s="114"/>
      <c r="G31" s="114"/>
      <c r="H31" s="114"/>
      <c r="I31" s="114"/>
      <c r="J31" s="114"/>
      <c r="K31" s="114"/>
      <c r="L31" s="157"/>
      <c r="M31" s="114"/>
      <c r="N31" s="114"/>
      <c r="O31" s="114"/>
      <c r="P31" s="114"/>
      <c r="Q31" s="114"/>
      <c r="R31" s="114"/>
      <c r="S31" s="114"/>
    </row>
    <row r="32" spans="1:37" ht="24.75" customHeight="1">
      <c r="A32" s="35"/>
      <c r="B32" s="34" t="s">
        <v>92</v>
      </c>
      <c r="E32" s="114"/>
      <c r="G32" s="114"/>
      <c r="H32" s="114"/>
      <c r="I32" s="114"/>
      <c r="J32" s="114"/>
      <c r="K32" s="114"/>
      <c r="L32" s="114"/>
      <c r="M32" s="114"/>
      <c r="N32" s="114"/>
      <c r="O32" s="114"/>
      <c r="P32" s="114"/>
      <c r="Q32" s="114"/>
      <c r="R32" s="114"/>
      <c r="S32" s="114"/>
    </row>
    <row r="33" spans="1:37" ht="24.9" customHeight="1">
      <c r="A33" s="35"/>
      <c r="B33" s="44" t="s">
        <v>210</v>
      </c>
      <c r="E33" s="114"/>
      <c r="G33" s="114"/>
      <c r="H33" s="114"/>
      <c r="I33" s="114"/>
      <c r="J33" s="114"/>
      <c r="K33" s="114"/>
      <c r="L33" s="114"/>
      <c r="M33" s="114"/>
      <c r="N33" s="114"/>
      <c r="O33" s="114"/>
      <c r="P33" s="114"/>
      <c r="Q33" s="114"/>
      <c r="R33" s="114"/>
      <c r="S33" s="114"/>
    </row>
    <row r="34" spans="1:37" ht="24.9" customHeight="1">
      <c r="A34" s="35"/>
      <c r="C34" s="92" t="str">
        <f>IF($AK$10=1,"☑","□")</f>
        <v>☑</v>
      </c>
      <c r="D34" s="113" t="s">
        <v>94</v>
      </c>
      <c r="E34" s="114"/>
      <c r="F34" s="114"/>
      <c r="G34" s="114"/>
      <c r="H34" s="114"/>
      <c r="I34" s="114"/>
      <c r="J34" s="92" t="str">
        <f>IF($AK$10=2,"☑","□")</f>
        <v>□</v>
      </c>
      <c r="K34" s="113" t="s">
        <v>95</v>
      </c>
      <c r="L34" s="114"/>
      <c r="M34" s="114"/>
      <c r="N34" s="114"/>
      <c r="O34" s="114"/>
      <c r="P34" s="114"/>
      <c r="Q34" s="92" t="str">
        <f>IF($AK$10=3,"☑","□")</f>
        <v>□</v>
      </c>
      <c r="R34" s="113" t="s">
        <v>96</v>
      </c>
      <c r="S34" s="114"/>
      <c r="T34" s="114"/>
      <c r="U34" s="114"/>
      <c r="V34" s="114"/>
      <c r="X34" s="92" t="str">
        <f>IF($AK$10=4,"☑","□")</f>
        <v>□</v>
      </c>
      <c r="Y34" s="113" t="s">
        <v>97</v>
      </c>
      <c r="Z34" s="114"/>
      <c r="AA34" s="114"/>
      <c r="AB34" s="114"/>
      <c r="AC34" s="114"/>
    </row>
    <row r="35" spans="1:37" ht="24.9"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 customHeight="1">
      <c r="A36" s="35"/>
      <c r="B36" s="34" t="s">
        <v>98</v>
      </c>
      <c r="D36" s="114"/>
      <c r="E36" s="114"/>
      <c r="I36" s="114"/>
      <c r="J36" s="114"/>
      <c r="K36" s="114"/>
      <c r="L36" s="114"/>
    </row>
    <row r="37" spans="1:37" ht="24.9" customHeight="1">
      <c r="A37" s="35"/>
      <c r="C37" s="113"/>
      <c r="D37" s="114"/>
      <c r="E37" s="114"/>
      <c r="G37" s="114"/>
      <c r="H37" s="114"/>
      <c r="I37" s="114"/>
      <c r="J37" s="114"/>
      <c r="K37" s="114"/>
      <c r="L37" s="114"/>
      <c r="M37" s="545"/>
      <c r="N37" s="545"/>
      <c r="O37" s="545"/>
      <c r="P37" s="545"/>
      <c r="Q37" s="545"/>
      <c r="R37" s="545"/>
      <c r="S37" s="545"/>
      <c r="T37" s="114" t="s">
        <v>99</v>
      </c>
      <c r="V37" s="113" t="s">
        <v>100</v>
      </c>
      <c r="W37" s="34"/>
      <c r="X37" s="114"/>
      <c r="Y37" s="34"/>
      <c r="Z37" s="545"/>
      <c r="AA37" s="545"/>
      <c r="AB37" s="545"/>
      <c r="AC37" s="545"/>
      <c r="AD37" s="545"/>
      <c r="AE37" s="545"/>
      <c r="AF37" s="545"/>
      <c r="AG37" s="114" t="s">
        <v>99</v>
      </c>
    </row>
    <row r="38" spans="1:37" ht="24" customHeight="1">
      <c r="A38" s="35"/>
      <c r="C38" s="41" t="s">
        <v>101</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102</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103</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 customHeight="1">
      <c r="A42" s="35"/>
      <c r="B42" s="113" t="s">
        <v>211</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 customHeight="1">
      <c r="A43" s="35"/>
      <c r="B43" s="34" t="s">
        <v>212</v>
      </c>
      <c r="H43" s="114"/>
      <c r="I43" s="114"/>
      <c r="J43" s="114"/>
      <c r="K43" s="114"/>
      <c r="L43" s="114"/>
      <c r="M43" s="114"/>
      <c r="N43" s="114"/>
      <c r="O43" s="114"/>
      <c r="P43" s="114"/>
      <c r="Q43" s="114"/>
      <c r="R43" s="114"/>
      <c r="S43" s="114"/>
    </row>
    <row r="44" spans="1:37" ht="24.9" customHeight="1">
      <c r="A44" s="35"/>
      <c r="C44" s="92" t="str">
        <f>IF($AK$10=1,"☑","□")</f>
        <v>☑</v>
      </c>
      <c r="D44" s="113" t="s">
        <v>106</v>
      </c>
      <c r="E44" s="114"/>
      <c r="F44" s="114"/>
      <c r="G44" s="114"/>
      <c r="H44" s="114"/>
      <c r="I44" s="114"/>
      <c r="J44" s="92" t="str">
        <f>IF($AK$10=2,"☑","□")</f>
        <v>□</v>
      </c>
      <c r="K44" s="113" t="s">
        <v>107</v>
      </c>
      <c r="L44" s="114"/>
      <c r="M44" s="114"/>
      <c r="N44" s="114"/>
      <c r="O44" s="114"/>
      <c r="P44" s="114"/>
      <c r="Q44" s="92" t="str">
        <f>IF($AK$10=3,"☑","□")</f>
        <v>□</v>
      </c>
      <c r="R44" s="113" t="s">
        <v>108</v>
      </c>
      <c r="S44" s="114"/>
      <c r="T44" s="114"/>
      <c r="U44" s="114"/>
      <c r="V44" s="114"/>
      <c r="X44" s="92" t="str">
        <f>IF($AK$10=4,"☑","□")</f>
        <v>□</v>
      </c>
      <c r="Y44" s="113" t="s">
        <v>109</v>
      </c>
      <c r="Z44" s="114"/>
      <c r="AA44" s="114"/>
      <c r="AB44" s="114"/>
      <c r="AC44" s="114"/>
    </row>
    <row r="45" spans="1:37" ht="24.9"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 customHeight="1">
      <c r="A46" s="35"/>
      <c r="B46" s="113" t="s">
        <v>110</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 customHeight="1">
      <c r="A47" s="35"/>
      <c r="B47" s="113" t="s">
        <v>111</v>
      </c>
      <c r="C47" s="34"/>
      <c r="D47" s="114"/>
      <c r="E47" s="114"/>
      <c r="G47" s="114"/>
      <c r="H47" s="114"/>
      <c r="I47" s="114"/>
      <c r="J47" s="114"/>
      <c r="K47" s="114"/>
      <c r="L47" s="114"/>
      <c r="AK47" s="184" t="s">
        <v>112</v>
      </c>
    </row>
    <row r="48" spans="1:37" ht="24.9" customHeight="1">
      <c r="A48" s="35"/>
      <c r="B48" s="113"/>
      <c r="C48" s="34"/>
      <c r="D48" s="114"/>
      <c r="E48" s="114"/>
      <c r="G48" s="114"/>
      <c r="H48" s="114"/>
      <c r="I48" s="114"/>
      <c r="J48" s="114"/>
      <c r="K48" s="114"/>
      <c r="L48" s="114"/>
      <c r="M48" s="545"/>
      <c r="N48" s="545"/>
      <c r="O48" s="545"/>
      <c r="P48" s="545"/>
      <c r="Q48" s="545"/>
      <c r="R48" s="545"/>
      <c r="S48" s="545"/>
      <c r="T48" s="114" t="s">
        <v>113</v>
      </c>
      <c r="V48" s="113" t="s">
        <v>100</v>
      </c>
      <c r="X48" s="114"/>
      <c r="Z48" s="545"/>
      <c r="AA48" s="545"/>
      <c r="AB48" s="545"/>
      <c r="AC48" s="545"/>
      <c r="AD48" s="545"/>
      <c r="AE48" s="545"/>
      <c r="AF48" s="545"/>
      <c r="AG48" s="114" t="s">
        <v>114</v>
      </c>
      <c r="AK48" s="184">
        <v>6</v>
      </c>
    </row>
    <row r="49" spans="1:37" ht="24.9" customHeight="1">
      <c r="A49" s="35"/>
      <c r="B49" s="113" t="s">
        <v>115</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 customHeight="1">
      <c r="A50" s="35"/>
      <c r="B50" s="113"/>
      <c r="C50" s="34"/>
      <c r="D50" s="114"/>
      <c r="E50" s="114"/>
      <c r="G50" s="114"/>
      <c r="H50" s="114"/>
      <c r="I50" s="114"/>
      <c r="J50" s="114"/>
      <c r="K50" s="114"/>
      <c r="L50" s="114"/>
      <c r="M50" s="545"/>
      <c r="N50" s="545"/>
      <c r="O50" s="545"/>
      <c r="P50" s="545"/>
      <c r="Q50" s="545"/>
      <c r="R50" s="545"/>
      <c r="S50" s="545"/>
      <c r="T50" s="114" t="s">
        <v>113</v>
      </c>
      <c r="V50" s="113" t="s">
        <v>100</v>
      </c>
      <c r="X50" s="114"/>
      <c r="Z50" s="545"/>
      <c r="AA50" s="545"/>
      <c r="AB50" s="545"/>
      <c r="AC50" s="545"/>
      <c r="AD50" s="545"/>
      <c r="AE50" s="545"/>
      <c r="AF50" s="545"/>
      <c r="AG50" s="114" t="s">
        <v>114</v>
      </c>
      <c r="AK50" s="184">
        <v>2</v>
      </c>
    </row>
    <row r="51" spans="1:37" ht="24.9" customHeight="1">
      <c r="A51" s="35"/>
      <c r="B51" s="113" t="s">
        <v>116</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 customHeight="1">
      <c r="A52" s="35"/>
      <c r="C52" s="113"/>
      <c r="D52" s="114"/>
      <c r="E52" s="114"/>
      <c r="G52" s="114"/>
      <c r="H52" s="114"/>
      <c r="I52" s="114"/>
      <c r="J52" s="114"/>
      <c r="K52" s="114"/>
      <c r="L52" s="114"/>
      <c r="M52" s="545"/>
      <c r="N52" s="545"/>
      <c r="O52" s="545"/>
      <c r="P52" s="545"/>
      <c r="Q52" s="545"/>
      <c r="R52" s="545"/>
      <c r="S52" s="545"/>
      <c r="T52" s="114" t="s">
        <v>113</v>
      </c>
      <c r="V52" s="113" t="s">
        <v>100</v>
      </c>
      <c r="X52" s="114"/>
      <c r="Z52" s="545"/>
      <c r="AA52" s="545"/>
      <c r="AB52" s="545"/>
      <c r="AC52" s="545"/>
      <c r="AD52" s="545"/>
      <c r="AE52" s="545"/>
      <c r="AF52" s="545"/>
      <c r="AG52" s="114" t="s">
        <v>114</v>
      </c>
      <c r="AK52" s="184">
        <v>28</v>
      </c>
    </row>
    <row r="53" spans="1:37" ht="24.9" customHeight="1">
      <c r="A53" s="35"/>
      <c r="B53" s="113" t="s">
        <v>117</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 customHeight="1">
      <c r="A54" s="35"/>
      <c r="C54" s="113"/>
      <c r="D54" s="114"/>
      <c r="E54" s="114"/>
      <c r="G54" s="114"/>
      <c r="H54" s="114"/>
      <c r="I54" s="114"/>
      <c r="J54" s="114"/>
      <c r="K54" s="114"/>
      <c r="L54" s="114"/>
      <c r="M54" s="545"/>
      <c r="N54" s="545"/>
      <c r="O54" s="545"/>
      <c r="P54" s="545"/>
      <c r="Q54" s="545"/>
      <c r="R54" s="545"/>
      <c r="S54" s="545"/>
      <c r="T54" s="114" t="s">
        <v>113</v>
      </c>
      <c r="U54" s="34"/>
      <c r="V54" s="113" t="s">
        <v>100</v>
      </c>
      <c r="W54" s="34"/>
      <c r="X54" s="114"/>
      <c r="Y54" s="34"/>
      <c r="Z54" s="545"/>
      <c r="AA54" s="545"/>
      <c r="AB54" s="545"/>
      <c r="AC54" s="545"/>
      <c r="AD54" s="545"/>
      <c r="AE54" s="545"/>
      <c r="AF54" s="545"/>
      <c r="AG54" s="114" t="s">
        <v>114</v>
      </c>
      <c r="AK54" s="184">
        <v>7</v>
      </c>
    </row>
    <row r="55" spans="1:37" ht="24.9" customHeight="1">
      <c r="A55" s="35"/>
      <c r="B55" s="113" t="s">
        <v>213</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 customHeight="1">
      <c r="A56" s="35"/>
      <c r="B56" s="113"/>
      <c r="C56" s="34"/>
      <c r="D56" s="114"/>
      <c r="E56" s="114"/>
      <c r="G56" s="114"/>
      <c r="H56" s="114"/>
      <c r="I56" s="114"/>
      <c r="J56" s="114"/>
      <c r="K56" s="114"/>
      <c r="L56" s="114"/>
      <c r="M56" s="545"/>
      <c r="N56" s="545"/>
      <c r="O56" s="545"/>
      <c r="P56" s="545"/>
      <c r="Q56" s="545"/>
      <c r="R56" s="545"/>
      <c r="S56" s="545"/>
      <c r="T56" s="114" t="s">
        <v>113</v>
      </c>
      <c r="U56" s="34"/>
      <c r="V56" s="113" t="s">
        <v>100</v>
      </c>
      <c r="W56" s="34"/>
      <c r="X56" s="114"/>
      <c r="Y56" s="34"/>
      <c r="Z56" s="545"/>
      <c r="AA56" s="545"/>
      <c r="AB56" s="545"/>
      <c r="AC56" s="545"/>
      <c r="AD56" s="545"/>
      <c r="AE56" s="545"/>
      <c r="AF56" s="545"/>
      <c r="AG56" s="114" t="s">
        <v>114</v>
      </c>
      <c r="AK56" s="184">
        <v>10</v>
      </c>
    </row>
    <row r="57" spans="1:37" ht="24.9" customHeight="1">
      <c r="A57" s="35"/>
      <c r="B57" s="113" t="s">
        <v>214</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 customHeight="1">
      <c r="A58" s="35"/>
      <c r="C58" s="113"/>
      <c r="D58" s="114"/>
      <c r="E58" s="114"/>
      <c r="G58" s="114"/>
      <c r="H58" s="114"/>
      <c r="I58" s="114"/>
      <c r="J58" s="114"/>
      <c r="K58" s="114"/>
      <c r="L58" s="114"/>
      <c r="M58" s="545"/>
      <c r="N58" s="545"/>
      <c r="O58" s="545"/>
      <c r="P58" s="545"/>
      <c r="Q58" s="545"/>
      <c r="R58" s="545"/>
      <c r="S58" s="545"/>
      <c r="T58" s="114" t="s">
        <v>113</v>
      </c>
      <c r="V58" s="113" t="s">
        <v>100</v>
      </c>
      <c r="X58" s="114"/>
      <c r="Z58" s="545"/>
      <c r="AA58" s="545"/>
      <c r="AB58" s="545"/>
      <c r="AC58" s="545"/>
      <c r="AD58" s="545"/>
      <c r="AE58" s="545"/>
      <c r="AF58" s="545"/>
      <c r="AG58" s="114" t="s">
        <v>114</v>
      </c>
      <c r="AK58" s="184">
        <v>2</v>
      </c>
    </row>
    <row r="59" spans="1:37" ht="24.75" customHeight="1">
      <c r="A59" s="35"/>
      <c r="B59" s="113" t="s">
        <v>215</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C60" s="113"/>
      <c r="D60" s="114"/>
      <c r="E60" s="114"/>
      <c r="G60" s="114"/>
      <c r="H60" s="114"/>
      <c r="I60" s="114"/>
      <c r="J60" s="114"/>
      <c r="K60" s="114"/>
      <c r="L60" s="114"/>
      <c r="M60" s="545"/>
      <c r="N60" s="545"/>
      <c r="O60" s="545"/>
      <c r="P60" s="545"/>
      <c r="Q60" s="545"/>
      <c r="R60" s="545"/>
      <c r="S60" s="545"/>
      <c r="T60" s="114" t="s">
        <v>113</v>
      </c>
      <c r="V60" s="113" t="s">
        <v>100</v>
      </c>
      <c r="X60" s="114"/>
      <c r="Z60" s="545"/>
      <c r="AA60" s="545"/>
      <c r="AB60" s="545"/>
      <c r="AC60" s="545"/>
      <c r="AD60" s="545"/>
      <c r="AE60" s="545"/>
      <c r="AF60" s="545"/>
      <c r="AG60" s="114" t="s">
        <v>114</v>
      </c>
      <c r="AK60" s="184">
        <v>41</v>
      </c>
    </row>
    <row r="61" spans="1:37" ht="24.9" customHeight="1">
      <c r="A61" s="35"/>
      <c r="B61" s="113" t="s">
        <v>216</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 customHeight="1">
      <c r="A62" s="35"/>
      <c r="C62" s="113"/>
      <c r="D62" s="114"/>
      <c r="E62" s="114"/>
      <c r="G62" s="114"/>
      <c r="H62" s="114"/>
      <c r="I62" s="114"/>
      <c r="J62" s="114"/>
      <c r="K62" s="114"/>
      <c r="L62" s="114"/>
      <c r="M62" s="545"/>
      <c r="N62" s="545"/>
      <c r="O62" s="545"/>
      <c r="P62" s="545"/>
      <c r="Q62" s="545"/>
      <c r="R62" s="545"/>
      <c r="S62" s="545"/>
      <c r="T62" s="114" t="s">
        <v>113</v>
      </c>
      <c r="U62" s="34"/>
      <c r="V62" s="113" t="s">
        <v>100</v>
      </c>
      <c r="W62" s="34"/>
      <c r="X62" s="114"/>
      <c r="Y62" s="34"/>
      <c r="Z62" s="545"/>
      <c r="AA62" s="545"/>
      <c r="AB62" s="545"/>
      <c r="AC62" s="545"/>
      <c r="AD62" s="545"/>
      <c r="AE62" s="545"/>
      <c r="AF62" s="545"/>
      <c r="AG62" s="114" t="s">
        <v>114</v>
      </c>
      <c r="AK62" s="184">
        <v>10</v>
      </c>
    </row>
    <row r="63" spans="1:37" ht="24.9" customHeight="1">
      <c r="A63" s="35"/>
      <c r="C63" s="41" t="s">
        <v>122</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 customHeight="1">
      <c r="A64" s="35"/>
      <c r="C64" s="41" t="s">
        <v>123</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 customHeight="1">
      <c r="A65" s="35"/>
      <c r="C65" s="41" t="s">
        <v>217</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 customHeight="1">
      <c r="A66" s="35"/>
      <c r="C66" s="41" t="s">
        <v>103</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 customHeight="1">
      <c r="A67" s="35"/>
      <c r="B67" s="113" t="s">
        <v>125</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 customHeight="1">
      <c r="A68" s="35"/>
      <c r="B68" s="113" t="s">
        <v>126</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 customHeight="1">
      <c r="A69" s="35"/>
      <c r="C69" s="113"/>
      <c r="D69" s="114"/>
      <c r="E69" s="114"/>
      <c r="G69" s="114"/>
      <c r="H69" s="114"/>
      <c r="I69" s="114"/>
      <c r="J69" s="114"/>
      <c r="K69" s="114"/>
      <c r="L69" s="114"/>
      <c r="M69" s="580">
        <f>SUM(M47:S62)</f>
        <v>0</v>
      </c>
      <c r="N69" s="580"/>
      <c r="O69" s="580"/>
      <c r="P69" s="580"/>
      <c r="Q69" s="580"/>
      <c r="R69" s="580"/>
      <c r="S69" s="580"/>
      <c r="T69" s="114" t="s">
        <v>113</v>
      </c>
      <c r="U69" s="34"/>
      <c r="V69" s="113" t="s">
        <v>100</v>
      </c>
      <c r="W69" s="34"/>
      <c r="X69" s="114"/>
      <c r="Y69" s="34"/>
      <c r="Z69" s="580">
        <f>SUM(Z47:AF62)</f>
        <v>0</v>
      </c>
      <c r="AA69" s="580"/>
      <c r="AB69" s="580"/>
      <c r="AC69" s="580"/>
      <c r="AD69" s="580"/>
      <c r="AE69" s="580"/>
      <c r="AF69" s="580"/>
      <c r="AG69" s="114" t="s">
        <v>114</v>
      </c>
    </row>
    <row r="70" spans="1:37" ht="24.9" customHeight="1">
      <c r="A70" s="35"/>
      <c r="B70" s="113" t="s">
        <v>127</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 customHeight="1">
      <c r="A71" s="35"/>
      <c r="C71" s="113"/>
      <c r="D71" s="114"/>
      <c r="E71" s="114"/>
      <c r="G71" s="114"/>
      <c r="H71" s="114"/>
      <c r="I71" s="114"/>
      <c r="J71" s="114"/>
      <c r="K71" s="114"/>
      <c r="L71" s="114"/>
      <c r="M71" s="575">
        <f>M48*AK48+M50*AK50+M52*AK52+M54*AK54+M56*AK56+M58*AK58+M60*AK60+M62*AK62</f>
        <v>0</v>
      </c>
      <c r="N71" s="575"/>
      <c r="O71" s="575"/>
      <c r="P71" s="575"/>
      <c r="Q71" s="575"/>
      <c r="R71" s="575"/>
      <c r="S71" s="575"/>
      <c r="T71" s="114" t="s">
        <v>218</v>
      </c>
      <c r="U71" s="34"/>
      <c r="V71" s="113" t="s">
        <v>100</v>
      </c>
      <c r="W71" s="34"/>
      <c r="X71" s="114"/>
      <c r="Y71" s="34"/>
      <c r="Z71" s="575">
        <f>Z48*AK48+Z50*AK50+Z52*AK52+Z54*AK54+Z56*AK56+Z58*AK58+Z60*AK60+Z62*AK62</f>
        <v>0</v>
      </c>
      <c r="AA71" s="575"/>
      <c r="AB71" s="575"/>
      <c r="AC71" s="575"/>
      <c r="AD71" s="575"/>
      <c r="AE71" s="575"/>
      <c r="AF71" s="575"/>
      <c r="AG71" s="114" t="s">
        <v>218</v>
      </c>
    </row>
    <row r="72" spans="1:37" ht="24.9" customHeight="1">
      <c r="A72" s="35"/>
      <c r="B72" s="113" t="s">
        <v>130</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 customHeight="1">
      <c r="A73" s="35"/>
      <c r="C73" s="41"/>
      <c r="D73" s="114"/>
      <c r="E73" s="114"/>
      <c r="F73" s="44"/>
      <c r="G73" s="114"/>
      <c r="H73" s="114"/>
      <c r="I73" s="114"/>
      <c r="J73" s="114"/>
      <c r="K73" s="114"/>
      <c r="L73" s="114"/>
      <c r="M73" s="567" t="str">
        <f>IFERROR(ROUNDDOWN(M71*10/M37,4),"")</f>
        <v/>
      </c>
      <c r="N73" s="567"/>
      <c r="O73" s="567"/>
      <c r="P73" s="567"/>
      <c r="Q73" s="567"/>
      <c r="R73" s="567"/>
      <c r="S73" s="567"/>
      <c r="T73" s="114"/>
      <c r="U73" s="114"/>
      <c r="V73" s="114"/>
      <c r="W73" s="114"/>
      <c r="X73" s="114"/>
      <c r="Y73" s="114"/>
      <c r="Z73" s="114"/>
      <c r="AA73" s="114"/>
      <c r="AB73" s="114"/>
      <c r="AC73" s="114"/>
      <c r="AD73" s="114"/>
      <c r="AE73" s="114"/>
      <c r="AF73" s="114"/>
      <c r="AG73" s="114"/>
      <c r="AH73" s="114"/>
      <c r="AK73" s="184">
        <f>IF(M73&lt;0.023,1,0)</f>
        <v>0</v>
      </c>
    </row>
    <row r="74" spans="1:37" ht="24.9" customHeight="1">
      <c r="A74" s="35"/>
      <c r="B74" s="113" t="s">
        <v>219</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B75" s="113" t="s">
        <v>220</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B76" s="113"/>
      <c r="D76" s="114"/>
      <c r="E76" s="114"/>
      <c r="G76" s="114"/>
      <c r="H76" s="114"/>
      <c r="I76" s="114"/>
      <c r="J76" s="114"/>
      <c r="K76" s="114"/>
      <c r="L76" s="114"/>
      <c r="M76" s="545"/>
      <c r="N76" s="545"/>
      <c r="O76" s="545"/>
      <c r="P76" s="545"/>
      <c r="Q76" s="545"/>
      <c r="R76" s="545"/>
      <c r="S76" s="545"/>
      <c r="T76" s="113" t="s">
        <v>221</v>
      </c>
      <c r="V76" s="113" t="s">
        <v>100</v>
      </c>
      <c r="X76" s="114"/>
      <c r="Z76" s="545"/>
      <c r="AA76" s="545"/>
      <c r="AB76" s="545"/>
      <c r="AC76" s="545"/>
      <c r="AD76" s="545"/>
      <c r="AE76" s="545"/>
      <c r="AF76" s="545"/>
      <c r="AG76" s="113" t="s">
        <v>221</v>
      </c>
    </row>
    <row r="77" spans="1:37" ht="24.9" customHeight="1">
      <c r="A77" s="35"/>
      <c r="B77" s="34"/>
      <c r="C77" s="41" t="s">
        <v>222</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 customHeight="1">
      <c r="A78" s="35"/>
      <c r="B78" s="34"/>
      <c r="C78" s="41" t="s">
        <v>123</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 customHeight="1">
      <c r="A79" s="35"/>
      <c r="B79" s="113"/>
      <c r="C79" s="41" t="s">
        <v>217</v>
      </c>
      <c r="D79" s="114"/>
      <c r="E79" s="114"/>
      <c r="F79" s="41"/>
      <c r="G79" s="114"/>
      <c r="H79" s="114"/>
      <c r="I79" s="114"/>
      <c r="J79" s="114"/>
      <c r="K79" s="114"/>
      <c r="L79" s="114"/>
      <c r="M79" s="114"/>
      <c r="N79" s="114"/>
      <c r="O79" s="114"/>
      <c r="P79" s="114"/>
      <c r="Q79" s="114"/>
      <c r="R79" s="114"/>
      <c r="S79" s="114"/>
      <c r="AE79" s="159"/>
      <c r="AF79" s="159"/>
    </row>
    <row r="80" spans="1:37" ht="24.9" customHeight="1">
      <c r="A80" s="35"/>
      <c r="B80" s="113"/>
      <c r="C80" s="41" t="s">
        <v>103</v>
      </c>
      <c r="D80" s="114"/>
      <c r="E80" s="114"/>
      <c r="F80" s="41"/>
      <c r="G80" s="114"/>
      <c r="H80" s="114"/>
      <c r="I80" s="114"/>
      <c r="J80" s="114"/>
      <c r="K80" s="114"/>
      <c r="L80" s="114"/>
      <c r="M80" s="114"/>
      <c r="N80" s="114"/>
      <c r="O80" s="114"/>
      <c r="P80" s="114"/>
      <c r="Q80" s="114"/>
      <c r="R80" s="114"/>
      <c r="S80" s="114"/>
      <c r="AE80" s="159"/>
      <c r="AF80" s="159"/>
    </row>
    <row r="81" spans="1:37" ht="24.9" customHeight="1">
      <c r="A81" s="35"/>
      <c r="B81" s="113"/>
      <c r="C81" s="72" t="s">
        <v>223</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224</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 customHeight="1">
      <c r="A83" s="35"/>
      <c r="B83" s="113" t="s">
        <v>225</v>
      </c>
      <c r="D83" s="114"/>
      <c r="E83" s="114"/>
      <c r="G83" s="114"/>
      <c r="H83" s="114"/>
      <c r="I83" s="114"/>
      <c r="J83" s="114"/>
      <c r="K83" s="114"/>
      <c r="L83" s="114"/>
      <c r="M83" s="114"/>
      <c r="N83" s="114"/>
      <c r="O83" s="114"/>
      <c r="P83" s="114"/>
      <c r="Q83" s="114"/>
      <c r="R83" s="114"/>
      <c r="S83" s="114"/>
    </row>
    <row r="84" spans="1:37" ht="24.9" customHeight="1">
      <c r="A84" s="35"/>
      <c r="C84" s="113"/>
      <c r="D84" s="114"/>
      <c r="E84" s="114"/>
      <c r="I84" s="572" t="str">
        <f>IFERROR(IF((M37*2.3%-M71*10)/(M76*10)&lt;0,0,(M37*2.3%-M71*10)/(M76*10)),"")</f>
        <v/>
      </c>
      <c r="J84" s="572"/>
      <c r="K84" s="572"/>
      <c r="L84" s="572"/>
      <c r="M84" s="572"/>
      <c r="N84" s="572"/>
      <c r="O84" s="572"/>
      <c r="P84" s="114"/>
      <c r="Q84" s="114"/>
      <c r="R84" s="113" t="s">
        <v>100</v>
      </c>
      <c r="T84" s="114"/>
      <c r="V84" s="575" t="str">
        <f>IFERROR(IF((Z37*2.3%-Z71*10)/(Z76*10)&lt;0,0,(Z37*2.3%-Z71*10)/(Z76*10)),"")</f>
        <v/>
      </c>
      <c r="W84" s="575"/>
      <c r="X84" s="575"/>
      <c r="Y84" s="575"/>
      <c r="Z84" s="575"/>
      <c r="AA84" s="575"/>
      <c r="AB84" s="575"/>
      <c r="AC84" s="114" t="s">
        <v>133</v>
      </c>
    </row>
    <row r="85" spans="1:37" ht="24.9" customHeight="1">
      <c r="A85" s="35"/>
      <c r="C85" s="113"/>
      <c r="D85" s="114"/>
      <c r="E85" s="114"/>
      <c r="G85" s="114"/>
      <c r="H85" s="114"/>
      <c r="I85" s="114"/>
      <c r="J85" s="114"/>
      <c r="K85" s="114"/>
      <c r="L85" s="114"/>
      <c r="M85" s="114"/>
      <c r="N85" s="114"/>
      <c r="O85" s="114"/>
      <c r="P85" s="114"/>
      <c r="Q85" s="114"/>
      <c r="R85" s="114"/>
      <c r="S85" s="114"/>
    </row>
    <row r="86" spans="1:37" ht="24.9" customHeight="1">
      <c r="A86" s="35"/>
      <c r="B86" s="568" t="s">
        <v>226</v>
      </c>
      <c r="C86" s="568"/>
      <c r="D86" s="568"/>
      <c r="E86" s="568"/>
      <c r="F86" s="568" t="s">
        <v>227</v>
      </c>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row>
    <row r="87" spans="1:37" ht="24.9" customHeight="1">
      <c r="A87" s="35"/>
      <c r="B87" s="568"/>
      <c r="C87" s="568"/>
      <c r="D87" s="568"/>
      <c r="E87" s="568"/>
      <c r="F87" s="581" t="s">
        <v>228</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row>
    <row r="88" spans="1:37" ht="24.9" customHeight="1">
      <c r="A88" s="35"/>
      <c r="B88" s="568"/>
      <c r="C88" s="568"/>
      <c r="D88" s="568"/>
      <c r="E88" s="568"/>
      <c r="F88" s="582" t="s">
        <v>229</v>
      </c>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row>
    <row r="89" spans="1:37" ht="24.9" customHeight="1">
      <c r="A89" s="35" t="s">
        <v>230</v>
      </c>
      <c r="B89" s="113" t="s">
        <v>143</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 customHeight="1">
      <c r="A91" s="35"/>
      <c r="B91" s="113"/>
      <c r="D91" s="114"/>
      <c r="E91" s="114"/>
      <c r="G91" s="114"/>
      <c r="J91" s="569" t="str">
        <f>IF(AK91&lt;=1.1,IF(AK91&gt;=0.9,"☑","□"),"□")</f>
        <v>□</v>
      </c>
      <c r="K91" s="569"/>
      <c r="L91" s="113" t="s">
        <v>1472</v>
      </c>
      <c r="M91" s="114"/>
      <c r="N91" s="114"/>
      <c r="O91" s="114"/>
      <c r="P91" s="114"/>
      <c r="Q91" s="114"/>
      <c r="R91" s="114"/>
      <c r="S91" s="114"/>
      <c r="T91" s="114"/>
      <c r="U91" s="114"/>
      <c r="V91" s="114"/>
      <c r="AK91" s="174" t="str">
        <f>IFERROR(M37/Z37,"")</f>
        <v/>
      </c>
    </row>
    <row r="92" spans="1:37" ht="24.9" customHeight="1">
      <c r="A92" s="35"/>
      <c r="B92" s="113"/>
      <c r="C92" s="44" t="s">
        <v>144</v>
      </c>
      <c r="D92" s="114"/>
      <c r="E92" s="114"/>
      <c r="G92" s="114"/>
      <c r="J92" s="569" t="str">
        <f>IF(AK92&lt;=1.1,IF(AK92&gt;=0.9,"☑","□"),"□")</f>
        <v>□</v>
      </c>
      <c r="K92" s="569"/>
      <c r="L92" s="41" t="s">
        <v>1473</v>
      </c>
      <c r="M92" s="114"/>
      <c r="N92" s="114"/>
      <c r="O92" s="114"/>
      <c r="P92" s="114"/>
      <c r="Q92" s="114"/>
      <c r="R92" s="114"/>
      <c r="S92" s="114"/>
      <c r="T92" s="114"/>
      <c r="U92" s="114"/>
      <c r="V92" s="114"/>
      <c r="AK92" s="174" t="str">
        <f>IFERROR(M71/Z71,"")</f>
        <v/>
      </c>
    </row>
    <row r="93" spans="1:37" ht="24.9" customHeight="1">
      <c r="A93" s="35"/>
      <c r="B93" s="113"/>
      <c r="D93" s="114"/>
      <c r="E93" s="114"/>
      <c r="G93" s="114"/>
      <c r="J93" s="569" t="str">
        <f>IF(AK93&lt;=1.1,IF(AK93&gt;=0.9,"☑","□"),"□")</f>
        <v>□</v>
      </c>
      <c r="K93" s="569"/>
      <c r="L93" s="113" t="s">
        <v>1474</v>
      </c>
      <c r="M93" s="114"/>
      <c r="N93" s="114"/>
      <c r="O93" s="114"/>
      <c r="P93" s="114"/>
      <c r="Q93" s="114"/>
      <c r="R93" s="114"/>
      <c r="S93" s="114"/>
      <c r="T93" s="114"/>
      <c r="U93" s="114"/>
      <c r="V93" s="114"/>
      <c r="AK93" s="174" t="str">
        <f>IFERROR(M76/Z76,"")</f>
        <v/>
      </c>
    </row>
    <row r="94" spans="1:37" ht="24.9" customHeight="1">
      <c r="A94" s="35"/>
      <c r="B94" s="113"/>
      <c r="D94" s="114"/>
      <c r="E94" s="114"/>
      <c r="G94" s="114"/>
      <c r="J94" s="569" t="str">
        <f>IF(AK94&lt;=1.1,IF(AK94&gt;=0.9,"☑","□"),"□")</f>
        <v>□</v>
      </c>
      <c r="K94" s="569"/>
      <c r="L94" s="113" t="s">
        <v>1475</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145</v>
      </c>
      <c r="K95" s="114"/>
      <c r="L95" s="114"/>
      <c r="M95" s="114"/>
      <c r="N95" s="114"/>
      <c r="O95" s="114"/>
      <c r="P95" s="114"/>
      <c r="Q95" s="114"/>
      <c r="R95" s="114"/>
      <c r="S95" s="114"/>
    </row>
    <row r="96" spans="1:37" ht="24.9" customHeight="1">
      <c r="A96" s="35" t="s">
        <v>231</v>
      </c>
      <c r="B96" s="113" t="s">
        <v>232</v>
      </c>
      <c r="D96" s="114"/>
      <c r="E96" s="114"/>
      <c r="G96" s="114"/>
      <c r="H96" s="114"/>
      <c r="I96" s="114"/>
      <c r="J96" s="114"/>
      <c r="K96" s="114"/>
      <c r="L96" s="114"/>
      <c r="M96" s="114"/>
      <c r="N96" s="114"/>
      <c r="O96" s="114"/>
      <c r="P96" s="114"/>
      <c r="Q96" s="114"/>
      <c r="R96" s="114"/>
      <c r="S96" s="114"/>
    </row>
    <row r="97" spans="1:37" ht="24.9" customHeight="1">
      <c r="A97" s="35"/>
      <c r="B97" s="113"/>
      <c r="D97" s="114"/>
      <c r="E97" s="114"/>
      <c r="F97" s="114"/>
      <c r="G97" s="114"/>
      <c r="H97" s="114"/>
      <c r="I97" s="114"/>
      <c r="J97" s="114"/>
      <c r="K97" s="114"/>
      <c r="L97" s="114"/>
      <c r="M97" s="114"/>
      <c r="N97" s="114"/>
      <c r="O97" s="114"/>
      <c r="P97" s="571" t="str">
        <f>IFERROR(IF(OR(AK27=0,AK73=0,I84&lt;=0),"算定不可",(VLOOKUP("該当",'リスト（入院）'!I:K,3,FALSE))),"")</f>
        <v>算定不可</v>
      </c>
      <c r="Q97" s="571"/>
      <c r="R97" s="571"/>
      <c r="S97" s="571"/>
      <c r="T97" s="571"/>
      <c r="U97" s="571"/>
      <c r="V97" s="571"/>
      <c r="W97" s="571"/>
      <c r="X97" s="571"/>
      <c r="Y97" s="571"/>
      <c r="Z97" s="571"/>
    </row>
    <row r="98" spans="1:37" ht="24.9" customHeight="1">
      <c r="A98" s="35"/>
    </row>
    <row r="99" spans="1:37" ht="24.9" customHeight="1">
      <c r="A99" s="44" t="s">
        <v>43</v>
      </c>
    </row>
    <row r="100" spans="1:37" ht="24.9" customHeight="1">
      <c r="A100" s="44" t="s">
        <v>233</v>
      </c>
    </row>
    <row r="101" spans="1:37" ht="24.9" customHeight="1">
      <c r="A101" s="44" t="s">
        <v>171</v>
      </c>
    </row>
    <row r="102" spans="1:37" ht="24.9" customHeight="1">
      <c r="A102" s="44" t="s">
        <v>1501</v>
      </c>
      <c r="AK102" s="172"/>
    </row>
    <row r="103" spans="1:37" ht="24.9" customHeight="1">
      <c r="A103" s="44" t="s">
        <v>234</v>
      </c>
      <c r="AK103" s="172"/>
    </row>
    <row r="104" spans="1:37" ht="24.9" customHeight="1">
      <c r="B104" s="44" t="s">
        <v>174</v>
      </c>
      <c r="AK104" s="172"/>
    </row>
    <row r="105" spans="1:37" ht="24.9" customHeight="1">
      <c r="A105" s="44" t="s">
        <v>235</v>
      </c>
      <c r="AK105" s="172"/>
    </row>
    <row r="106" spans="1:37" ht="24.9" customHeight="1">
      <c r="A106" s="44" t="s">
        <v>236</v>
      </c>
      <c r="AK106" s="172"/>
    </row>
    <row r="107" spans="1:37" ht="24.9" customHeight="1">
      <c r="A107" s="44" t="s">
        <v>176</v>
      </c>
      <c r="AK107" s="172"/>
    </row>
    <row r="108" spans="1:37" ht="24.9" customHeight="1">
      <c r="A108" s="44" t="s">
        <v>177</v>
      </c>
      <c r="AK108" s="172"/>
    </row>
    <row r="109" spans="1:37" ht="24.9" customHeight="1">
      <c r="A109" s="44" t="s">
        <v>237</v>
      </c>
      <c r="AK109" s="172"/>
    </row>
    <row r="110" spans="1:37" ht="24.9" customHeight="1">
      <c r="A110" s="44" t="s">
        <v>178</v>
      </c>
      <c r="AK110" s="172"/>
    </row>
    <row r="111" spans="1:37" ht="24.9" customHeight="1">
      <c r="A111" s="44" t="s">
        <v>179</v>
      </c>
      <c r="AK111" s="172"/>
    </row>
    <row r="112" spans="1:37" ht="24.9" customHeight="1">
      <c r="A112" s="44" t="s">
        <v>180</v>
      </c>
    </row>
    <row r="113" spans="1:37" ht="24.9" customHeight="1">
      <c r="A113" s="44" t="s">
        <v>181</v>
      </c>
      <c r="AK113" s="172"/>
    </row>
    <row r="114" spans="1:37" ht="24.9" customHeight="1">
      <c r="A114" s="44" t="s">
        <v>182</v>
      </c>
      <c r="AK114" s="172"/>
    </row>
    <row r="115" spans="1:37" ht="24.9" customHeight="1">
      <c r="A115" s="44" t="s">
        <v>183</v>
      </c>
      <c r="AK115" s="172"/>
    </row>
    <row r="116" spans="1:37" ht="24.9" customHeight="1">
      <c r="A116" s="44" t="s">
        <v>184</v>
      </c>
      <c r="AK116" s="172"/>
    </row>
    <row r="117" spans="1:37" ht="24.9" customHeight="1">
      <c r="A117" s="44" t="s">
        <v>185</v>
      </c>
      <c r="AK117" s="172"/>
    </row>
    <row r="118" spans="1:37" ht="24.9" customHeight="1">
      <c r="A118" s="44" t="s">
        <v>186</v>
      </c>
      <c r="AK118" s="172"/>
    </row>
    <row r="119" spans="1:37" ht="24.9" customHeight="1">
      <c r="A119" s="44" t="s">
        <v>187</v>
      </c>
      <c r="AK119" s="172"/>
    </row>
    <row r="120" spans="1:37" ht="24.9" customHeight="1">
      <c r="A120" s="44" t="s">
        <v>238</v>
      </c>
      <c r="AK120" s="172"/>
    </row>
    <row r="121" spans="1:37" ht="24.9" customHeight="1">
      <c r="A121" s="44" t="s">
        <v>188</v>
      </c>
      <c r="AK121" s="172"/>
    </row>
    <row r="122" spans="1:37" ht="24.9" customHeight="1">
      <c r="A122" s="44" t="s">
        <v>189</v>
      </c>
      <c r="AK122" s="172"/>
    </row>
    <row r="123" spans="1:37" ht="24.9" customHeight="1">
      <c r="A123" s="44" t="s">
        <v>239</v>
      </c>
      <c r="AK123" s="172"/>
    </row>
    <row r="124" spans="1:37" ht="24.9" customHeight="1">
      <c r="A124" s="44" t="s">
        <v>190</v>
      </c>
      <c r="AK124" s="172"/>
    </row>
    <row r="125" spans="1:37" ht="24.9" customHeight="1">
      <c r="A125" s="44" t="s">
        <v>191</v>
      </c>
      <c r="AK125" s="172"/>
    </row>
    <row r="126" spans="1:37" ht="24.9" customHeight="1">
      <c r="A126" s="44" t="s">
        <v>240</v>
      </c>
    </row>
    <row r="127" spans="1:37" ht="24.9" customHeight="1">
      <c r="A127" s="44" t="s">
        <v>192</v>
      </c>
    </row>
    <row r="128" spans="1:37" ht="24.9" customHeight="1">
      <c r="A128" s="44" t="s">
        <v>241</v>
      </c>
    </row>
    <row r="129" spans="1:46" s="34" customFormat="1" ht="24.9" customHeight="1">
      <c r="A129" s="34" t="s">
        <v>193</v>
      </c>
      <c r="F129" s="113"/>
      <c r="AK129" s="184"/>
      <c r="AL129" s="172"/>
      <c r="AM129" s="172"/>
      <c r="AN129" s="172"/>
      <c r="AO129" s="172"/>
      <c r="AP129" s="172"/>
      <c r="AQ129" s="172"/>
      <c r="AR129" s="172"/>
      <c r="AS129" s="172"/>
      <c r="AT129" s="172"/>
    </row>
    <row r="130" spans="1:46" ht="24.9" customHeight="1">
      <c r="A130" s="44" t="s">
        <v>194</v>
      </c>
    </row>
    <row r="131" spans="1:46" ht="24.9" customHeight="1">
      <c r="A131" s="44" t="s">
        <v>195</v>
      </c>
    </row>
    <row r="132" spans="1:46" ht="24.9" customHeight="1">
      <c r="A132" s="44" t="s">
        <v>196</v>
      </c>
    </row>
    <row r="133" spans="1:46" ht="24.9" customHeight="1">
      <c r="A133" s="44" t="s">
        <v>242</v>
      </c>
    </row>
    <row r="134" spans="1:46" ht="24.9" customHeight="1">
      <c r="A134" s="44" t="s">
        <v>197</v>
      </c>
    </row>
    <row r="135" spans="1:46" ht="24.9" customHeight="1">
      <c r="A135" s="44" t="s">
        <v>243</v>
      </c>
    </row>
    <row r="136" spans="1:46" s="34" customFormat="1" ht="24.9" customHeight="1">
      <c r="A136" s="34" t="s">
        <v>244</v>
      </c>
      <c r="F136" s="113"/>
      <c r="AK136" s="184"/>
      <c r="AL136" s="172"/>
      <c r="AM136" s="172"/>
      <c r="AN136" s="172"/>
      <c r="AO136" s="172"/>
      <c r="AP136" s="172"/>
      <c r="AQ136" s="172"/>
      <c r="AR136" s="172"/>
      <c r="AS136" s="172"/>
      <c r="AT136" s="172"/>
    </row>
    <row r="137" spans="1:46" ht="24.9" customHeight="1">
      <c r="A137" s="44" t="s">
        <v>245</v>
      </c>
    </row>
    <row r="138" spans="1:46" ht="24.9" customHeight="1">
      <c r="A138" s="44" t="s">
        <v>246</v>
      </c>
    </row>
    <row r="139" spans="1:46" s="34" customFormat="1" ht="24.9" customHeight="1">
      <c r="A139" s="34" t="s">
        <v>247</v>
      </c>
      <c r="F139" s="113"/>
      <c r="AK139" s="184"/>
      <c r="AL139" s="172"/>
      <c r="AM139" s="172"/>
      <c r="AN139" s="172"/>
      <c r="AO139" s="172"/>
      <c r="AP139" s="172"/>
      <c r="AQ139" s="172"/>
      <c r="AR139" s="172"/>
      <c r="AS139" s="172"/>
      <c r="AT139" s="172"/>
    </row>
    <row r="140" spans="1:46" s="34" customFormat="1" ht="24.9" customHeight="1">
      <c r="A140" s="34" t="s">
        <v>248</v>
      </c>
      <c r="F140" s="113"/>
      <c r="AK140" s="184"/>
      <c r="AL140" s="172"/>
      <c r="AM140" s="172"/>
      <c r="AN140" s="172"/>
      <c r="AO140" s="172"/>
      <c r="AP140" s="172"/>
      <c r="AQ140" s="172"/>
      <c r="AR140" s="172"/>
      <c r="AS140" s="172"/>
      <c r="AT140" s="172"/>
    </row>
    <row r="141" spans="1:46" s="34" customFormat="1" ht="24.9" customHeight="1">
      <c r="A141" s="34" t="s">
        <v>203</v>
      </c>
      <c r="F141" s="113"/>
      <c r="AK141" s="184"/>
      <c r="AL141" s="172"/>
      <c r="AM141" s="172"/>
      <c r="AN141" s="172"/>
      <c r="AO141" s="172"/>
      <c r="AP141" s="172"/>
      <c r="AQ141" s="172"/>
      <c r="AR141" s="172"/>
      <c r="AS141" s="172"/>
      <c r="AT141" s="172"/>
    </row>
    <row r="142" spans="1:46" s="34" customFormat="1" ht="24.9" customHeight="1">
      <c r="A142" s="34" t="s">
        <v>204</v>
      </c>
      <c r="F142" s="113"/>
      <c r="AK142" s="184"/>
      <c r="AL142" s="172"/>
      <c r="AM142" s="172"/>
      <c r="AN142" s="172"/>
      <c r="AO142" s="172"/>
      <c r="AP142" s="172"/>
      <c r="AQ142" s="172"/>
      <c r="AR142" s="172"/>
      <c r="AS142" s="172"/>
      <c r="AT142" s="172"/>
    </row>
    <row r="143" spans="1:46" ht="24.9" customHeight="1">
      <c r="A143" s="34"/>
    </row>
    <row r="144" spans="1:46">
      <c r="A144" s="34"/>
    </row>
  </sheetData>
  <sheetProtection algorithmName="SHA-512" hashValue="qmYOQKpfPdtUewVzSOcD6JPxcD4wKQQiMuTpnkOIePrmo6SbTyQ45BwioxpCkk5sk8KMwLhPKvjVSQFdVOMiiQ==" saltValue="M3VAwPl2/FXsVzTVtsn1Vg=="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60960</xdr:colOff>
                    <xdr:row>9</xdr:row>
                    <xdr:rowOff>182880</xdr:rowOff>
                  </from>
                  <to>
                    <xdr:col>11</xdr:col>
                    <xdr:colOff>121920</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60960</xdr:colOff>
                    <xdr:row>9</xdr:row>
                    <xdr:rowOff>182880</xdr:rowOff>
                  </from>
                  <to>
                    <xdr:col>14</xdr:col>
                    <xdr:colOff>121920</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60960</xdr:colOff>
                    <xdr:row>9</xdr:row>
                    <xdr:rowOff>182880</xdr:rowOff>
                  </from>
                  <to>
                    <xdr:col>17</xdr:col>
                    <xdr:colOff>121920</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60960</xdr:colOff>
                    <xdr:row>9</xdr:row>
                    <xdr:rowOff>182880</xdr:rowOff>
                  </from>
                  <to>
                    <xdr:col>20</xdr:col>
                    <xdr:colOff>121920</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30480</xdr:colOff>
                    <xdr:row>27</xdr:row>
                    <xdr:rowOff>38100</xdr:rowOff>
                  </from>
                  <to>
                    <xdr:col>30</xdr:col>
                    <xdr:colOff>266700</xdr:colOff>
                    <xdr:row>27</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topLeftCell="A9" zoomScaleNormal="100" zoomScaleSheetLayoutView="100" workbookViewId="0">
      <selection activeCell="I18" sqref="I18"/>
    </sheetView>
  </sheetViews>
  <sheetFormatPr defaultColWidth="9" defaultRowHeight="13.2"/>
  <cols>
    <col min="1" max="16384" width="9" style="179"/>
  </cols>
  <sheetData>
    <row r="1" spans="1:8">
      <c r="A1" s="179" t="s">
        <v>249</v>
      </c>
    </row>
    <row r="3" spans="1:8" ht="18.75" customHeight="1">
      <c r="A3" s="179" t="s">
        <v>250</v>
      </c>
      <c r="B3" s="93"/>
      <c r="C3" s="93"/>
      <c r="D3" s="93"/>
      <c r="E3" s="93"/>
      <c r="F3" s="93"/>
      <c r="G3" s="93"/>
      <c r="H3" s="93"/>
    </row>
    <row r="4" spans="1:8">
      <c r="A4" s="179" t="s">
        <v>251</v>
      </c>
      <c r="B4" s="93"/>
      <c r="C4" s="93"/>
      <c r="D4" s="93"/>
      <c r="E4" s="93"/>
      <c r="F4" s="93"/>
      <c r="G4" s="93"/>
      <c r="H4" s="93"/>
    </row>
    <row r="5" spans="1:8">
      <c r="A5" s="179" t="s">
        <v>252</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zoomScaleNormal="100" zoomScaleSheetLayoutView="100" workbookViewId="0">
      <selection activeCell="U2" sqref="U2:V2"/>
    </sheetView>
  </sheetViews>
  <sheetFormatPr defaultColWidth="8.69921875" defaultRowHeight="13.2" outlineLevelRow="1" outlineLevelCol="1"/>
  <cols>
    <col min="1" max="32" width="3.59765625" style="4" customWidth="1"/>
    <col min="33" max="33" width="3.59765625" style="28" customWidth="1"/>
    <col min="34" max="34" width="3.5" style="4" customWidth="1"/>
    <col min="35" max="35" width="2.69921875" style="176" hidden="1" customWidth="1" outlineLevel="1"/>
    <col min="36" max="36" width="22.3984375" style="176" hidden="1" customWidth="1" outlineLevel="1"/>
    <col min="37" max="37" width="24.8984375" style="176" customWidth="1" collapsed="1"/>
    <col min="38" max="42" width="2.69921875" style="176" customWidth="1"/>
    <col min="43" max="43" width="8.69921875" style="176" customWidth="1"/>
    <col min="44" max="44" width="10.5" style="176" customWidth="1"/>
    <col min="45" max="16384" width="8.69921875" style="4"/>
  </cols>
  <sheetData>
    <row r="1" spans="1:35" ht="16.2" customHeight="1">
      <c r="A1" s="3" t="s">
        <v>253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2" customHeight="1">
      <c r="A2" s="583" t="s">
        <v>254</v>
      </c>
      <c r="B2" s="583"/>
      <c r="C2" s="583"/>
      <c r="D2" s="583"/>
      <c r="E2" s="583"/>
      <c r="F2" s="583"/>
      <c r="G2" s="583"/>
      <c r="H2" s="583"/>
      <c r="I2" s="583"/>
      <c r="J2" s="583"/>
      <c r="K2" s="583"/>
      <c r="L2" s="583"/>
      <c r="M2" s="583"/>
      <c r="N2" s="583"/>
      <c r="O2" s="583"/>
      <c r="P2" s="583"/>
      <c r="Q2" s="583"/>
      <c r="R2" s="583"/>
      <c r="S2" s="583"/>
      <c r="T2" s="583"/>
      <c r="U2" s="584">
        <v>7</v>
      </c>
      <c r="V2" s="584"/>
      <c r="W2" s="164" t="s">
        <v>255</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6" t="s">
        <v>256</v>
      </c>
      <c r="R4" s="606"/>
      <c r="S4" s="606"/>
      <c r="T4" s="606"/>
      <c r="U4" s="606"/>
      <c r="V4" s="607" t="str">
        <f>IF('様式95_外来・在宅ベースアップ評価料（Ⅰ）'!H5=0,"",'様式95_外来・在宅ベースアップ評価料（Ⅰ）'!H5)</f>
        <v/>
      </c>
      <c r="W4" s="607"/>
      <c r="X4" s="607"/>
      <c r="Y4" s="607"/>
      <c r="Z4" s="607"/>
      <c r="AA4" s="607"/>
      <c r="AB4" s="607"/>
      <c r="AC4" s="607"/>
      <c r="AD4" s="607"/>
      <c r="AE4" s="607"/>
      <c r="AF4" s="607"/>
      <c r="AG4" s="607"/>
      <c r="AH4" s="104"/>
      <c r="AI4" s="196"/>
    </row>
    <row r="5" spans="1:35" ht="16.2" customHeight="1">
      <c r="A5" s="3"/>
      <c r="B5" s="3"/>
      <c r="C5" s="3"/>
      <c r="D5" s="3"/>
      <c r="E5" s="3"/>
      <c r="F5" s="3"/>
      <c r="G5" s="3"/>
      <c r="H5" s="3"/>
      <c r="I5" s="3"/>
      <c r="J5" s="3"/>
      <c r="K5" s="3"/>
      <c r="L5" s="3"/>
      <c r="M5" s="3"/>
      <c r="N5" s="3"/>
      <c r="O5" s="3"/>
      <c r="P5" s="3"/>
      <c r="Q5" s="585" t="s">
        <v>257</v>
      </c>
      <c r="R5" s="585"/>
      <c r="S5" s="585"/>
      <c r="T5" s="585"/>
      <c r="U5" s="586"/>
      <c r="V5" s="608" t="str">
        <f>IF(様式97_入院ベースアップ評価料!H6="","",様式97_入院ベースアップ評価料!H6)</f>
        <v/>
      </c>
      <c r="W5" s="608"/>
      <c r="X5" s="608"/>
      <c r="Y5" s="608"/>
      <c r="Z5" s="608"/>
      <c r="AA5" s="608"/>
      <c r="AB5" s="608"/>
      <c r="AC5" s="608"/>
      <c r="AD5" s="608"/>
      <c r="AE5" s="608"/>
      <c r="AF5" s="608"/>
      <c r="AG5" s="608"/>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2" customHeight="1">
      <c r="A7" s="2" t="s">
        <v>258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2" customHeight="1" thickBot="1">
      <c r="A8" s="3" t="s">
        <v>259</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2" customHeight="1">
      <c r="A9" s="2"/>
      <c r="B9" s="616"/>
      <c r="C9" s="616"/>
      <c r="D9" s="617" t="s">
        <v>260</v>
      </c>
      <c r="E9" s="617"/>
      <c r="F9" s="617"/>
      <c r="G9" s="617"/>
      <c r="H9" s="617"/>
      <c r="I9" s="617"/>
      <c r="J9" s="617"/>
      <c r="K9" s="617"/>
      <c r="L9" s="617"/>
      <c r="M9" s="617"/>
      <c r="N9" s="617"/>
      <c r="O9" s="617"/>
      <c r="P9" s="617"/>
      <c r="Q9" s="617"/>
      <c r="R9" s="617"/>
      <c r="S9" s="617"/>
      <c r="T9" s="617"/>
      <c r="U9" s="617"/>
      <c r="V9" s="617"/>
      <c r="W9" s="617"/>
      <c r="X9" s="617"/>
      <c r="Y9" s="617"/>
      <c r="Z9" s="617"/>
      <c r="AA9" s="3"/>
      <c r="AB9" s="3"/>
      <c r="AC9" s="3"/>
      <c r="AD9" s="3"/>
      <c r="AE9" s="3"/>
      <c r="AF9" s="3"/>
      <c r="AG9" s="19"/>
    </row>
    <row r="10" spans="1:35" ht="16.2" customHeight="1" thickBot="1">
      <c r="A10" s="2"/>
      <c r="B10" s="599"/>
      <c r="C10" s="599"/>
      <c r="D10" s="600" t="s">
        <v>261</v>
      </c>
      <c r="E10" s="600"/>
      <c r="F10" s="600"/>
      <c r="G10" s="600"/>
      <c r="H10" s="600"/>
      <c r="I10" s="600"/>
      <c r="J10" s="600"/>
      <c r="K10" s="600"/>
      <c r="L10" s="600"/>
      <c r="M10" s="600"/>
      <c r="N10" s="600"/>
      <c r="O10" s="600"/>
      <c r="P10" s="600"/>
      <c r="Q10" s="600"/>
      <c r="R10" s="600"/>
      <c r="S10" s="600"/>
      <c r="T10" s="600"/>
      <c r="U10" s="600"/>
      <c r="V10" s="600"/>
      <c r="W10" s="600"/>
      <c r="X10" s="600"/>
      <c r="Y10" s="600"/>
      <c r="Z10" s="600"/>
      <c r="AA10" s="3"/>
      <c r="AB10" s="3"/>
      <c r="AC10" s="3"/>
      <c r="AD10" s="3"/>
      <c r="AE10" s="3"/>
      <c r="AF10" s="3"/>
      <c r="AG10" s="19"/>
    </row>
    <row r="11" spans="1:3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2" customHeight="1" thickBot="1">
      <c r="A15" s="3" t="s">
        <v>262</v>
      </c>
      <c r="B15" s="3"/>
      <c r="C15" s="3"/>
      <c r="D15" s="3"/>
      <c r="E15" s="3"/>
      <c r="F15" s="3"/>
      <c r="L15" s="3"/>
      <c r="M15" s="3"/>
      <c r="N15" s="3"/>
      <c r="O15" s="3"/>
      <c r="P15" s="3"/>
      <c r="Q15" s="3"/>
      <c r="R15" s="3"/>
      <c r="S15" s="3"/>
      <c r="T15" s="3"/>
      <c r="U15" s="3"/>
      <c r="V15" s="3"/>
      <c r="AE15" s="3"/>
      <c r="AF15" s="3"/>
      <c r="AG15" s="19"/>
    </row>
    <row r="16" spans="1:35" ht="16.2" customHeight="1" thickBot="1">
      <c r="B16" s="623" t="s">
        <v>15</v>
      </c>
      <c r="C16" s="623"/>
      <c r="D16" s="623"/>
      <c r="E16" s="598"/>
      <c r="F16" s="598"/>
      <c r="G16" s="20" t="s">
        <v>16</v>
      </c>
      <c r="H16" s="598"/>
      <c r="I16" s="598"/>
      <c r="J16" s="20" t="s">
        <v>263</v>
      </c>
      <c r="K16" s="20"/>
      <c r="L16" s="20" t="s">
        <v>264</v>
      </c>
      <c r="M16" s="20" t="s">
        <v>15</v>
      </c>
      <c r="N16" s="20"/>
      <c r="O16" s="598"/>
      <c r="P16" s="598"/>
      <c r="Q16" s="20" t="s">
        <v>16</v>
      </c>
      <c r="R16" s="598"/>
      <c r="S16" s="598"/>
      <c r="T16" s="21" t="s">
        <v>263</v>
      </c>
      <c r="V16" s="618">
        <f>IF(E16=O16,R16-H16+1,IF(O16-E16=1,12-H16+1+R16,IF(O16-E16=2,12-H16+1+R16+12,"エラー")))</f>
        <v>1</v>
      </c>
      <c r="W16" s="618"/>
      <c r="X16" s="618"/>
      <c r="Y16" s="619"/>
      <c r="Z16" s="3" t="s">
        <v>265</v>
      </c>
      <c r="AA16" s="3"/>
      <c r="AG16" s="19"/>
    </row>
    <row r="17" spans="1:33" ht="16.2" customHeight="1">
      <c r="B17" s="149"/>
      <c r="C17" s="28"/>
      <c r="D17" s="28"/>
      <c r="E17" s="28"/>
      <c r="F17" s="28"/>
      <c r="H17" s="28"/>
      <c r="I17" s="28"/>
      <c r="O17" s="28"/>
      <c r="P17" s="28"/>
      <c r="R17" s="28"/>
      <c r="S17" s="28"/>
      <c r="V17" s="28"/>
      <c r="W17" s="28"/>
      <c r="X17" s="28"/>
      <c r="Y17" s="28"/>
    </row>
    <row r="18" spans="1:33" ht="16.2"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2"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2" customHeight="1" thickBot="1">
      <c r="A20" s="3" t="s">
        <v>266</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2" customHeight="1" thickBot="1">
      <c r="A21" s="3"/>
      <c r="B21" s="623" t="s">
        <v>15</v>
      </c>
      <c r="C21" s="623"/>
      <c r="D21" s="623"/>
      <c r="E21" s="598"/>
      <c r="F21" s="598"/>
      <c r="G21" s="20" t="s">
        <v>16</v>
      </c>
      <c r="H21" s="598"/>
      <c r="I21" s="598"/>
      <c r="J21" s="20" t="s">
        <v>263</v>
      </c>
      <c r="K21" s="20"/>
      <c r="L21" s="20" t="s">
        <v>264</v>
      </c>
      <c r="M21" s="20" t="s">
        <v>15</v>
      </c>
      <c r="N21" s="20"/>
      <c r="O21" s="598"/>
      <c r="P21" s="598"/>
      <c r="Q21" s="20" t="s">
        <v>16</v>
      </c>
      <c r="R21" s="598"/>
      <c r="S21" s="598"/>
      <c r="T21" s="21" t="s">
        <v>263</v>
      </c>
      <c r="V21" s="618">
        <f>IF(E21=O21,R21-H21+1,IF(O21-E21=1,12-H21+1+R21,IF(O21-E21=2,12-H21+1+R21+12,"エラー")))</f>
        <v>1</v>
      </c>
      <c r="W21" s="618"/>
      <c r="X21" s="618"/>
      <c r="Y21" s="619"/>
      <c r="Z21" s="3" t="s">
        <v>265</v>
      </c>
      <c r="AA21" s="3"/>
      <c r="AG21" s="19"/>
    </row>
    <row r="22" spans="1:33" ht="16.2" customHeight="1">
      <c r="A22" s="3"/>
      <c r="B22" s="150"/>
      <c r="D22" s="28"/>
      <c r="E22" s="28"/>
      <c r="G22" s="28"/>
      <c r="H22" s="28"/>
      <c r="N22" s="28"/>
      <c r="O22" s="28"/>
      <c r="Q22" s="28"/>
      <c r="R22" s="28"/>
      <c r="U22" s="3"/>
      <c r="AB22" s="3"/>
      <c r="AC22" s="3"/>
      <c r="AD22" s="3"/>
      <c r="AE22" s="3"/>
      <c r="AF22" s="3"/>
      <c r="AG22" s="19"/>
    </row>
    <row r="23" spans="1:33" ht="16.2" customHeight="1">
      <c r="A23" s="3"/>
      <c r="B23" s="150"/>
      <c r="D23" s="28"/>
      <c r="E23" s="28"/>
      <c r="G23" s="28"/>
      <c r="H23" s="28"/>
      <c r="N23" s="28"/>
      <c r="O23" s="28"/>
      <c r="Q23" s="28"/>
      <c r="R23" s="28"/>
      <c r="U23" s="3"/>
      <c r="AB23" s="3"/>
      <c r="AC23" s="3"/>
      <c r="AD23" s="3"/>
      <c r="AE23" s="3"/>
      <c r="AF23" s="3"/>
      <c r="AG23" s="19"/>
    </row>
    <row r="24" spans="1:33" ht="16.2" customHeight="1">
      <c r="A24" s="3"/>
      <c r="B24" s="150"/>
      <c r="D24" s="28"/>
      <c r="E24" s="28"/>
      <c r="G24" s="28"/>
      <c r="H24" s="28"/>
      <c r="N24" s="28"/>
      <c r="O24" s="28"/>
      <c r="Q24" s="28"/>
      <c r="R24" s="28"/>
      <c r="U24" s="3"/>
      <c r="AB24" s="3"/>
      <c r="AC24" s="3"/>
      <c r="AD24" s="3"/>
      <c r="AE24" s="3"/>
      <c r="AF24" s="3"/>
      <c r="AG24" s="19"/>
    </row>
    <row r="25" spans="1:33" ht="16.2" customHeight="1">
      <c r="A25" s="3"/>
      <c r="B25" s="150"/>
      <c r="D25" s="28"/>
      <c r="E25" s="28"/>
      <c r="G25" s="28"/>
      <c r="H25" s="28"/>
      <c r="N25" s="28"/>
      <c r="O25" s="28"/>
      <c r="Q25" s="28"/>
      <c r="R25" s="28"/>
      <c r="U25" s="3"/>
      <c r="AB25" s="3"/>
      <c r="AC25" s="3"/>
      <c r="AD25" s="3"/>
      <c r="AE25" s="3"/>
      <c r="AF25" s="3"/>
      <c r="AG25" s="19"/>
    </row>
    <row r="26" spans="1:33" ht="16.2" customHeight="1">
      <c r="A26" s="3"/>
      <c r="B26" s="150"/>
      <c r="D26" s="28"/>
      <c r="E26" s="28"/>
      <c r="G26" s="28"/>
      <c r="H26" s="28"/>
      <c r="N26" s="28"/>
      <c r="O26" s="28"/>
      <c r="Q26" s="28"/>
      <c r="R26" s="28"/>
      <c r="U26" s="3"/>
      <c r="AB26" s="3"/>
      <c r="AC26" s="3"/>
      <c r="AD26" s="3"/>
      <c r="AE26" s="3"/>
      <c r="AF26" s="3"/>
      <c r="AG26" s="19"/>
    </row>
    <row r="27" spans="1:33" ht="16.2" customHeight="1" thickBot="1">
      <c r="A27" s="2" t="s">
        <v>267</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2" customHeight="1">
      <c r="A28" s="27" t="s">
        <v>268</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20">
        <f>IFERROR(SUM(AB29:AF30),"")</f>
        <v>0</v>
      </c>
      <c r="AC28" s="620"/>
      <c r="AD28" s="620"/>
      <c r="AE28" s="620"/>
      <c r="AF28" s="620"/>
      <c r="AG28" s="132" t="s">
        <v>269</v>
      </c>
    </row>
    <row r="29" spans="1:33" ht="16.2" customHeight="1">
      <c r="A29" s="53"/>
      <c r="B29" s="621" t="s">
        <v>270</v>
      </c>
      <c r="C29" s="621"/>
      <c r="D29" s="621"/>
      <c r="E29" s="621"/>
      <c r="F29" s="621"/>
      <c r="G29" s="621"/>
      <c r="H29" s="621"/>
      <c r="I29" s="621"/>
      <c r="J29" s="621"/>
      <c r="K29" s="621"/>
      <c r="L29" s="621"/>
      <c r="M29" s="621"/>
      <c r="N29" s="621"/>
      <c r="O29" s="621"/>
      <c r="P29" s="621"/>
      <c r="Q29" s="621"/>
      <c r="R29" s="621"/>
      <c r="S29" s="621"/>
      <c r="T29" s="621"/>
      <c r="U29" s="621"/>
      <c r="V29" s="621"/>
      <c r="W29" s="621"/>
      <c r="X29" s="14"/>
      <c r="Y29" s="14" t="s">
        <v>271</v>
      </c>
      <c r="Z29" s="14"/>
      <c r="AA29" s="14"/>
      <c r="AB29" s="622">
        <f>様式97_入院ベースアップ評価料!M71*V21*10</f>
        <v>0</v>
      </c>
      <c r="AC29" s="622"/>
      <c r="AD29" s="622"/>
      <c r="AE29" s="622"/>
      <c r="AF29" s="622"/>
      <c r="AG29" s="118" t="s">
        <v>269</v>
      </c>
    </row>
    <row r="30" spans="1:33" ht="16.2" customHeight="1">
      <c r="A30" s="52"/>
      <c r="B30" s="56" t="s">
        <v>272</v>
      </c>
      <c r="C30" s="5"/>
      <c r="D30" s="5"/>
      <c r="E30" s="5"/>
      <c r="F30" s="5"/>
      <c r="G30" s="5"/>
      <c r="H30" s="5"/>
      <c r="I30" s="5"/>
      <c r="J30" s="5"/>
      <c r="K30" s="5"/>
      <c r="L30" s="5"/>
      <c r="M30" s="58"/>
      <c r="N30" s="58"/>
      <c r="O30" s="58"/>
      <c r="P30" s="58"/>
      <c r="Q30" s="58"/>
      <c r="R30" s="58"/>
      <c r="S30" s="58"/>
      <c r="T30" s="58"/>
      <c r="U30" s="58"/>
      <c r="V30" s="58"/>
      <c r="W30" s="58"/>
      <c r="X30" s="58"/>
      <c r="Y30" s="58"/>
      <c r="Z30" s="58"/>
      <c r="AA30" s="58"/>
      <c r="AB30" s="589">
        <f>IFERROR(AB31*AB32*10,0)</f>
        <v>0</v>
      </c>
      <c r="AC30" s="589"/>
      <c r="AD30" s="589"/>
      <c r="AE30" s="589"/>
      <c r="AF30" s="589"/>
      <c r="AG30" s="168" t="s">
        <v>269</v>
      </c>
    </row>
    <row r="31" spans="1:33" ht="16.2" customHeight="1">
      <c r="A31" s="52"/>
      <c r="B31" s="57"/>
      <c r="C31" s="59" t="s">
        <v>273</v>
      </c>
      <c r="D31" s="60"/>
      <c r="E31" s="60"/>
      <c r="F31" s="60"/>
      <c r="G31" s="60"/>
      <c r="H31" s="60"/>
      <c r="I31" s="60"/>
      <c r="J31" s="60"/>
      <c r="K31" s="60"/>
      <c r="L31" s="60"/>
      <c r="M31" s="58"/>
      <c r="N31" s="58"/>
      <c r="O31" s="5" t="s">
        <v>274</v>
      </c>
      <c r="P31" s="601" t="str">
        <f>様式97_入院ベースアップ評価料!P97</f>
        <v>算定不可</v>
      </c>
      <c r="Q31" s="601"/>
      <c r="R31" s="601"/>
      <c r="S31" s="601"/>
      <c r="T31" s="601"/>
      <c r="U31" s="601"/>
      <c r="V31" s="601"/>
      <c r="W31" s="601"/>
      <c r="X31" s="5" t="s">
        <v>131</v>
      </c>
      <c r="Y31" s="5" t="s">
        <v>271</v>
      </c>
      <c r="Z31" s="5" t="s">
        <v>112</v>
      </c>
      <c r="AA31" s="5"/>
      <c r="AB31" s="602" t="str">
        <f>IFERROR(VLOOKUP(P31,'リスト（入院）'!C:D,2,FALSE),"-")</f>
        <v>-</v>
      </c>
      <c r="AC31" s="602"/>
      <c r="AD31" s="602"/>
      <c r="AE31" s="602"/>
      <c r="AF31" s="602"/>
      <c r="AG31" s="168" t="s">
        <v>275</v>
      </c>
    </row>
    <row r="32" spans="1:33" ht="16.2" customHeight="1">
      <c r="A32" s="16"/>
      <c r="B32" s="83"/>
      <c r="C32" s="3" t="s">
        <v>276</v>
      </c>
      <c r="D32" s="14"/>
      <c r="E32" s="14"/>
      <c r="F32" s="14"/>
      <c r="G32" s="14"/>
      <c r="H32" s="14"/>
      <c r="I32" s="14"/>
      <c r="J32" s="14"/>
      <c r="K32" s="14"/>
      <c r="L32" s="14"/>
      <c r="M32" s="14"/>
      <c r="N32" s="14"/>
      <c r="O32" s="14"/>
      <c r="P32" s="14"/>
      <c r="Q32" s="14"/>
      <c r="R32" s="14"/>
      <c r="S32" s="14"/>
      <c r="T32" s="14"/>
      <c r="U32" s="14"/>
      <c r="V32" s="14"/>
      <c r="W32" s="14"/>
      <c r="X32" s="14"/>
      <c r="Y32" s="14"/>
      <c r="Z32" s="14"/>
      <c r="AA32" s="14"/>
      <c r="AB32" s="603" t="str">
        <f>IF(様式97_入院ベースアップ評価料!H5="","0",様式97_入院ベースアップ評価料!M76*V21)</f>
        <v>0</v>
      </c>
      <c r="AC32" s="603"/>
      <c r="AD32" s="603"/>
      <c r="AE32" s="603"/>
      <c r="AF32" s="603"/>
      <c r="AG32" s="118" t="s">
        <v>277</v>
      </c>
    </row>
    <row r="33" spans="1:42" ht="16.2" customHeight="1">
      <c r="A33" s="82"/>
      <c r="B33" s="38" t="s">
        <v>278</v>
      </c>
      <c r="C33" s="5"/>
      <c r="D33" s="5"/>
      <c r="E33" s="5"/>
      <c r="F33" s="5"/>
      <c r="G33" s="5"/>
      <c r="H33" s="5"/>
      <c r="I33" s="5"/>
      <c r="J33" s="5"/>
      <c r="K33" s="5"/>
      <c r="L33" s="5"/>
      <c r="M33" s="5"/>
      <c r="N33" s="5"/>
      <c r="O33" s="5"/>
      <c r="P33" s="5"/>
      <c r="Q33" s="5"/>
      <c r="R33" s="5"/>
      <c r="S33" s="5"/>
      <c r="T33" s="5"/>
      <c r="U33" s="5"/>
      <c r="V33" s="5"/>
      <c r="W33" s="5"/>
      <c r="X33" s="5"/>
      <c r="Y33" s="5"/>
      <c r="Z33" s="5"/>
      <c r="AA33" s="5"/>
      <c r="AB33" s="591">
        <v>0</v>
      </c>
      <c r="AC33" s="591"/>
      <c r="AD33" s="591"/>
      <c r="AE33" s="591"/>
      <c r="AF33" s="591"/>
      <c r="AG33" s="168" t="s">
        <v>279</v>
      </c>
    </row>
    <row r="34" spans="1:42" ht="16.2" customHeight="1" thickBot="1">
      <c r="A34" s="151" t="s">
        <v>280</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588">
        <v>0</v>
      </c>
      <c r="AC34" s="588"/>
      <c r="AD34" s="588"/>
      <c r="AE34" s="588"/>
      <c r="AF34" s="588"/>
      <c r="AG34" s="133" t="s">
        <v>279</v>
      </c>
    </row>
    <row r="35" spans="1:42" ht="16.2" customHeight="1" thickTop="1" thickBot="1">
      <c r="A35" s="7" t="s">
        <v>281</v>
      </c>
      <c r="B35" s="8"/>
      <c r="C35" s="8"/>
      <c r="D35" s="8"/>
      <c r="E35" s="8"/>
      <c r="F35" s="8"/>
      <c r="G35" s="8"/>
      <c r="H35" s="8"/>
      <c r="I35" s="8"/>
      <c r="J35" s="8"/>
      <c r="K35" s="8"/>
      <c r="L35" s="8"/>
      <c r="M35" s="8"/>
      <c r="N35" s="8"/>
      <c r="O35" s="8"/>
      <c r="P35" s="8"/>
      <c r="Q35" s="8"/>
      <c r="R35" s="8"/>
      <c r="S35" s="8"/>
      <c r="T35" s="8"/>
      <c r="U35" s="8"/>
      <c r="V35" s="8"/>
      <c r="W35" s="8"/>
      <c r="X35" s="8"/>
      <c r="Y35" s="8"/>
      <c r="Z35" s="8"/>
      <c r="AA35" s="8"/>
      <c r="AB35" s="587">
        <f>IFERROR(AB28-AB33+AB34,"")</f>
        <v>0</v>
      </c>
      <c r="AC35" s="587"/>
      <c r="AD35" s="587"/>
      <c r="AE35" s="587"/>
      <c r="AF35" s="587"/>
      <c r="AG35" s="134" t="s">
        <v>269</v>
      </c>
    </row>
    <row r="36" spans="1:42" ht="16.2" customHeight="1">
      <c r="A36" s="378" t="s">
        <v>1519</v>
      </c>
      <c r="B36" s="380" t="s">
        <v>1560</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2" customHeight="1">
      <c r="A37" s="3"/>
      <c r="B37" s="380" t="s">
        <v>1596</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2" customHeight="1"/>
    <row r="39" spans="1:42" ht="16.2" customHeight="1" thickBot="1">
      <c r="A39" s="2" t="s">
        <v>282</v>
      </c>
      <c r="AP39" s="376"/>
    </row>
    <row r="40" spans="1:42" ht="16.2" customHeight="1">
      <c r="A40" s="10" t="s">
        <v>283</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596"/>
      <c r="AC40" s="596"/>
      <c r="AD40" s="596"/>
      <c r="AE40" s="596"/>
      <c r="AF40" s="596"/>
      <c r="AG40" s="119" t="s">
        <v>269</v>
      </c>
      <c r="AJ40" s="176" t="str">
        <f>IF(AB35&gt;AB40,"NG","OK")</f>
        <v>OK</v>
      </c>
      <c r="AK40" s="252" t="str">
        <f>IF(AJ40="NG","←（８）全体の賃金改善の見込み額は（７）算定金額の見込み（繰越額調整後）の値を上回るように設定してください","")</f>
        <v/>
      </c>
    </row>
    <row r="41" spans="1:42" ht="16.2" hidden="1" customHeight="1" outlineLevel="1">
      <c r="A41" s="16"/>
      <c r="B41" s="354" t="s">
        <v>284</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597">
        <f>AB35</f>
        <v>0</v>
      </c>
      <c r="AC41" s="597"/>
      <c r="AD41" s="597"/>
      <c r="AE41" s="597"/>
      <c r="AF41" s="597"/>
      <c r="AG41" s="339" t="s">
        <v>269</v>
      </c>
    </row>
    <row r="42" spans="1:42" ht="16.2" customHeight="1" collapsed="1">
      <c r="A42" s="40"/>
      <c r="B42" s="39" t="s">
        <v>1599</v>
      </c>
      <c r="C42" s="5"/>
      <c r="D42" s="5"/>
      <c r="E42" s="5"/>
      <c r="F42" s="5"/>
      <c r="G42" s="5"/>
      <c r="H42" s="5"/>
      <c r="I42" s="5"/>
      <c r="J42" s="5"/>
      <c r="K42" s="5"/>
      <c r="L42" s="5"/>
      <c r="M42" s="5"/>
      <c r="N42" s="5"/>
      <c r="O42" s="5"/>
      <c r="P42" s="5"/>
      <c r="Q42" s="5"/>
      <c r="R42" s="5"/>
      <c r="S42" s="5"/>
      <c r="T42" s="5"/>
      <c r="U42" s="5"/>
      <c r="V42" s="5"/>
      <c r="W42" s="5"/>
      <c r="X42" s="5"/>
      <c r="Y42" s="5"/>
      <c r="Z42" s="5"/>
      <c r="AA42" s="5"/>
      <c r="AB42" s="591"/>
      <c r="AC42" s="591"/>
      <c r="AD42" s="591"/>
      <c r="AE42" s="591"/>
      <c r="AF42" s="591"/>
      <c r="AG42" s="168" t="s">
        <v>269</v>
      </c>
    </row>
    <row r="43" spans="1:42" ht="16.2" customHeight="1">
      <c r="A43" s="40"/>
      <c r="B43" s="96" t="s">
        <v>1600</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593"/>
      <c r="AC43" s="593"/>
      <c r="AD43" s="593"/>
      <c r="AE43" s="593"/>
      <c r="AF43" s="593"/>
      <c r="AG43" s="136" t="s">
        <v>269</v>
      </c>
    </row>
    <row r="44" spans="1:42" ht="16.2" customHeight="1" thickBot="1">
      <c r="A44" s="86"/>
      <c r="B44" s="77" t="s">
        <v>1601</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592">
        <f>AB40-SUM(AB42:AF43)</f>
        <v>0</v>
      </c>
      <c r="AC44" s="592"/>
      <c r="AD44" s="592"/>
      <c r="AE44" s="592"/>
      <c r="AF44" s="592"/>
      <c r="AG44" s="135" t="s">
        <v>269</v>
      </c>
    </row>
    <row r="45" spans="1:42" ht="16.2" customHeight="1">
      <c r="A45" s="378" t="s">
        <v>1519</v>
      </c>
      <c r="B45" s="377" t="s">
        <v>1557</v>
      </c>
      <c r="C45" s="377"/>
      <c r="D45" s="37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2" customHeight="1">
      <c r="A46" s="377"/>
      <c r="B46" s="377" t="s">
        <v>1558</v>
      </c>
      <c r="C46" s="377"/>
      <c r="D46" s="37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2" customHeight="1">
      <c r="A47" s="378" t="s">
        <v>1519</v>
      </c>
      <c r="B47" s="377" t="s">
        <v>1582</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9"/>
    </row>
    <row r="48" spans="1:42" ht="16.2" customHeight="1">
      <c r="A48" s="378" t="s">
        <v>1519</v>
      </c>
      <c r="B48" s="377" t="s">
        <v>1559</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2" customHeight="1">
      <c r="A49" s="414"/>
      <c r="B49" s="389" t="s">
        <v>1597</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2" customHeight="1">
      <c r="A50" s="3"/>
      <c r="B50" s="390" t="s">
        <v>1598</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2" hidden="1" customHeight="1" outlineLevel="1">
      <c r="A51" s="378" t="s">
        <v>1519</v>
      </c>
      <c r="B51" s="390" t="s">
        <v>1571</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2" hidden="1" customHeight="1" outlineLevel="1">
      <c r="A52" s="3"/>
      <c r="B52" s="389" t="s">
        <v>1562</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2" hidden="1" customHeight="1" outlineLevel="1">
      <c r="A53" s="3"/>
      <c r="B53" s="390" t="s">
        <v>1563</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2" hidden="1" customHeight="1" outlineLevel="1">
      <c r="A54" s="378" t="s">
        <v>1519</v>
      </c>
      <c r="B54" s="389" t="s">
        <v>1594</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2" hidden="1" customHeight="1" outlineLevel="1">
      <c r="A55" s="3"/>
      <c r="B55" s="389" t="s">
        <v>1595</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2"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row>
    <row r="57" spans="1:37" ht="16.2" customHeight="1">
      <c r="A57" s="156" t="s">
        <v>1478</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2" customHeight="1">
      <c r="A58" s="378" t="s">
        <v>1519</v>
      </c>
      <c r="B58" s="377" t="s">
        <v>1575</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87"/>
      <c r="AB58" s="387"/>
      <c r="AC58" s="387"/>
      <c r="AD58" s="387"/>
      <c r="AE58" s="387"/>
      <c r="AF58" s="387"/>
      <c r="AG58" s="387"/>
      <c r="AH58" s="387"/>
      <c r="AI58" s="391"/>
      <c r="AJ58" s="392"/>
      <c r="AK58" s="392"/>
    </row>
    <row r="59" spans="1:37" ht="16.2" customHeight="1">
      <c r="A59" s="388"/>
      <c r="B59" s="377" t="s">
        <v>1576</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87"/>
      <c r="AB59" s="387"/>
      <c r="AC59" s="387"/>
      <c r="AD59" s="387"/>
      <c r="AE59" s="387"/>
      <c r="AF59" s="387"/>
      <c r="AG59" s="387"/>
      <c r="AH59" s="387"/>
      <c r="AI59" s="391"/>
      <c r="AJ59" s="392"/>
      <c r="AK59" s="392"/>
    </row>
    <row r="60" spans="1:37" ht="16.2" customHeight="1">
      <c r="A60" s="378" t="s">
        <v>1519</v>
      </c>
      <c r="B60" s="377" t="s">
        <v>1523</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2" customHeight="1">
      <c r="A61" s="408" t="s">
        <v>1519</v>
      </c>
      <c r="B61" s="409" t="s">
        <v>1602</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10"/>
      <c r="AB61" s="410"/>
      <c r="AC61" s="410"/>
      <c r="AD61" s="410"/>
      <c r="AE61" s="410"/>
      <c r="AF61" s="410"/>
      <c r="AG61" s="410"/>
      <c r="AH61" s="387"/>
      <c r="AI61" s="391"/>
      <c r="AJ61" s="392"/>
      <c r="AK61" s="392"/>
    </row>
    <row r="62" spans="1:37" ht="16.2" customHeight="1">
      <c r="A62" s="411"/>
      <c r="B62" s="409" t="s">
        <v>1603</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10"/>
      <c r="AB62" s="410"/>
      <c r="AC62" s="410"/>
      <c r="AD62" s="410"/>
      <c r="AE62" s="410"/>
      <c r="AF62" s="410"/>
      <c r="AG62" s="410"/>
      <c r="AH62" s="387"/>
      <c r="AI62" s="391"/>
      <c r="AJ62" s="392"/>
      <c r="AK62" s="392"/>
    </row>
    <row r="63" spans="1:37" ht="16.2" customHeight="1">
      <c r="A63" s="412"/>
      <c r="B63" s="409" t="s">
        <v>1604</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2" customHeight="1">
      <c r="A64" s="378" t="s">
        <v>1519</v>
      </c>
      <c r="B64" s="377" t="s">
        <v>1585</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87"/>
      <c r="AB64" s="387"/>
      <c r="AC64" s="387"/>
      <c r="AD64" s="387"/>
      <c r="AE64" s="387"/>
      <c r="AF64" s="387"/>
      <c r="AG64" s="387"/>
      <c r="AH64" s="387"/>
      <c r="AI64" s="391"/>
      <c r="AJ64" s="392"/>
      <c r="AK64" s="392"/>
    </row>
    <row r="65" spans="1:44" ht="16.2" customHeight="1">
      <c r="A65" s="388"/>
      <c r="B65" s="377" t="s">
        <v>1586</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387"/>
      <c r="AI65" s="391"/>
      <c r="AJ65" s="392"/>
      <c r="AK65" s="392"/>
    </row>
    <row r="66" spans="1:44" ht="16.2" customHeight="1">
      <c r="A66" s="415" t="s">
        <v>1519</v>
      </c>
      <c r="B66" s="377" t="s">
        <v>1582</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2" customHeight="1">
      <c r="A67" s="416" t="s">
        <v>1537</v>
      </c>
      <c r="B67" s="417"/>
      <c r="C67" s="3"/>
      <c r="D67" s="3"/>
      <c r="E67" s="3"/>
      <c r="F67" s="3"/>
      <c r="G67" s="3"/>
      <c r="H67" s="3"/>
      <c r="I67" s="3"/>
      <c r="J67" s="3"/>
      <c r="K67" s="3"/>
      <c r="L67" s="3"/>
      <c r="M67" s="3"/>
      <c r="N67" s="300"/>
      <c r="O67" s="300"/>
      <c r="P67" s="300"/>
      <c r="Q67" s="300"/>
      <c r="R67" s="300"/>
      <c r="S67" s="300"/>
      <c r="T67" s="300"/>
      <c r="U67" s="300"/>
      <c r="V67" s="300"/>
      <c r="W67" s="300"/>
      <c r="X67" s="300"/>
      <c r="Y67" s="300"/>
      <c r="Z67" s="300"/>
      <c r="AA67" s="328"/>
      <c r="AB67" s="328"/>
      <c r="AC67" s="328"/>
      <c r="AD67" s="328"/>
      <c r="AE67" s="328"/>
      <c r="AF67" s="300"/>
      <c r="AG67" s="261"/>
      <c r="AH67" s="176"/>
      <c r="AR67" s="4"/>
    </row>
    <row r="68" spans="1:44" ht="16.2" customHeight="1" thickBot="1">
      <c r="A68" s="2" t="s">
        <v>1612</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2" customHeight="1">
      <c r="A69" s="107" t="s">
        <v>1605</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595">
        <f>SUM(AB78,AB87,AB96,AB105,AB114)</f>
        <v>0</v>
      </c>
      <c r="AC69" s="595"/>
      <c r="AD69" s="595"/>
      <c r="AE69" s="595"/>
      <c r="AF69" s="595"/>
      <c r="AG69" s="78" t="s">
        <v>288</v>
      </c>
      <c r="AH69" s="28"/>
      <c r="AI69" s="181"/>
    </row>
    <row r="70" spans="1:44" ht="16.2" customHeight="1">
      <c r="A70" s="1" t="s">
        <v>1606</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594">
        <f t="shared" ref="AB70:AB74" si="0">SUM(AB79,AB88,AB97,AB106,AB115)</f>
        <v>0</v>
      </c>
      <c r="AC70" s="594"/>
      <c r="AD70" s="594"/>
      <c r="AE70" s="594"/>
      <c r="AF70" s="594"/>
      <c r="AG70" s="118" t="s">
        <v>269</v>
      </c>
    </row>
    <row r="71" spans="1:44" ht="16.2" customHeight="1">
      <c r="A71" s="1" t="s">
        <v>1607</v>
      </c>
      <c r="B71" s="3"/>
      <c r="C71" s="3"/>
      <c r="D71" s="3"/>
      <c r="E71" s="3"/>
      <c r="F71" s="3"/>
      <c r="G71" s="3"/>
      <c r="H71" s="3"/>
      <c r="I71" s="3"/>
      <c r="J71" s="3"/>
      <c r="K71" s="3"/>
      <c r="L71" s="3"/>
      <c r="M71" s="3"/>
      <c r="N71" s="3"/>
      <c r="O71" s="3"/>
      <c r="P71" s="3"/>
      <c r="Q71" s="3"/>
      <c r="R71" s="3"/>
      <c r="S71" s="3"/>
      <c r="T71" s="3"/>
      <c r="U71" s="3"/>
      <c r="V71" s="3"/>
      <c r="W71" s="3"/>
      <c r="X71" s="3"/>
      <c r="Y71" s="3"/>
      <c r="Z71" s="3"/>
      <c r="AA71" s="3"/>
      <c r="AB71" s="594">
        <f t="shared" si="0"/>
        <v>0</v>
      </c>
      <c r="AC71" s="594"/>
      <c r="AD71" s="594"/>
      <c r="AE71" s="594"/>
      <c r="AF71" s="594"/>
      <c r="AG71" s="168" t="s">
        <v>269</v>
      </c>
    </row>
    <row r="72" spans="1:44" ht="16.2" customHeight="1">
      <c r="A72" s="22" t="s">
        <v>1608</v>
      </c>
      <c r="B72" s="5"/>
      <c r="C72" s="5"/>
      <c r="D72" s="5"/>
      <c r="E72" s="5"/>
      <c r="F72" s="5"/>
      <c r="G72" s="5"/>
      <c r="H72" s="5"/>
      <c r="I72" s="5"/>
      <c r="J72" s="5"/>
      <c r="K72" s="5"/>
      <c r="L72" s="5"/>
      <c r="M72" s="5"/>
      <c r="N72" s="5"/>
      <c r="O72" s="5"/>
      <c r="P72" s="5"/>
      <c r="Q72" s="5"/>
      <c r="R72" s="5"/>
      <c r="S72" s="5"/>
      <c r="T72" s="5"/>
      <c r="U72" s="5"/>
      <c r="V72" s="5"/>
      <c r="W72" s="5"/>
      <c r="X72" s="5"/>
      <c r="Y72" s="5"/>
      <c r="Z72" s="5"/>
      <c r="AA72" s="5"/>
      <c r="AB72" s="590">
        <f>AB71-AB70</f>
        <v>0</v>
      </c>
      <c r="AC72" s="590"/>
      <c r="AD72" s="590"/>
      <c r="AE72" s="590"/>
      <c r="AF72" s="590"/>
      <c r="AG72" s="168" t="s">
        <v>269</v>
      </c>
    </row>
    <row r="73" spans="1:44" ht="16.2" customHeight="1">
      <c r="A73" s="16"/>
      <c r="B73" s="39" t="s">
        <v>1609</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594">
        <f t="shared" si="0"/>
        <v>0</v>
      </c>
      <c r="AC73" s="594"/>
      <c r="AD73" s="594"/>
      <c r="AE73" s="594"/>
      <c r="AF73" s="594"/>
      <c r="AG73" s="120" t="s">
        <v>269</v>
      </c>
    </row>
    <row r="74" spans="1:44" ht="16.2" customHeight="1" thickBot="1">
      <c r="A74" s="40"/>
      <c r="B74" s="96" t="s">
        <v>1610</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14">
        <f t="shared" si="0"/>
        <v>0</v>
      </c>
      <c r="AC74" s="614"/>
      <c r="AD74" s="614"/>
      <c r="AE74" s="614"/>
      <c r="AF74" s="614"/>
      <c r="AG74" s="120" t="s">
        <v>290</v>
      </c>
    </row>
    <row r="75" spans="1:44" ht="16.2" customHeight="1" thickTop="1" thickBot="1">
      <c r="A75" s="86"/>
      <c r="B75" s="97" t="s">
        <v>1611</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15">
        <f>IFERROR(AB74/AB70*100,0)</f>
        <v>0</v>
      </c>
      <c r="AC75" s="615"/>
      <c r="AD75" s="615"/>
      <c r="AE75" s="615"/>
      <c r="AF75" s="615"/>
      <c r="AG75" s="154" t="s">
        <v>291</v>
      </c>
    </row>
    <row r="76" spans="1:44" ht="16.2" customHeight="1">
      <c r="F76" s="3"/>
      <c r="G76" s="3"/>
      <c r="H76" s="3"/>
      <c r="I76" s="3"/>
      <c r="J76" s="3"/>
      <c r="K76" s="3"/>
      <c r="L76" s="3"/>
      <c r="M76" s="3"/>
      <c r="N76" s="3"/>
      <c r="O76" s="3"/>
      <c r="P76" s="3"/>
      <c r="Q76" s="3"/>
      <c r="R76" s="3"/>
      <c r="S76" s="3"/>
      <c r="T76" s="3"/>
      <c r="U76" s="3"/>
      <c r="V76" s="3"/>
      <c r="W76" s="3"/>
      <c r="X76" s="3"/>
      <c r="Y76" s="3"/>
      <c r="Z76" s="3"/>
      <c r="AA76" s="3"/>
    </row>
    <row r="77" spans="1:44" ht="16.2" customHeight="1" thickBot="1">
      <c r="A77" s="2" t="s">
        <v>292</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2" customHeight="1">
      <c r="A78" s="107" t="s">
        <v>1613</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612"/>
      <c r="AC78" s="612"/>
      <c r="AD78" s="612"/>
      <c r="AE78" s="612"/>
      <c r="AF78" s="612"/>
      <c r="AG78" s="78" t="s">
        <v>288</v>
      </c>
      <c r="AH78" s="28"/>
      <c r="AI78" s="181"/>
      <c r="AJ78" s="197"/>
    </row>
    <row r="79" spans="1:44" ht="16.2" customHeight="1">
      <c r="A79" s="406" t="s">
        <v>1614</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91"/>
      <c r="AC79" s="591"/>
      <c r="AD79" s="591"/>
      <c r="AE79" s="591"/>
      <c r="AF79" s="591"/>
      <c r="AG79" s="118" t="s">
        <v>269</v>
      </c>
    </row>
    <row r="80" spans="1:44" ht="16.2" customHeight="1">
      <c r="A80" s="1" t="s">
        <v>1615</v>
      </c>
      <c r="B80" s="3"/>
      <c r="C80" s="3"/>
      <c r="D80" s="3"/>
      <c r="E80" s="3"/>
      <c r="F80" s="3"/>
      <c r="G80" s="3"/>
      <c r="H80" s="3"/>
      <c r="I80" s="3"/>
      <c r="J80" s="3"/>
      <c r="K80" s="3"/>
      <c r="L80" s="3"/>
      <c r="M80" s="3"/>
      <c r="N80" s="3"/>
      <c r="O80" s="3"/>
      <c r="P80" s="3"/>
      <c r="Q80" s="3"/>
      <c r="R80" s="3"/>
      <c r="S80" s="3"/>
      <c r="T80" s="3"/>
      <c r="U80" s="3"/>
      <c r="V80" s="3"/>
      <c r="W80" s="3"/>
      <c r="X80" s="3"/>
      <c r="Y80" s="3"/>
      <c r="Z80" s="3"/>
      <c r="AA80" s="3"/>
      <c r="AB80" s="611"/>
      <c r="AC80" s="611"/>
      <c r="AD80" s="611"/>
      <c r="AE80" s="611"/>
      <c r="AF80" s="611"/>
      <c r="AG80" s="168" t="s">
        <v>269</v>
      </c>
    </row>
    <row r="81" spans="1:35" ht="16.2" customHeight="1">
      <c r="A81" s="22" t="s">
        <v>1616</v>
      </c>
      <c r="B81" s="5"/>
      <c r="C81" s="5"/>
      <c r="D81" s="5"/>
      <c r="E81" s="5"/>
      <c r="F81" s="5"/>
      <c r="G81" s="5"/>
      <c r="H81" s="5"/>
      <c r="I81" s="5"/>
      <c r="J81" s="5"/>
      <c r="K81" s="5"/>
      <c r="L81" s="5"/>
      <c r="M81" s="5"/>
      <c r="N81" s="5"/>
      <c r="O81" s="5"/>
      <c r="P81" s="5"/>
      <c r="Q81" s="5"/>
      <c r="R81" s="5"/>
      <c r="S81" s="5"/>
      <c r="T81" s="5"/>
      <c r="U81" s="5"/>
      <c r="V81" s="5"/>
      <c r="W81" s="5"/>
      <c r="X81" s="5"/>
      <c r="Y81" s="5"/>
      <c r="Z81" s="5"/>
      <c r="AA81" s="5"/>
      <c r="AB81" s="613">
        <f>AB80-AB79</f>
        <v>0</v>
      </c>
      <c r="AC81" s="613"/>
      <c r="AD81" s="613"/>
      <c r="AE81" s="613"/>
      <c r="AF81" s="613"/>
      <c r="AG81" s="168" t="s">
        <v>269</v>
      </c>
    </row>
    <row r="82" spans="1:35" ht="16.2" customHeight="1">
      <c r="A82" s="16"/>
      <c r="B82" s="39" t="s">
        <v>1617</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91"/>
      <c r="AC82" s="591"/>
      <c r="AD82" s="591"/>
      <c r="AE82" s="591"/>
      <c r="AF82" s="591"/>
      <c r="AG82" s="120" t="s">
        <v>269</v>
      </c>
    </row>
    <row r="83" spans="1:35" ht="16.2" customHeight="1" thickBot="1">
      <c r="A83" s="40"/>
      <c r="B83" s="96" t="s">
        <v>1618</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14">
        <f>AB81-AB82</f>
        <v>0</v>
      </c>
      <c r="AC83" s="614"/>
      <c r="AD83" s="614"/>
      <c r="AE83" s="614"/>
      <c r="AF83" s="614"/>
      <c r="AG83" s="120" t="s">
        <v>290</v>
      </c>
    </row>
    <row r="84" spans="1:35" ht="16.350000000000001" customHeight="1" thickTop="1" thickBot="1">
      <c r="A84" s="86"/>
      <c r="B84" s="97" t="s">
        <v>1619</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609">
        <f>IFERROR(AB83/AB79*100,0)</f>
        <v>0</v>
      </c>
      <c r="AC84" s="609"/>
      <c r="AD84" s="609"/>
      <c r="AE84" s="609"/>
      <c r="AF84" s="609"/>
      <c r="AG84" s="154" t="s">
        <v>291</v>
      </c>
    </row>
    <row r="85" spans="1:35" ht="16.350000000000001" customHeight="1"/>
    <row r="86" spans="1:35" ht="16.2" customHeight="1" thickBot="1">
      <c r="A86" s="2" t="s">
        <v>300</v>
      </c>
      <c r="B86" s="3"/>
      <c r="C86" s="3"/>
      <c r="D86" s="3"/>
      <c r="E86" s="3"/>
      <c r="F86" s="3"/>
      <c r="G86" s="3"/>
      <c r="H86" s="3"/>
      <c r="I86" s="3"/>
      <c r="J86" s="3"/>
      <c r="K86" s="3"/>
      <c r="L86" s="3"/>
      <c r="M86" s="3"/>
      <c r="N86" s="3"/>
      <c r="O86" s="3"/>
      <c r="P86" s="3"/>
      <c r="Q86" s="3"/>
      <c r="R86" s="3"/>
      <c r="S86" s="3"/>
      <c r="T86" s="3"/>
      <c r="U86" s="3"/>
      <c r="V86" s="3"/>
      <c r="W86" s="3"/>
      <c r="X86" s="3"/>
      <c r="Y86" s="3"/>
      <c r="Z86" s="3"/>
      <c r="AA86" s="630"/>
      <c r="AB86" s="630"/>
      <c r="AC86" s="630"/>
      <c r="AD86" s="630"/>
      <c r="AE86" s="630"/>
      <c r="AF86" s="630"/>
      <c r="AG86" s="630"/>
      <c r="AH86" s="94"/>
      <c r="AI86" s="195"/>
    </row>
    <row r="87" spans="1:35" ht="16.2" customHeight="1">
      <c r="A87" s="107" t="s">
        <v>1620</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12"/>
      <c r="AC87" s="612"/>
      <c r="AD87" s="612"/>
      <c r="AE87" s="612"/>
      <c r="AF87" s="612"/>
      <c r="AG87" s="78" t="s">
        <v>288</v>
      </c>
      <c r="AH87" s="28"/>
      <c r="AI87" s="181"/>
    </row>
    <row r="88" spans="1:35" ht="16.2" customHeight="1">
      <c r="A88" s="406" t="s">
        <v>1621</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91"/>
      <c r="AC88" s="591"/>
      <c r="AD88" s="591"/>
      <c r="AE88" s="591"/>
      <c r="AF88" s="591"/>
      <c r="AG88" s="118" t="s">
        <v>269</v>
      </c>
    </row>
    <row r="89" spans="1:35" ht="16.2" customHeight="1">
      <c r="A89" s="1" t="s">
        <v>1622</v>
      </c>
      <c r="B89" s="3"/>
      <c r="C89" s="3"/>
      <c r="D89" s="3"/>
      <c r="E89" s="3"/>
      <c r="F89" s="3"/>
      <c r="G89" s="3"/>
      <c r="H89" s="3"/>
      <c r="I89" s="3"/>
      <c r="J89" s="3"/>
      <c r="K89" s="3"/>
      <c r="L89" s="3"/>
      <c r="M89" s="3"/>
      <c r="N89" s="3"/>
      <c r="O89" s="3"/>
      <c r="P89" s="3"/>
      <c r="Q89" s="3"/>
      <c r="R89" s="3"/>
      <c r="S89" s="3"/>
      <c r="T89" s="3"/>
      <c r="U89" s="3"/>
      <c r="V89" s="3"/>
      <c r="W89" s="3"/>
      <c r="X89" s="3"/>
      <c r="Y89" s="3"/>
      <c r="Z89" s="3"/>
      <c r="AA89" s="3"/>
      <c r="AB89" s="611"/>
      <c r="AC89" s="611"/>
      <c r="AD89" s="611"/>
      <c r="AE89" s="611"/>
      <c r="AF89" s="611"/>
      <c r="AG89" s="168" t="s">
        <v>269</v>
      </c>
    </row>
    <row r="90" spans="1:35" ht="16.2" customHeight="1">
      <c r="A90" s="22" t="s">
        <v>1623</v>
      </c>
      <c r="B90" s="5"/>
      <c r="C90" s="5"/>
      <c r="D90" s="5"/>
      <c r="E90" s="5"/>
      <c r="F90" s="5"/>
      <c r="G90" s="5"/>
      <c r="H90" s="5"/>
      <c r="I90" s="5"/>
      <c r="J90" s="5"/>
      <c r="K90" s="5"/>
      <c r="L90" s="5"/>
      <c r="M90" s="5"/>
      <c r="N90" s="5"/>
      <c r="O90" s="5"/>
      <c r="P90" s="5"/>
      <c r="Q90" s="5"/>
      <c r="R90" s="5"/>
      <c r="S90" s="5"/>
      <c r="T90" s="5"/>
      <c r="U90" s="5"/>
      <c r="V90" s="5"/>
      <c r="W90" s="5"/>
      <c r="X90" s="5"/>
      <c r="Y90" s="5"/>
      <c r="Z90" s="5"/>
      <c r="AA90" s="5"/>
      <c r="AB90" s="613">
        <f>AB89-AB88</f>
        <v>0</v>
      </c>
      <c r="AC90" s="613"/>
      <c r="AD90" s="613"/>
      <c r="AE90" s="613"/>
      <c r="AF90" s="613"/>
      <c r="AG90" s="168" t="s">
        <v>269</v>
      </c>
    </row>
    <row r="91" spans="1:35" ht="16.2" customHeight="1">
      <c r="A91" s="16"/>
      <c r="B91" s="39" t="s">
        <v>1624</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1"/>
      <c r="AC91" s="591"/>
      <c r="AD91" s="591"/>
      <c r="AE91" s="591"/>
      <c r="AF91" s="591"/>
      <c r="AG91" s="120" t="s">
        <v>269</v>
      </c>
    </row>
    <row r="92" spans="1:35" ht="16.2" customHeight="1" thickBot="1">
      <c r="A92" s="40"/>
      <c r="B92" s="96" t="s">
        <v>1625</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4">
        <f>AB90-AB91</f>
        <v>0</v>
      </c>
      <c r="AC92" s="614"/>
      <c r="AD92" s="614"/>
      <c r="AE92" s="614"/>
      <c r="AF92" s="614"/>
      <c r="AG92" s="120" t="s">
        <v>290</v>
      </c>
    </row>
    <row r="93" spans="1:35" ht="16.350000000000001" customHeight="1" thickTop="1" thickBot="1">
      <c r="A93" s="86"/>
      <c r="B93" s="97" t="s">
        <v>1626</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09">
        <f>IFERROR(AB92/AB88*100,0)</f>
        <v>0</v>
      </c>
      <c r="AC93" s="609"/>
      <c r="AD93" s="609"/>
      <c r="AE93" s="609"/>
      <c r="AF93" s="609"/>
      <c r="AG93" s="154" t="s">
        <v>291</v>
      </c>
    </row>
    <row r="94" spans="1:35" ht="16.350000000000001" customHeight="1"/>
    <row r="95" spans="1:35" ht="16.2" customHeight="1" thickBot="1">
      <c r="A95" s="2" t="s">
        <v>308</v>
      </c>
      <c r="B95" s="3"/>
      <c r="C95" s="3"/>
      <c r="D95" s="3"/>
      <c r="E95" s="3"/>
      <c r="F95" s="3"/>
      <c r="G95" s="3"/>
      <c r="H95" s="3"/>
      <c r="I95" s="3"/>
      <c r="J95" s="3"/>
      <c r="K95" s="3"/>
      <c r="L95" s="3"/>
      <c r="M95" s="3"/>
      <c r="N95" s="3"/>
      <c r="O95" s="3"/>
      <c r="P95" s="3"/>
      <c r="Q95" s="3"/>
      <c r="R95" s="3"/>
      <c r="S95" s="3"/>
      <c r="T95" s="3"/>
      <c r="U95" s="3"/>
      <c r="V95" s="3"/>
      <c r="W95" s="3"/>
      <c r="X95" s="3"/>
      <c r="Y95" s="3"/>
      <c r="Z95" s="3"/>
      <c r="AA95" s="630"/>
      <c r="AB95" s="630"/>
      <c r="AC95" s="630"/>
      <c r="AD95" s="630"/>
      <c r="AE95" s="630"/>
      <c r="AF95" s="630"/>
      <c r="AG95" s="630"/>
      <c r="AH95" s="94"/>
      <c r="AI95" s="195"/>
    </row>
    <row r="96" spans="1:35" ht="16.2" customHeight="1">
      <c r="A96" s="107" t="s">
        <v>1627</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12"/>
      <c r="AC96" s="612"/>
      <c r="AD96" s="612"/>
      <c r="AE96" s="612"/>
      <c r="AF96" s="612"/>
      <c r="AG96" s="78" t="s">
        <v>288</v>
      </c>
      <c r="AH96" s="28"/>
      <c r="AI96" s="181"/>
    </row>
    <row r="97" spans="1:35" ht="16.2" customHeight="1">
      <c r="A97" s="406" t="s">
        <v>1628</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91"/>
      <c r="AC97" s="591"/>
      <c r="AD97" s="591"/>
      <c r="AE97" s="591"/>
      <c r="AF97" s="591"/>
      <c r="AG97" s="118" t="s">
        <v>269</v>
      </c>
    </row>
    <row r="98" spans="1:35" ht="16.2" customHeight="1">
      <c r="A98" s="1" t="s">
        <v>1629</v>
      </c>
      <c r="B98" s="3"/>
      <c r="C98" s="3"/>
      <c r="D98" s="3"/>
      <c r="E98" s="3"/>
      <c r="F98" s="3"/>
      <c r="G98" s="3"/>
      <c r="H98" s="3"/>
      <c r="I98" s="3"/>
      <c r="J98" s="3"/>
      <c r="K98" s="3"/>
      <c r="L98" s="3"/>
      <c r="M98" s="3"/>
      <c r="N98" s="3"/>
      <c r="O98" s="3"/>
      <c r="P98" s="3"/>
      <c r="Q98" s="3"/>
      <c r="R98" s="3"/>
      <c r="S98" s="3"/>
      <c r="T98" s="3"/>
      <c r="U98" s="3"/>
      <c r="V98" s="3"/>
      <c r="W98" s="3"/>
      <c r="X98" s="3"/>
      <c r="Y98" s="3"/>
      <c r="Z98" s="3"/>
      <c r="AA98" s="3"/>
      <c r="AB98" s="611"/>
      <c r="AC98" s="611"/>
      <c r="AD98" s="611"/>
      <c r="AE98" s="611"/>
      <c r="AF98" s="611"/>
      <c r="AG98" s="168" t="s">
        <v>269</v>
      </c>
    </row>
    <row r="99" spans="1:35" ht="16.2" customHeight="1">
      <c r="A99" s="22" t="s">
        <v>1630</v>
      </c>
      <c r="B99" s="5"/>
      <c r="C99" s="5"/>
      <c r="D99" s="5"/>
      <c r="E99" s="5"/>
      <c r="F99" s="5"/>
      <c r="G99" s="5"/>
      <c r="H99" s="5"/>
      <c r="I99" s="5"/>
      <c r="J99" s="5"/>
      <c r="K99" s="5"/>
      <c r="L99" s="5"/>
      <c r="M99" s="5"/>
      <c r="N99" s="5"/>
      <c r="O99" s="5"/>
      <c r="P99" s="5"/>
      <c r="Q99" s="5"/>
      <c r="R99" s="5"/>
      <c r="S99" s="5"/>
      <c r="T99" s="5"/>
      <c r="U99" s="5"/>
      <c r="V99" s="5"/>
      <c r="W99" s="5"/>
      <c r="X99" s="5"/>
      <c r="Y99" s="5"/>
      <c r="Z99" s="5"/>
      <c r="AA99" s="5"/>
      <c r="AB99" s="613">
        <f>AB98-AB97</f>
        <v>0</v>
      </c>
      <c r="AC99" s="613"/>
      <c r="AD99" s="613"/>
      <c r="AE99" s="613"/>
      <c r="AF99" s="613"/>
      <c r="AG99" s="168" t="s">
        <v>269</v>
      </c>
    </row>
    <row r="100" spans="1:35" ht="16.2" customHeight="1">
      <c r="A100" s="16"/>
      <c r="B100" s="39" t="s">
        <v>1631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1"/>
      <c r="AC100" s="591"/>
      <c r="AD100" s="591"/>
      <c r="AE100" s="591"/>
      <c r="AF100" s="591"/>
      <c r="AG100" s="120" t="s">
        <v>269</v>
      </c>
    </row>
    <row r="101" spans="1:35" ht="16.350000000000001" customHeight="1" thickBot="1">
      <c r="A101" s="40"/>
      <c r="B101" s="96" t="s">
        <v>1632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4">
        <f>AB99-AB100</f>
        <v>0</v>
      </c>
      <c r="AC101" s="614"/>
      <c r="AD101" s="614"/>
      <c r="AE101" s="614"/>
      <c r="AF101" s="614"/>
      <c r="AG101" s="120" t="s">
        <v>290</v>
      </c>
    </row>
    <row r="102" spans="1:35" ht="16.350000000000001" customHeight="1" thickTop="1" thickBot="1">
      <c r="A102" s="86"/>
      <c r="B102" s="97" t="s">
        <v>1633</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09">
        <f>IFERROR(AB101/AB97*100,0)</f>
        <v>0</v>
      </c>
      <c r="AC102" s="609"/>
      <c r="AD102" s="609"/>
      <c r="AE102" s="609"/>
      <c r="AF102" s="609"/>
      <c r="AG102" s="154" t="s">
        <v>291</v>
      </c>
    </row>
    <row r="103" spans="1:35" ht="16.350000000000001" customHeight="1"/>
    <row r="104" spans="1:35" ht="16.350000000000001" customHeight="1" thickBot="1">
      <c r="A104" s="631" t="s">
        <v>316</v>
      </c>
      <c r="B104" s="631"/>
      <c r="C104" s="631"/>
      <c r="D104" s="631"/>
      <c r="E104" s="631"/>
      <c r="F104" s="631"/>
      <c r="G104" s="631"/>
      <c r="H104" s="631"/>
      <c r="I104" s="631"/>
      <c r="J104" s="631"/>
      <c r="K104" s="631"/>
      <c r="L104" s="631"/>
      <c r="M104" s="631"/>
      <c r="N104" s="631"/>
      <c r="O104" s="631"/>
      <c r="P104" s="631"/>
      <c r="Q104" s="631"/>
      <c r="R104" s="631"/>
      <c r="S104" s="631"/>
      <c r="T104" s="631"/>
      <c r="U104" s="631"/>
      <c r="V104" s="631"/>
      <c r="W104" s="631"/>
      <c r="X104" s="631"/>
      <c r="Y104" s="631"/>
      <c r="Z104" s="631"/>
      <c r="AA104" s="631"/>
      <c r="AB104" s="631"/>
      <c r="AC104" s="631"/>
      <c r="AD104" s="631"/>
      <c r="AE104" s="631"/>
      <c r="AF104" s="631"/>
      <c r="AG104" s="631"/>
      <c r="AH104" s="94"/>
      <c r="AI104" s="195"/>
    </row>
    <row r="105" spans="1:35" ht="16.350000000000001" customHeight="1">
      <c r="A105" s="107" t="s">
        <v>1634</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12"/>
      <c r="AC105" s="612"/>
      <c r="AD105" s="612"/>
      <c r="AE105" s="612"/>
      <c r="AF105" s="612"/>
      <c r="AG105" s="78" t="s">
        <v>288</v>
      </c>
      <c r="AH105" s="28"/>
      <c r="AI105" s="181"/>
    </row>
    <row r="106" spans="1:35" ht="16.350000000000001" customHeight="1">
      <c r="A106" s="406" t="s">
        <v>1635</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91"/>
      <c r="AC106" s="591"/>
      <c r="AD106" s="591"/>
      <c r="AE106" s="591"/>
      <c r="AF106" s="591"/>
      <c r="AG106" s="118" t="s">
        <v>269</v>
      </c>
    </row>
    <row r="107" spans="1:35" ht="16.350000000000001" customHeight="1">
      <c r="A107" s="1" t="s">
        <v>1636</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1"/>
      <c r="AC107" s="611"/>
      <c r="AD107" s="611"/>
      <c r="AE107" s="611"/>
      <c r="AF107" s="611"/>
      <c r="AG107" s="168" t="s">
        <v>269</v>
      </c>
    </row>
    <row r="108" spans="1:35" ht="16.350000000000001" customHeight="1">
      <c r="A108" s="22" t="s">
        <v>1637</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3">
        <f>AB107-AB106</f>
        <v>0</v>
      </c>
      <c r="AC108" s="613"/>
      <c r="AD108" s="613"/>
      <c r="AE108" s="613"/>
      <c r="AF108" s="613"/>
      <c r="AG108" s="168" t="s">
        <v>269</v>
      </c>
    </row>
    <row r="109" spans="1:35" ht="16.350000000000001" customHeight="1">
      <c r="A109" s="16"/>
      <c r="B109" s="39" t="s">
        <v>1638</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1"/>
      <c r="AC109" s="591"/>
      <c r="AD109" s="591"/>
      <c r="AE109" s="591"/>
      <c r="AF109" s="591"/>
      <c r="AG109" s="120" t="s">
        <v>269</v>
      </c>
    </row>
    <row r="110" spans="1:35" ht="16.350000000000001" customHeight="1" thickBot="1">
      <c r="A110" s="40"/>
      <c r="B110" s="96" t="s">
        <v>1639</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4">
        <f>AB108-AB109</f>
        <v>0</v>
      </c>
      <c r="AC110" s="614"/>
      <c r="AD110" s="614"/>
      <c r="AE110" s="614"/>
      <c r="AF110" s="614"/>
      <c r="AG110" s="120" t="s">
        <v>290</v>
      </c>
    </row>
    <row r="111" spans="1:35" ht="16.350000000000001" customHeight="1" thickTop="1" thickBot="1">
      <c r="A111" s="86"/>
      <c r="B111" s="97" t="s">
        <v>1640</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09">
        <f>IFERROR(AB110/AB106*100,0)</f>
        <v>0</v>
      </c>
      <c r="AC111" s="609"/>
      <c r="AD111" s="609"/>
      <c r="AE111" s="609"/>
      <c r="AF111" s="609"/>
      <c r="AG111" s="154" t="s">
        <v>291</v>
      </c>
    </row>
    <row r="112" spans="1:35" ht="16.350000000000001" customHeight="1"/>
    <row r="113" spans="1:36" ht="16.2" customHeight="1" thickBot="1">
      <c r="A113" s="2" t="s">
        <v>321</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0"/>
      <c r="AB113" s="630"/>
      <c r="AC113" s="630"/>
      <c r="AD113" s="630"/>
      <c r="AE113" s="630"/>
      <c r="AF113" s="630"/>
      <c r="AG113" s="630"/>
      <c r="AH113" s="94"/>
      <c r="AI113" s="195"/>
    </row>
    <row r="114" spans="1:36" ht="16.2" customHeight="1">
      <c r="A114" s="107" t="s">
        <v>1641</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12"/>
      <c r="AC114" s="612"/>
      <c r="AD114" s="612"/>
      <c r="AE114" s="612"/>
      <c r="AF114" s="612"/>
      <c r="AG114" s="78" t="s">
        <v>288</v>
      </c>
      <c r="AH114" s="28"/>
      <c r="AI114" s="181"/>
      <c r="AJ114" s="198"/>
    </row>
    <row r="115" spans="1:36" ht="16.2" customHeight="1">
      <c r="A115" s="406" t="s">
        <v>1647</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91"/>
      <c r="AC115" s="591"/>
      <c r="AD115" s="591"/>
      <c r="AE115" s="591"/>
      <c r="AF115" s="591"/>
      <c r="AG115" s="118" t="s">
        <v>269</v>
      </c>
      <c r="AJ115" s="198"/>
    </row>
    <row r="116" spans="1:36" ht="16.2" customHeight="1">
      <c r="A116" s="1" t="s">
        <v>1642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1"/>
      <c r="AC116" s="611"/>
      <c r="AD116" s="611"/>
      <c r="AE116" s="611"/>
      <c r="AF116" s="611"/>
      <c r="AG116" s="168" t="s">
        <v>269</v>
      </c>
      <c r="AJ116" s="198"/>
    </row>
    <row r="117" spans="1:36" ht="16.2" customHeight="1">
      <c r="A117" s="22" t="s">
        <v>1643</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3">
        <f>AB116-AB115</f>
        <v>0</v>
      </c>
      <c r="AC117" s="613"/>
      <c r="AD117" s="613"/>
      <c r="AE117" s="613"/>
      <c r="AF117" s="613"/>
      <c r="AG117" s="168" t="s">
        <v>269</v>
      </c>
      <c r="AJ117" s="198"/>
    </row>
    <row r="118" spans="1:36" ht="16.2" customHeight="1">
      <c r="A118" s="16"/>
      <c r="B118" s="39" t="s">
        <v>1644</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1"/>
      <c r="AC118" s="591"/>
      <c r="AD118" s="591"/>
      <c r="AE118" s="591"/>
      <c r="AF118" s="591"/>
      <c r="AG118" s="120" t="s">
        <v>269</v>
      </c>
      <c r="AJ118" s="198"/>
    </row>
    <row r="119" spans="1:36" ht="16.2" customHeight="1" thickBot="1">
      <c r="A119" s="40"/>
      <c r="B119" s="96" t="s">
        <v>1645</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4">
        <f>AB117-AB118</f>
        <v>0</v>
      </c>
      <c r="AC119" s="614"/>
      <c r="AD119" s="614"/>
      <c r="AE119" s="614"/>
      <c r="AF119" s="614"/>
      <c r="AG119" s="120" t="s">
        <v>290</v>
      </c>
      <c r="AJ119" s="198"/>
    </row>
    <row r="120" spans="1:36" ht="16.350000000000001" customHeight="1" thickTop="1" thickBot="1">
      <c r="A120" s="86"/>
      <c r="B120" s="97" t="s">
        <v>1646</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09">
        <f>IFERROR(AB119/AB115*100,0)</f>
        <v>0</v>
      </c>
      <c r="AC120" s="609"/>
      <c r="AD120" s="609"/>
      <c r="AE120" s="609"/>
      <c r="AF120" s="609"/>
      <c r="AG120" s="154" t="s">
        <v>291</v>
      </c>
    </row>
    <row r="121" spans="1:36" ht="16.350000000000001" customHeight="1"/>
    <row r="122" spans="1:36" ht="16.350000000000001" customHeight="1">
      <c r="A122" s="63" t="s">
        <v>1655</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2" customHeight="1" thickBot="1">
      <c r="A123" s="63" t="s">
        <v>322</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28"/>
      <c r="AB123" s="628"/>
      <c r="AC123" s="628"/>
      <c r="AD123" s="628"/>
      <c r="AE123" s="628"/>
      <c r="AF123" s="628"/>
      <c r="AG123" s="628"/>
      <c r="AH123" s="94"/>
      <c r="AI123" s="195"/>
    </row>
    <row r="124" spans="1:36" ht="16.2" customHeight="1">
      <c r="A124" s="106" t="s">
        <v>1648</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629"/>
      <c r="AC124" s="629"/>
      <c r="AD124" s="629"/>
      <c r="AE124" s="629"/>
      <c r="AF124" s="629"/>
      <c r="AG124" s="81" t="s">
        <v>288</v>
      </c>
      <c r="AH124" s="28"/>
      <c r="AI124" s="181"/>
    </row>
    <row r="125" spans="1:36" ht="16.2" hidden="1" customHeight="1" outlineLevel="1">
      <c r="A125" s="95" t="s">
        <v>323</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604"/>
      <c r="AC125" s="604"/>
      <c r="AD125" s="604"/>
      <c r="AE125" s="604"/>
      <c r="AF125" s="604"/>
      <c r="AG125" s="112" t="s">
        <v>269</v>
      </c>
      <c r="AH125" s="28"/>
      <c r="AI125" s="181"/>
    </row>
    <row r="126" spans="1:36" ht="16.2" customHeight="1" collapsed="1">
      <c r="A126" s="407" t="s">
        <v>1649</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604"/>
      <c r="AC126" s="604"/>
      <c r="AD126" s="604"/>
      <c r="AE126" s="604"/>
      <c r="AF126" s="604"/>
      <c r="AG126" s="112" t="s">
        <v>269</v>
      </c>
    </row>
    <row r="127" spans="1:36" ht="16.2" hidden="1" customHeight="1" outlineLevel="1">
      <c r="A127" s="95" t="s">
        <v>324</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05"/>
      <c r="AC127" s="605"/>
      <c r="AD127" s="605"/>
      <c r="AE127" s="605"/>
      <c r="AF127" s="605"/>
      <c r="AG127" s="124" t="s">
        <v>269</v>
      </c>
    </row>
    <row r="128" spans="1:36" ht="16.2" customHeight="1" collapsed="1">
      <c r="A128" s="95" t="s">
        <v>1650</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04"/>
      <c r="AC128" s="604"/>
      <c r="AD128" s="604"/>
      <c r="AE128" s="604"/>
      <c r="AF128" s="604"/>
      <c r="AG128" s="124" t="s">
        <v>269</v>
      </c>
    </row>
    <row r="129" spans="1:35" ht="16.2" hidden="1" customHeight="1" outlineLevel="1">
      <c r="A129" s="99" t="s">
        <v>325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10">
        <f>AB127-AB125</f>
        <v>0</v>
      </c>
      <c r="AC129" s="610"/>
      <c r="AD129" s="610"/>
      <c r="AE129" s="610"/>
      <c r="AF129" s="610"/>
      <c r="AG129" s="124" t="s">
        <v>269</v>
      </c>
    </row>
    <row r="130" spans="1:35" ht="16.2" customHeight="1" collapsed="1">
      <c r="A130" s="99" t="s">
        <v>1651</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10">
        <f>AB128-AB126</f>
        <v>0</v>
      </c>
      <c r="AC130" s="610"/>
      <c r="AD130" s="610"/>
      <c r="AE130" s="610"/>
      <c r="AF130" s="610"/>
      <c r="AG130" s="124" t="s">
        <v>269</v>
      </c>
    </row>
    <row r="131" spans="1:35" ht="16.2" customHeight="1">
      <c r="A131" s="88"/>
      <c r="B131" s="89" t="s">
        <v>1652</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604"/>
      <c r="AC131" s="604"/>
      <c r="AD131" s="604"/>
      <c r="AE131" s="604"/>
      <c r="AF131" s="604"/>
      <c r="AG131" s="127" t="s">
        <v>269</v>
      </c>
    </row>
    <row r="132" spans="1:35" ht="16.2" customHeight="1" thickBot="1">
      <c r="A132" s="90"/>
      <c r="B132" s="101" t="s">
        <v>1653</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614">
        <f>AB130-AB131</f>
        <v>0</v>
      </c>
      <c r="AC132" s="614"/>
      <c r="AD132" s="614"/>
      <c r="AE132" s="614"/>
      <c r="AF132" s="614"/>
      <c r="AG132" s="127" t="s">
        <v>290</v>
      </c>
    </row>
    <row r="133" spans="1:35" ht="16.350000000000001" customHeight="1" thickTop="1" thickBot="1">
      <c r="A133" s="91"/>
      <c r="B133" s="102" t="s">
        <v>1654</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609">
        <f>IFERROR(AB132/AB126*100,0)</f>
        <v>0</v>
      </c>
      <c r="AC133" s="609"/>
      <c r="AD133" s="609"/>
      <c r="AE133" s="609"/>
      <c r="AF133" s="609"/>
      <c r="AG133" s="128" t="s">
        <v>291</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2" customHeight="1" thickBot="1">
      <c r="A135" s="63" t="s">
        <v>326</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28"/>
      <c r="AB135" s="628"/>
      <c r="AC135" s="628"/>
      <c r="AD135" s="628"/>
      <c r="AE135" s="628"/>
      <c r="AF135" s="628"/>
      <c r="AG135" s="628"/>
      <c r="AH135" s="94"/>
      <c r="AI135" s="195"/>
    </row>
    <row r="136" spans="1:35" ht="16.2" customHeight="1">
      <c r="A136" s="106" t="s">
        <v>1656</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629"/>
      <c r="AC136" s="629"/>
      <c r="AD136" s="629"/>
      <c r="AE136" s="629"/>
      <c r="AF136" s="629"/>
      <c r="AG136" s="81" t="s">
        <v>288</v>
      </c>
      <c r="AH136" s="28"/>
      <c r="AI136" s="181"/>
    </row>
    <row r="137" spans="1:35" ht="16.2" hidden="1" customHeight="1" outlineLevel="1">
      <c r="A137" s="95" t="s">
        <v>327</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604"/>
      <c r="AC137" s="604"/>
      <c r="AD137" s="604"/>
      <c r="AE137" s="604"/>
      <c r="AF137" s="604"/>
      <c r="AG137" s="112" t="s">
        <v>269</v>
      </c>
      <c r="AH137" s="28"/>
      <c r="AI137" s="181"/>
    </row>
    <row r="138" spans="1:35" ht="16.2" customHeight="1" collapsed="1">
      <c r="A138" s="95" t="s">
        <v>1662</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604"/>
      <c r="AC138" s="604"/>
      <c r="AD138" s="604"/>
      <c r="AE138" s="604"/>
      <c r="AF138" s="604"/>
      <c r="AG138" s="112" t="s">
        <v>269</v>
      </c>
    </row>
    <row r="139" spans="1:35" ht="16.2" hidden="1" customHeight="1" outlineLevel="1">
      <c r="A139" s="95" t="s">
        <v>328</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05"/>
      <c r="AC139" s="605"/>
      <c r="AD139" s="605"/>
      <c r="AE139" s="605"/>
      <c r="AF139" s="605"/>
      <c r="AG139" s="124" t="s">
        <v>269</v>
      </c>
    </row>
    <row r="140" spans="1:35" ht="16.2" customHeight="1" collapsed="1">
      <c r="A140" s="95" t="s">
        <v>1657</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04"/>
      <c r="AC140" s="604"/>
      <c r="AD140" s="604"/>
      <c r="AE140" s="604"/>
      <c r="AF140" s="604"/>
      <c r="AG140" s="124" t="s">
        <v>269</v>
      </c>
    </row>
    <row r="141" spans="1:35" ht="16.2" hidden="1" customHeight="1" outlineLevel="1">
      <c r="A141" s="99" t="s">
        <v>329</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10">
        <f>AB139-AB137</f>
        <v>0</v>
      </c>
      <c r="AC141" s="610"/>
      <c r="AD141" s="610"/>
      <c r="AE141" s="610"/>
      <c r="AF141" s="610"/>
      <c r="AG141" s="124" t="s">
        <v>269</v>
      </c>
    </row>
    <row r="142" spans="1:35" ht="16.2" customHeight="1" collapsed="1">
      <c r="A142" s="99" t="s">
        <v>1658</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10">
        <f>AB140-AB138</f>
        <v>0</v>
      </c>
      <c r="AC142" s="610"/>
      <c r="AD142" s="610"/>
      <c r="AE142" s="610"/>
      <c r="AF142" s="610"/>
      <c r="AG142" s="124" t="s">
        <v>269</v>
      </c>
    </row>
    <row r="143" spans="1:35" ht="16.2" customHeight="1">
      <c r="A143" s="88"/>
      <c r="B143" s="89" t="s">
        <v>1659</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604"/>
      <c r="AC143" s="604"/>
      <c r="AD143" s="604"/>
      <c r="AE143" s="604"/>
      <c r="AF143" s="604"/>
      <c r="AG143" s="127" t="s">
        <v>269</v>
      </c>
    </row>
    <row r="144" spans="1:35" ht="16.2" customHeight="1" thickBot="1">
      <c r="A144" s="90"/>
      <c r="B144" s="101" t="s">
        <v>1660</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614">
        <f>AB142-AB143</f>
        <v>0</v>
      </c>
      <c r="AC144" s="614"/>
      <c r="AD144" s="614"/>
      <c r="AE144" s="614"/>
      <c r="AF144" s="614"/>
      <c r="AG144" s="127" t="s">
        <v>290</v>
      </c>
    </row>
    <row r="145" spans="1:36" ht="16.350000000000001" customHeight="1" thickTop="1" thickBot="1">
      <c r="A145" s="91"/>
      <c r="B145" s="102" t="s">
        <v>1661</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609">
        <f>IFERROR(AB144/AB138*100,0)</f>
        <v>0</v>
      </c>
      <c r="AC145" s="609"/>
      <c r="AD145" s="609"/>
      <c r="AE145" s="609"/>
      <c r="AF145" s="609"/>
      <c r="AG145" s="128" t="s">
        <v>291</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2" customHeight="1" thickBot="1">
      <c r="A147" s="2" t="s">
        <v>330</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2" customHeight="1">
      <c r="A148" s="10" t="s">
        <v>1663</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2" customHeight="1">
      <c r="A149" s="16"/>
      <c r="B149" s="3"/>
      <c r="C149" s="3" t="s">
        <v>331</v>
      </c>
      <c r="D149" s="3"/>
      <c r="E149" s="3"/>
      <c r="F149" s="3"/>
      <c r="G149" s="3"/>
      <c r="H149" s="3"/>
      <c r="I149" s="3"/>
      <c r="J149" s="3"/>
      <c r="K149" s="3"/>
      <c r="L149" s="3"/>
      <c r="M149" s="3" t="s">
        <v>332</v>
      </c>
      <c r="N149" s="3"/>
      <c r="O149" s="3"/>
      <c r="P149" s="3"/>
      <c r="Q149" s="3"/>
      <c r="R149" s="3"/>
      <c r="S149" s="3"/>
      <c r="T149" s="3"/>
      <c r="U149" s="3"/>
      <c r="V149" s="3"/>
      <c r="W149" s="3"/>
      <c r="X149" s="3"/>
      <c r="Y149" s="3"/>
      <c r="Z149" s="3"/>
      <c r="AA149" s="3"/>
      <c r="AB149" s="3"/>
      <c r="AC149" s="3"/>
      <c r="AD149" s="3"/>
      <c r="AE149" s="3"/>
      <c r="AF149" s="3"/>
      <c r="AG149" s="136"/>
      <c r="AJ149" s="176" t="b">
        <v>0</v>
      </c>
    </row>
    <row r="150" spans="1:36" ht="15.6" customHeight="1">
      <c r="A150" s="16"/>
      <c r="B150" s="3"/>
      <c r="C150" s="3" t="s">
        <v>333</v>
      </c>
      <c r="D150" s="3"/>
      <c r="E150" s="3"/>
      <c r="F150" s="3"/>
      <c r="G150" s="3"/>
      <c r="H150" s="3"/>
      <c r="I150" s="3"/>
      <c r="J150" s="627"/>
      <c r="K150" s="627"/>
      <c r="L150" s="627"/>
      <c r="M150" s="627"/>
      <c r="N150" s="627"/>
      <c r="O150" s="627"/>
      <c r="P150" s="627"/>
      <c r="Q150" s="627"/>
      <c r="R150" s="627"/>
      <c r="S150" s="627"/>
      <c r="T150" s="627"/>
      <c r="U150" s="627"/>
      <c r="V150" s="627"/>
      <c r="W150" s="627"/>
      <c r="X150" s="627"/>
      <c r="Y150" s="627"/>
      <c r="Z150" s="627"/>
      <c r="AA150" s="627"/>
      <c r="AB150" s="627"/>
      <c r="AC150" s="627"/>
      <c r="AD150" s="627"/>
      <c r="AE150" s="19" t="s">
        <v>131</v>
      </c>
      <c r="AG150" s="183"/>
      <c r="AJ150" s="176" t="b">
        <v>0</v>
      </c>
    </row>
    <row r="151" spans="1:36" ht="5.4"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1664</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2" customHeight="1">
      <c r="A153" s="16"/>
      <c r="B153" s="3"/>
      <c r="C153" s="624"/>
      <c r="D153" s="624"/>
      <c r="E153" s="624"/>
      <c r="F153" s="624"/>
      <c r="G153" s="624"/>
      <c r="H153" s="624"/>
      <c r="I153" s="624"/>
      <c r="J153" s="624"/>
      <c r="K153" s="624"/>
      <c r="L153" s="624"/>
      <c r="M153" s="624"/>
      <c r="N153" s="624"/>
      <c r="O153" s="624"/>
      <c r="P153" s="624"/>
      <c r="Q153" s="624"/>
      <c r="R153" s="624"/>
      <c r="S153" s="624"/>
      <c r="T153" s="624"/>
      <c r="U153" s="624"/>
      <c r="V153" s="624"/>
      <c r="W153" s="624"/>
      <c r="X153" s="624"/>
      <c r="Y153" s="624"/>
      <c r="Z153" s="624"/>
      <c r="AA153" s="624"/>
      <c r="AB153" s="624"/>
      <c r="AC153" s="624"/>
      <c r="AD153" s="624"/>
      <c r="AE153" s="624"/>
      <c r="AF153" s="624"/>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625" t="s">
        <v>334</v>
      </c>
      <c r="B156" s="625"/>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c r="AA156" s="625"/>
      <c r="AB156" s="625"/>
      <c r="AC156" s="625"/>
      <c r="AD156" s="625"/>
      <c r="AE156" s="625"/>
      <c r="AF156" s="625"/>
      <c r="AG156" s="625"/>
      <c r="AH156" s="105"/>
      <c r="AI156" s="199"/>
    </row>
    <row r="157" spans="1:36" ht="15" customHeight="1">
      <c r="A157" s="625"/>
      <c r="B157" s="625"/>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c r="AA157" s="625"/>
      <c r="AB157" s="625"/>
      <c r="AC157" s="625"/>
      <c r="AD157" s="625"/>
      <c r="AE157" s="625"/>
      <c r="AF157" s="625"/>
      <c r="AG157" s="625"/>
      <c r="AH157" s="105"/>
      <c r="AI157" s="199"/>
    </row>
    <row r="158" spans="1:36" ht="15" customHeight="1">
      <c r="A158" s="3"/>
      <c r="B158" s="3"/>
      <c r="C158" s="3" t="s">
        <v>15</v>
      </c>
      <c r="D158" s="3"/>
      <c r="E158" s="626"/>
      <c r="F158" s="626"/>
      <c r="G158" s="3" t="s">
        <v>16</v>
      </c>
      <c r="H158" s="626"/>
      <c r="I158" s="626"/>
      <c r="J158" s="3" t="s">
        <v>263</v>
      </c>
      <c r="K158" s="626"/>
      <c r="L158" s="626"/>
      <c r="M158" s="3" t="s">
        <v>18</v>
      </c>
      <c r="N158" s="3"/>
      <c r="O158" s="3"/>
      <c r="P158" s="3" t="s">
        <v>335</v>
      </c>
      <c r="Q158" s="3"/>
      <c r="R158" s="3"/>
      <c r="S158" s="3"/>
      <c r="T158" s="627"/>
      <c r="U158" s="627"/>
      <c r="V158" s="627"/>
      <c r="W158" s="627"/>
      <c r="X158" s="627"/>
      <c r="Y158" s="627"/>
      <c r="Z158" s="627"/>
      <c r="AA158" s="627"/>
      <c r="AB158" s="627"/>
      <c r="AC158" s="627"/>
      <c r="AD158" s="627"/>
      <c r="AE158" s="627"/>
      <c r="AF158" s="627"/>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336</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337</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2"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2" customHeight="1"/>
    <row r="204" spans="1:70" ht="16.2" customHeight="1"/>
    <row r="205" spans="1:70" ht="16.2" customHeight="1"/>
    <row r="206" spans="1:70" ht="16.2"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WygEBBG2slR2gohRMMCNFlOIrVNZ1x0ilKF8dhpVOv/0SKxETup+9I5Er59Che7TyudB89NJcn+MtTQZ9/Hrpw==" saltValue="Wd5ntvL0rSotdLbdpnjNLA==" spinCount="100000" sheet="1" objects="1" scenarios="1"/>
  <mergeCells count="112">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147</xdr:row>
                    <xdr:rowOff>175260</xdr:rowOff>
                  </from>
                  <to>
                    <xdr:col>2</xdr:col>
                    <xdr:colOff>22860</xdr:colOff>
                    <xdr:row>149</xdr:row>
                    <xdr:rowOff>22860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148</xdr:row>
                    <xdr:rowOff>182880</xdr:rowOff>
                  </from>
                  <to>
                    <xdr:col>2</xdr:col>
                    <xdr:colOff>22860</xdr:colOff>
                    <xdr:row>150</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45720</xdr:colOff>
                    <xdr:row>147</xdr:row>
                    <xdr:rowOff>175260</xdr:rowOff>
                  </from>
                  <to>
                    <xdr:col>12</xdr:col>
                    <xdr:colOff>45720</xdr:colOff>
                    <xdr:row>149</xdr:row>
                    <xdr:rowOff>22860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topLeftCell="A65" zoomScaleNormal="100" zoomScaleSheetLayoutView="100" workbookViewId="0">
      <selection activeCell="Q4" sqref="Q4:U4"/>
    </sheetView>
  </sheetViews>
  <sheetFormatPr defaultColWidth="8.69921875" defaultRowHeight="13.2" outlineLevelRow="2" outlineLevelCol="1"/>
  <cols>
    <col min="1" max="33" width="3.59765625" style="4" customWidth="1"/>
    <col min="34" max="34" width="9.09765625" style="176" hidden="1" customWidth="1" outlineLevel="1"/>
    <col min="35" max="35" width="5" style="176" hidden="1" customWidth="1" outlineLevel="1"/>
    <col min="36" max="36" width="6.5" style="176" hidden="1" customWidth="1" outlineLevel="1"/>
    <col min="37" max="37" width="3.5" style="176" hidden="1" customWidth="1" outlineLevel="1"/>
    <col min="38" max="42" width="2.69921875" style="176" hidden="1" customWidth="1" outlineLevel="1"/>
    <col min="43" max="44" width="9.5" style="176" hidden="1" customWidth="1" outlineLevel="1"/>
    <col min="45" max="45" width="8.69921875" style="176" hidden="1" customWidth="1" outlineLevel="1"/>
    <col min="46" max="46" width="8.69921875" style="4" hidden="1" customWidth="1" outlineLevel="1"/>
    <col min="47" max="47" width="8.69921875" style="4" collapsed="1"/>
    <col min="48" max="16384" width="8.69921875" style="4"/>
  </cols>
  <sheetData>
    <row r="1" spans="1:45" ht="16.2" customHeight="1">
      <c r="A1" s="48" t="s">
        <v>253</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2" customHeight="1">
      <c r="A2" s="583" t="s">
        <v>338</v>
      </c>
      <c r="B2" s="583"/>
      <c r="C2" s="583"/>
      <c r="D2" s="583"/>
      <c r="E2" s="583"/>
      <c r="F2" s="583"/>
      <c r="G2" s="583"/>
      <c r="H2" s="583"/>
      <c r="I2" s="583"/>
      <c r="J2" s="583"/>
      <c r="K2" s="583"/>
      <c r="L2" s="583"/>
      <c r="M2" s="583"/>
      <c r="N2" s="583"/>
      <c r="O2" s="583"/>
      <c r="P2" s="583"/>
      <c r="Q2" s="583"/>
      <c r="R2" s="583"/>
      <c r="S2" s="584">
        <v>7</v>
      </c>
      <c r="T2" s="584"/>
      <c r="U2" s="632" t="s">
        <v>255</v>
      </c>
      <c r="V2" s="632"/>
      <c r="W2" s="632"/>
      <c r="X2" s="632"/>
      <c r="Y2" s="632"/>
      <c r="Z2" s="632"/>
      <c r="AA2" s="632"/>
      <c r="AB2" s="632"/>
      <c r="AC2" s="632"/>
      <c r="AD2" s="632"/>
      <c r="AE2" s="632"/>
      <c r="AF2" s="632"/>
      <c r="AG2" s="632"/>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6" t="s">
        <v>256</v>
      </c>
      <c r="R4" s="606"/>
      <c r="S4" s="606"/>
      <c r="T4" s="606"/>
      <c r="U4" s="606"/>
      <c r="V4" s="636" t="str">
        <f>IF('様式95_外来・在宅ベースアップ評価料（Ⅰ）'!H5=0,"",'様式95_外来・在宅ベースアップ評価料（Ⅰ）'!H5)</f>
        <v/>
      </c>
      <c r="W4" s="636"/>
      <c r="X4" s="636"/>
      <c r="Y4" s="636"/>
      <c r="Z4" s="636"/>
      <c r="AA4" s="636"/>
      <c r="AB4" s="636"/>
      <c r="AC4" s="636"/>
      <c r="AD4" s="636"/>
      <c r="AE4" s="636"/>
      <c r="AF4" s="636"/>
      <c r="AG4" s="637"/>
      <c r="AH4" s="196"/>
      <c r="AI4" s="196"/>
    </row>
    <row r="5" spans="1:45" ht="16.2" customHeight="1">
      <c r="A5" s="48"/>
      <c r="B5" s="48"/>
      <c r="C5" s="48"/>
      <c r="D5" s="48"/>
      <c r="E5" s="48"/>
      <c r="F5" s="48"/>
      <c r="G5" s="48"/>
      <c r="H5" s="48"/>
      <c r="I5" s="48"/>
      <c r="J5" s="48"/>
      <c r="K5" s="48"/>
      <c r="L5" s="48"/>
      <c r="M5" s="48"/>
      <c r="N5" s="48"/>
      <c r="O5" s="48"/>
      <c r="P5" s="48"/>
      <c r="Q5" s="633" t="s">
        <v>257</v>
      </c>
      <c r="R5" s="633"/>
      <c r="S5" s="633"/>
      <c r="T5" s="633"/>
      <c r="U5" s="634"/>
      <c r="V5" s="638" t="str">
        <f>'様式96_外来・在宅ベースアップ評価料（Ⅱ）'!H6</f>
        <v/>
      </c>
      <c r="W5" s="638"/>
      <c r="X5" s="638"/>
      <c r="Y5" s="638"/>
      <c r="Z5" s="638"/>
      <c r="AA5" s="638"/>
      <c r="AB5" s="638"/>
      <c r="AC5" s="638"/>
      <c r="AD5" s="638"/>
      <c r="AE5" s="638"/>
      <c r="AF5" s="638"/>
      <c r="AG5" s="639"/>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2" customHeight="1">
      <c r="A7" s="2" t="s">
        <v>258</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2" customHeight="1">
      <c r="A8" s="48" t="s">
        <v>259</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2" customHeight="1">
      <c r="A9" s="2"/>
      <c r="B9" s="640"/>
      <c r="C9" s="640"/>
      <c r="D9" s="641" t="s">
        <v>260</v>
      </c>
      <c r="E9" s="641"/>
      <c r="F9" s="641"/>
      <c r="G9" s="641"/>
      <c r="H9" s="641"/>
      <c r="I9" s="641"/>
      <c r="J9" s="641"/>
      <c r="K9" s="641"/>
      <c r="L9" s="641"/>
      <c r="M9" s="641"/>
      <c r="N9" s="641"/>
      <c r="O9" s="641"/>
      <c r="P9" s="641"/>
      <c r="Q9" s="641"/>
      <c r="R9" s="641"/>
      <c r="S9" s="641"/>
      <c r="T9" s="641"/>
      <c r="U9" s="641"/>
      <c r="V9" s="641"/>
      <c r="W9" s="641"/>
      <c r="X9" s="641"/>
      <c r="Y9" s="641"/>
      <c r="Z9" s="641"/>
      <c r="AA9" s="48"/>
      <c r="AB9" s="48"/>
      <c r="AC9" s="48"/>
      <c r="AD9" s="48"/>
      <c r="AE9" s="48"/>
      <c r="AF9" s="48"/>
      <c r="AG9" s="48"/>
    </row>
    <row r="10" spans="1:45" ht="16.2" customHeight="1">
      <c r="A10" s="2"/>
      <c r="B10" s="643"/>
      <c r="C10" s="643"/>
      <c r="D10" s="644" t="s">
        <v>261</v>
      </c>
      <c r="E10" s="644"/>
      <c r="F10" s="644"/>
      <c r="G10" s="644"/>
      <c r="H10" s="644"/>
      <c r="I10" s="644"/>
      <c r="J10" s="644"/>
      <c r="K10" s="644"/>
      <c r="L10" s="644"/>
      <c r="M10" s="644"/>
      <c r="N10" s="644"/>
      <c r="O10" s="644"/>
      <c r="P10" s="644"/>
      <c r="Q10" s="644"/>
      <c r="R10" s="644"/>
      <c r="S10" s="644"/>
      <c r="T10" s="644"/>
      <c r="U10" s="644"/>
      <c r="V10" s="644"/>
      <c r="W10" s="644"/>
      <c r="X10" s="644"/>
      <c r="Y10" s="644"/>
      <c r="Z10" s="644"/>
      <c r="AA10" s="48"/>
      <c r="AB10" s="48"/>
      <c r="AC10" s="48"/>
      <c r="AD10" s="48"/>
      <c r="AE10" s="48"/>
      <c r="AF10" s="48"/>
      <c r="AG10" s="48"/>
    </row>
    <row r="11" spans="1:4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2" customHeight="1" thickBot="1">
      <c r="A15" s="48" t="s">
        <v>262</v>
      </c>
      <c r="B15" s="48"/>
      <c r="C15" s="48"/>
      <c r="D15" s="48"/>
      <c r="E15" s="48"/>
      <c r="F15" s="48"/>
      <c r="L15" s="48"/>
      <c r="M15" s="48"/>
      <c r="N15" s="48"/>
      <c r="O15" s="48"/>
      <c r="P15" s="48"/>
      <c r="Q15" s="48"/>
      <c r="R15" s="48"/>
      <c r="S15" s="48"/>
      <c r="T15" s="48"/>
      <c r="U15" s="48"/>
      <c r="V15" s="48"/>
      <c r="AE15" s="48"/>
      <c r="AF15" s="48"/>
      <c r="AG15" s="48"/>
    </row>
    <row r="16" spans="1:45" ht="16.2" customHeight="1" thickBot="1">
      <c r="B16" s="623" t="s">
        <v>15</v>
      </c>
      <c r="C16" s="642"/>
      <c r="D16" s="642"/>
      <c r="E16" s="598"/>
      <c r="F16" s="598"/>
      <c r="G16" s="20" t="s">
        <v>16</v>
      </c>
      <c r="H16" s="598"/>
      <c r="I16" s="598"/>
      <c r="J16" s="20" t="s">
        <v>263</v>
      </c>
      <c r="K16" s="20"/>
      <c r="L16" s="20" t="s">
        <v>264</v>
      </c>
      <c r="M16" s="20" t="s">
        <v>15</v>
      </c>
      <c r="N16" s="20"/>
      <c r="O16" s="598"/>
      <c r="P16" s="598"/>
      <c r="Q16" s="20" t="s">
        <v>16</v>
      </c>
      <c r="R16" s="598"/>
      <c r="S16" s="598"/>
      <c r="T16" s="21" t="s">
        <v>263</v>
      </c>
      <c r="V16" s="618">
        <f>IF(E16=O16,R16-H16+1,IF(O16-E16=1,12-H16+1+R16,IF(O16-E16=2,12-H16+1+R16+12,"エラー")))</f>
        <v>1</v>
      </c>
      <c r="W16" s="618"/>
      <c r="X16" s="618"/>
      <c r="Y16" s="619"/>
      <c r="Z16" s="48" t="s">
        <v>265</v>
      </c>
      <c r="AA16" s="48"/>
      <c r="AG16" s="48"/>
    </row>
    <row r="17" spans="1:43" ht="16.2" customHeight="1">
      <c r="B17" s="149"/>
      <c r="C17" s="28"/>
      <c r="D17" s="28"/>
      <c r="E17" s="28"/>
      <c r="F17" s="28"/>
      <c r="H17" s="28"/>
      <c r="I17" s="28"/>
      <c r="O17" s="28"/>
      <c r="P17" s="28"/>
      <c r="R17" s="28"/>
      <c r="S17" s="28"/>
      <c r="V17" s="28"/>
      <c r="W17" s="28"/>
      <c r="X17" s="28"/>
      <c r="Y17" s="28"/>
    </row>
    <row r="18" spans="1:43" ht="16.2" customHeight="1">
      <c r="B18" s="149"/>
      <c r="C18" s="28"/>
      <c r="D18" s="28"/>
      <c r="E18" s="28"/>
      <c r="F18" s="28"/>
      <c r="H18" s="28"/>
      <c r="I18" s="28"/>
      <c r="O18" s="28"/>
      <c r="P18" s="28"/>
      <c r="R18" s="28"/>
      <c r="S18" s="28"/>
      <c r="V18" s="28"/>
      <c r="W18" s="28"/>
      <c r="X18" s="28"/>
      <c r="Y18" s="28"/>
    </row>
    <row r="19" spans="1:43"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2" customHeight="1" thickBot="1">
      <c r="A20" s="48" t="s">
        <v>266</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2" customHeight="1" thickBot="1">
      <c r="A21" s="48"/>
      <c r="B21" s="623" t="s">
        <v>15</v>
      </c>
      <c r="C21" s="642"/>
      <c r="D21" s="642"/>
      <c r="E21" s="598"/>
      <c r="F21" s="598"/>
      <c r="G21" s="20" t="s">
        <v>16</v>
      </c>
      <c r="H21" s="598"/>
      <c r="I21" s="598"/>
      <c r="J21" s="20" t="s">
        <v>263</v>
      </c>
      <c r="K21" s="20"/>
      <c r="L21" s="20" t="s">
        <v>264</v>
      </c>
      <c r="M21" s="20" t="s">
        <v>15</v>
      </c>
      <c r="N21" s="20"/>
      <c r="O21" s="598"/>
      <c r="P21" s="598"/>
      <c r="Q21" s="20" t="s">
        <v>16</v>
      </c>
      <c r="R21" s="598"/>
      <c r="S21" s="598"/>
      <c r="T21" s="21" t="s">
        <v>263</v>
      </c>
      <c r="V21" s="618">
        <f>IF(E21=O21,R21-H21+1,IF(O21-E21=1,12-H21+1+R21,IF(O21-E21=2,12-H21+1+R21+12,"エラー")))</f>
        <v>1</v>
      </c>
      <c r="W21" s="618"/>
      <c r="X21" s="618"/>
      <c r="Y21" s="619"/>
      <c r="Z21" s="48" t="s">
        <v>265</v>
      </c>
      <c r="AA21" s="48"/>
      <c r="AG21" s="48"/>
    </row>
    <row r="22" spans="1:43" ht="16.2" customHeight="1">
      <c r="A22" s="48"/>
      <c r="B22" s="150"/>
      <c r="D22" s="28"/>
      <c r="E22" s="28"/>
      <c r="G22" s="28"/>
      <c r="H22" s="28"/>
      <c r="N22" s="28"/>
      <c r="O22" s="28"/>
      <c r="Q22" s="28"/>
      <c r="R22" s="28"/>
      <c r="U22" s="48"/>
      <c r="AB22" s="48"/>
      <c r="AC22" s="48"/>
      <c r="AD22" s="48"/>
      <c r="AE22" s="48"/>
      <c r="AF22" s="48"/>
      <c r="AG22" s="48"/>
    </row>
    <row r="23" spans="1:43" ht="16.2" customHeight="1">
      <c r="A23" s="48"/>
      <c r="B23" s="150"/>
      <c r="D23" s="28"/>
      <c r="E23" s="28"/>
      <c r="G23" s="28"/>
      <c r="H23" s="28"/>
      <c r="N23" s="28"/>
      <c r="O23" s="28"/>
      <c r="Q23" s="28"/>
      <c r="R23" s="28"/>
      <c r="U23" s="48"/>
      <c r="AB23" s="48"/>
      <c r="AC23" s="48"/>
      <c r="AD23" s="48"/>
      <c r="AE23" s="48"/>
      <c r="AF23" s="48"/>
      <c r="AG23" s="48"/>
      <c r="AQ23" s="176" t="s">
        <v>339</v>
      </c>
    </row>
    <row r="24" spans="1:43" ht="16.2" customHeight="1">
      <c r="A24" s="48"/>
      <c r="B24" s="150"/>
      <c r="D24" s="28"/>
      <c r="E24" s="28"/>
      <c r="G24" s="28"/>
      <c r="H24" s="28"/>
      <c r="N24" s="28"/>
      <c r="O24" s="28"/>
      <c r="Q24" s="28"/>
      <c r="R24" s="28"/>
      <c r="U24" s="48"/>
      <c r="AB24" s="48"/>
      <c r="AC24" s="48"/>
      <c r="AD24" s="48"/>
      <c r="AE24" s="48"/>
      <c r="AF24" s="48"/>
      <c r="AG24" s="48"/>
    </row>
    <row r="25" spans="1:43" ht="16.2" customHeight="1">
      <c r="A25" s="48"/>
      <c r="B25" s="150"/>
      <c r="D25" s="28"/>
      <c r="E25" s="28"/>
      <c r="G25" s="28"/>
      <c r="H25" s="28"/>
      <c r="N25" s="28"/>
      <c r="O25" s="28"/>
      <c r="Q25" s="28"/>
      <c r="R25" s="28"/>
      <c r="U25" s="48"/>
      <c r="AB25" s="48"/>
      <c r="AC25" s="48"/>
      <c r="AD25" s="48"/>
      <c r="AE25" s="48"/>
      <c r="AF25" s="48"/>
      <c r="AG25" s="48"/>
    </row>
    <row r="26" spans="1:43" ht="16.2" customHeight="1" thickBot="1">
      <c r="A26" s="48"/>
      <c r="B26" s="150"/>
      <c r="D26" s="28"/>
      <c r="E26" s="28"/>
      <c r="G26" s="28"/>
      <c r="H26" s="28"/>
      <c r="N26" s="28"/>
      <c r="O26" s="28"/>
      <c r="Q26" s="28"/>
      <c r="R26" s="28"/>
      <c r="U26" s="48"/>
      <c r="AB26" s="48"/>
      <c r="AC26" s="48"/>
      <c r="AD26" s="48"/>
      <c r="AE26" s="48"/>
      <c r="AF26" s="48"/>
      <c r="AG26" s="48"/>
    </row>
    <row r="27" spans="1:43" ht="16.2" customHeight="1" thickBot="1">
      <c r="A27" s="2" t="s">
        <v>340</v>
      </c>
      <c r="B27" s="2"/>
      <c r="C27" s="3"/>
      <c r="D27" s="3"/>
      <c r="E27" s="3"/>
      <c r="F27" s="3"/>
      <c r="G27" s="3"/>
      <c r="H27" s="3"/>
      <c r="I27" s="3"/>
      <c r="J27" s="3"/>
      <c r="K27" s="3"/>
      <c r="L27" s="3"/>
      <c r="M27" s="3"/>
      <c r="N27" s="3"/>
      <c r="O27" s="3"/>
      <c r="P27" s="3"/>
      <c r="Q27" s="3"/>
      <c r="R27" s="3"/>
      <c r="S27" s="3"/>
      <c r="T27" s="3"/>
      <c r="U27" s="3"/>
      <c r="W27" s="177"/>
      <c r="X27" s="648" t="s">
        <v>341</v>
      </c>
      <c r="Y27" s="649"/>
      <c r="Z27" s="3"/>
      <c r="AA27" s="3"/>
      <c r="AB27" s="3"/>
      <c r="AC27" s="3"/>
      <c r="AD27" s="3"/>
      <c r="AE27" s="3"/>
      <c r="AF27" s="3"/>
      <c r="AG27" s="19"/>
      <c r="AH27" s="176" t="b">
        <v>1</v>
      </c>
    </row>
    <row r="28" spans="1:43"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2" customHeight="1">
      <c r="A29" s="48"/>
      <c r="B29" s="150"/>
      <c r="D29" s="28"/>
      <c r="E29" s="28"/>
      <c r="G29" s="28"/>
      <c r="H29" s="28"/>
      <c r="N29" s="28"/>
      <c r="O29" s="28"/>
      <c r="Q29" s="28"/>
      <c r="R29" s="28"/>
      <c r="U29" s="48"/>
      <c r="AB29" s="48"/>
      <c r="AC29" s="48"/>
      <c r="AD29" s="48"/>
      <c r="AE29" s="48"/>
      <c r="AF29" s="48"/>
      <c r="AG29" s="48"/>
    </row>
    <row r="30" spans="1:43" ht="16.2" customHeight="1">
      <c r="A30" s="48"/>
      <c r="B30" s="150"/>
      <c r="D30" s="28"/>
      <c r="E30" s="28"/>
      <c r="G30" s="28"/>
      <c r="H30" s="28"/>
      <c r="N30" s="28"/>
      <c r="O30" s="28"/>
      <c r="Q30" s="28"/>
      <c r="R30" s="28"/>
      <c r="U30" s="48"/>
      <c r="AB30" s="48"/>
      <c r="AC30" s="48"/>
      <c r="AD30" s="48"/>
      <c r="AE30" s="48"/>
      <c r="AF30" s="48"/>
      <c r="AG30" s="48"/>
    </row>
    <row r="31" spans="1:43" ht="16.2" customHeight="1">
      <c r="A31" s="48"/>
      <c r="B31" s="150"/>
      <c r="D31" s="28"/>
      <c r="E31" s="28"/>
      <c r="G31" s="28"/>
      <c r="H31" s="28"/>
      <c r="N31" s="28"/>
      <c r="O31" s="28"/>
      <c r="Q31" s="28"/>
      <c r="R31" s="28"/>
      <c r="U31" s="48"/>
      <c r="AB31" s="48"/>
      <c r="AC31" s="48"/>
      <c r="AD31" s="48"/>
      <c r="AE31" s="48"/>
      <c r="AF31" s="48"/>
      <c r="AG31" s="48"/>
    </row>
    <row r="32" spans="1:43" ht="16.2" customHeight="1" thickBot="1">
      <c r="A32" s="2" t="s">
        <v>342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2" customHeight="1">
      <c r="A33" s="27" t="s">
        <v>268</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0">
        <f>SUM(AB34,AB36)</f>
        <v>0</v>
      </c>
      <c r="AC33" s="620"/>
      <c r="AD33" s="620"/>
      <c r="AE33" s="620"/>
      <c r="AF33" s="620"/>
      <c r="AG33" s="37" t="s">
        <v>269</v>
      </c>
    </row>
    <row r="34" spans="1:47" ht="16.2" customHeight="1">
      <c r="A34" s="53"/>
      <c r="B34" s="645" t="s">
        <v>270</v>
      </c>
      <c r="C34" s="621"/>
      <c r="D34" s="621"/>
      <c r="E34" s="621"/>
      <c r="F34" s="621"/>
      <c r="G34" s="621"/>
      <c r="H34" s="621"/>
      <c r="I34" s="621"/>
      <c r="J34" s="621"/>
      <c r="K34" s="621"/>
      <c r="L34" s="621"/>
      <c r="M34" s="621"/>
      <c r="N34" s="621"/>
      <c r="O34" s="621"/>
      <c r="P34" s="621"/>
      <c r="Q34" s="621"/>
      <c r="R34" s="621"/>
      <c r="S34" s="621"/>
      <c r="T34" s="621"/>
      <c r="U34" s="621"/>
      <c r="V34" s="621"/>
      <c r="W34" s="621"/>
      <c r="X34" s="14"/>
      <c r="Y34" s="14" t="s">
        <v>271</v>
      </c>
      <c r="Z34" s="14"/>
      <c r="AA34" s="14"/>
      <c r="AB34" s="622">
        <f>AB35*V21*10</f>
        <v>0</v>
      </c>
      <c r="AC34" s="622"/>
      <c r="AD34" s="622"/>
      <c r="AE34" s="622"/>
      <c r="AF34" s="622"/>
      <c r="AG34" s="15" t="s">
        <v>269</v>
      </c>
    </row>
    <row r="35" spans="1:47" ht="16.2" customHeight="1">
      <c r="A35" s="52"/>
      <c r="B35" s="137"/>
      <c r="C35" s="646" t="s">
        <v>343</v>
      </c>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7">
        <f>IF(AH27=TRUE,'様式96_外来・在宅ベースアップ評価料（Ⅱ）'!M81,'（参考）賃金引き上げ計画書作成のための計算シート'!M53)</f>
        <v>0</v>
      </c>
      <c r="AC35" s="647"/>
      <c r="AD35" s="647"/>
      <c r="AE35" s="647"/>
      <c r="AF35" s="647"/>
      <c r="AG35" s="17" t="s">
        <v>275</v>
      </c>
    </row>
    <row r="36" spans="1:47" ht="16.2" customHeight="1" thickBot="1">
      <c r="A36" s="52"/>
      <c r="B36" s="138" t="s">
        <v>344</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0" t="str">
        <f>IFERROR(AA37*AB38*10+AF37*AB39*10,"-")</f>
        <v>-</v>
      </c>
      <c r="AC36" s="650"/>
      <c r="AD36" s="650"/>
      <c r="AE36" s="650"/>
      <c r="AF36" s="650"/>
      <c r="AG36" s="140" t="s">
        <v>269</v>
      </c>
    </row>
    <row r="37" spans="1:47" ht="16.2" customHeight="1" thickBot="1">
      <c r="A37" s="52"/>
      <c r="B37" s="141"/>
      <c r="C37" s="142" t="s">
        <v>345</v>
      </c>
      <c r="D37" s="143"/>
      <c r="E37" s="143"/>
      <c r="F37" s="143"/>
      <c r="G37" s="143"/>
      <c r="H37" s="143"/>
      <c r="I37" s="143"/>
      <c r="J37" s="143"/>
      <c r="K37" s="143"/>
      <c r="L37" s="143"/>
      <c r="M37" s="58"/>
      <c r="N37" s="58"/>
      <c r="O37" s="58"/>
      <c r="P37" s="58"/>
      <c r="Q37" s="109" t="s">
        <v>274</v>
      </c>
      <c r="R37" s="652"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52"/>
      <c r="T37" s="652"/>
      <c r="U37" s="652"/>
      <c r="V37" s="652"/>
      <c r="W37" s="58" t="s">
        <v>131</v>
      </c>
      <c r="X37" s="653" t="s">
        <v>346</v>
      </c>
      <c r="Y37" s="654"/>
      <c r="Z37" s="654"/>
      <c r="AA37" s="131" t="str">
        <f>VLOOKUP(R37,'リスト（外来）'!C:D,2,FALSE)</f>
        <v>-</v>
      </c>
      <c r="AB37" s="144" t="s">
        <v>275</v>
      </c>
      <c r="AC37" s="654" t="s">
        <v>347</v>
      </c>
      <c r="AD37" s="654"/>
      <c r="AE37" s="654"/>
      <c r="AF37" s="131" t="str">
        <f>VLOOKUP(R37,'リスト（外来）'!C:E,3,FALSE)</f>
        <v>-</v>
      </c>
      <c r="AG37" s="145" t="s">
        <v>275</v>
      </c>
    </row>
    <row r="38" spans="1:47" ht="16.2" customHeight="1">
      <c r="A38" s="52"/>
      <c r="B38" s="141"/>
      <c r="C38" s="142" t="s">
        <v>348</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5"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5"/>
      <c r="AD38" s="635"/>
      <c r="AE38" s="635"/>
      <c r="AF38" s="635"/>
      <c r="AG38" s="147" t="s">
        <v>277</v>
      </c>
    </row>
    <row r="39" spans="1:47" ht="16.2" customHeight="1">
      <c r="A39" s="16"/>
      <c r="B39" s="148"/>
      <c r="C39" s="142" t="s">
        <v>349</v>
      </c>
      <c r="D39" s="74"/>
      <c r="E39" s="74"/>
      <c r="F39" s="74"/>
      <c r="G39" s="74"/>
      <c r="H39" s="74"/>
      <c r="I39" s="74"/>
      <c r="J39" s="74"/>
      <c r="K39" s="74"/>
      <c r="L39" s="74"/>
      <c r="M39" s="74"/>
      <c r="N39" s="74"/>
      <c r="O39" s="74"/>
      <c r="P39" s="74"/>
      <c r="Q39" s="74"/>
      <c r="R39" s="74"/>
      <c r="S39" s="74"/>
      <c r="T39" s="74"/>
      <c r="U39" s="74"/>
      <c r="V39" s="74"/>
      <c r="W39" s="74"/>
      <c r="X39" s="74"/>
      <c r="Y39" s="74"/>
      <c r="Z39" s="74"/>
      <c r="AA39" s="74"/>
      <c r="AB39" s="603" t="str">
        <f>IF(R37&lt;&gt;"届出なし",('様式96_外来・在宅ベースアップ評価料（Ⅱ）'!M60+'様式96_外来・在宅ベースアップ評価料（Ⅱ）'!M68)*V21,"-")</f>
        <v>-</v>
      </c>
      <c r="AC39" s="603"/>
      <c r="AD39" s="603"/>
      <c r="AE39" s="603"/>
      <c r="AF39" s="603"/>
      <c r="AG39" s="147" t="s">
        <v>277</v>
      </c>
    </row>
    <row r="40" spans="1:47" ht="16.2" customHeight="1">
      <c r="A40" s="82"/>
      <c r="B40" s="39" t="s">
        <v>278</v>
      </c>
      <c r="C40" s="5"/>
      <c r="D40" s="5"/>
      <c r="E40" s="5"/>
      <c r="F40" s="5"/>
      <c r="G40" s="5"/>
      <c r="H40" s="5"/>
      <c r="I40" s="5"/>
      <c r="J40" s="5"/>
      <c r="K40" s="5"/>
      <c r="L40" s="5"/>
      <c r="M40" s="5"/>
      <c r="N40" s="5"/>
      <c r="O40" s="5"/>
      <c r="P40" s="5"/>
      <c r="Q40" s="5"/>
      <c r="R40" s="5"/>
      <c r="S40" s="5"/>
      <c r="T40" s="5"/>
      <c r="U40" s="5"/>
      <c r="V40" s="5"/>
      <c r="W40" s="5"/>
      <c r="X40" s="5"/>
      <c r="Y40" s="5"/>
      <c r="Z40" s="5"/>
      <c r="AA40" s="5"/>
      <c r="AB40" s="591"/>
      <c r="AC40" s="591"/>
      <c r="AD40" s="591"/>
      <c r="AE40" s="591"/>
      <c r="AF40" s="591"/>
      <c r="AG40" s="6" t="s">
        <v>279</v>
      </c>
    </row>
    <row r="41" spans="1:47" ht="16.2" customHeight="1" thickBot="1">
      <c r="A41" s="151" t="s">
        <v>280</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8"/>
      <c r="AC41" s="588"/>
      <c r="AD41" s="588"/>
      <c r="AE41" s="588"/>
      <c r="AF41" s="588"/>
      <c r="AG41" s="84" t="s">
        <v>279</v>
      </c>
    </row>
    <row r="42" spans="1:47" ht="16.2" customHeight="1" thickTop="1" thickBot="1">
      <c r="A42" s="7" t="s">
        <v>281</v>
      </c>
      <c r="B42" s="8"/>
      <c r="C42" s="8"/>
      <c r="D42" s="8"/>
      <c r="E42" s="8"/>
      <c r="F42" s="8"/>
      <c r="G42" s="8"/>
      <c r="H42" s="8"/>
      <c r="I42" s="8"/>
      <c r="J42" s="8"/>
      <c r="K42" s="8"/>
      <c r="L42" s="8"/>
      <c r="M42" s="8"/>
      <c r="N42" s="8"/>
      <c r="O42" s="8"/>
      <c r="P42" s="8"/>
      <c r="Q42" s="8"/>
      <c r="R42" s="8"/>
      <c r="S42" s="8"/>
      <c r="T42" s="8"/>
      <c r="U42" s="8"/>
      <c r="V42" s="8"/>
      <c r="W42" s="8"/>
      <c r="X42" s="8"/>
      <c r="Y42" s="8"/>
      <c r="Z42" s="8"/>
      <c r="AA42" s="8"/>
      <c r="AB42" s="587">
        <f>IFERROR(AB33-AB40+AB41,"")</f>
        <v>0</v>
      </c>
      <c r="AC42" s="587"/>
      <c r="AD42" s="587"/>
      <c r="AE42" s="587"/>
      <c r="AF42" s="587"/>
      <c r="AG42" s="9" t="s">
        <v>269</v>
      </c>
    </row>
    <row r="43" spans="1:47" ht="16.2" customHeight="1">
      <c r="A43" s="378" t="s">
        <v>1519</v>
      </c>
      <c r="B43" s="380" t="s">
        <v>1560</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2" customHeight="1">
      <c r="A44" s="3"/>
      <c r="B44" s="380" t="s">
        <v>1596</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2" customHeight="1"/>
    <row r="46" spans="1:47" ht="16.2" customHeight="1" thickBot="1">
      <c r="A46" s="2" t="s">
        <v>350</v>
      </c>
    </row>
    <row r="47" spans="1:47" ht="16.2" customHeight="1">
      <c r="A47" s="10" t="s">
        <v>283</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6"/>
      <c r="AC47" s="596"/>
      <c r="AD47" s="596"/>
      <c r="AE47" s="596"/>
      <c r="AF47" s="596"/>
      <c r="AG47" s="119" t="s">
        <v>269</v>
      </c>
      <c r="AH47" s="176" t="str">
        <f>IF(AB42&gt;AB47,"NG","OK")</f>
        <v>OK</v>
      </c>
      <c r="AU47" s="252" t="str">
        <f>IF(AH47="NG","←（８）全体の賃金改善の見込み額は（７）算定金額の見込み（繰越額調整後）の値を上回るように設定してください","")</f>
        <v/>
      </c>
    </row>
    <row r="48" spans="1:47" ht="16.2" hidden="1" customHeight="1" outlineLevel="1">
      <c r="A48" s="16"/>
      <c r="B48" s="354" t="s">
        <v>284</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55"/>
      <c r="AC48" s="655"/>
      <c r="AD48" s="655"/>
      <c r="AE48" s="655"/>
      <c r="AF48" s="655"/>
      <c r="AG48" s="120" t="s">
        <v>269</v>
      </c>
    </row>
    <row r="49" spans="1:45" ht="16.2" customHeight="1" collapsed="1" thickBot="1">
      <c r="A49" s="7"/>
      <c r="B49" s="77" t="s">
        <v>1599</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51"/>
      <c r="AC49" s="651"/>
      <c r="AD49" s="651"/>
      <c r="AE49" s="651"/>
      <c r="AF49" s="651"/>
      <c r="AG49" s="135" t="s">
        <v>269</v>
      </c>
    </row>
    <row r="50" spans="1:45" ht="16.2" hidden="1" customHeight="1" outlineLevel="1">
      <c r="A50" s="16"/>
      <c r="B50" s="346" t="s">
        <v>286</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593"/>
      <c r="AC50" s="593"/>
      <c r="AD50" s="593"/>
      <c r="AE50" s="593"/>
      <c r="AF50" s="593"/>
      <c r="AG50" s="136" t="s">
        <v>269</v>
      </c>
      <c r="AQ50" s="203"/>
    </row>
    <row r="51" spans="1:45" ht="16.2" hidden="1" customHeight="1" outlineLevel="1" thickBot="1">
      <c r="A51" s="7"/>
      <c r="B51" s="364" t="s">
        <v>287</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592">
        <f>AB47-SUM(AB48:AF50)</f>
        <v>0</v>
      </c>
      <c r="AC51" s="592"/>
      <c r="AD51" s="592"/>
      <c r="AE51" s="592"/>
      <c r="AF51" s="592"/>
      <c r="AG51" s="135" t="s">
        <v>269</v>
      </c>
    </row>
    <row r="52" spans="1:45" ht="16.2" customHeight="1" collapsed="1">
      <c r="A52" s="378" t="s">
        <v>1519</v>
      </c>
      <c r="B52" s="377" t="s">
        <v>1557</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2" customHeight="1">
      <c r="A53" s="377"/>
      <c r="B53" s="377" t="s">
        <v>1558</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2" customHeight="1">
      <c r="A54" s="378" t="s">
        <v>1519</v>
      </c>
      <c r="B54" s="377" t="s">
        <v>1582</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2" customHeight="1">
      <c r="A55" s="378" t="s">
        <v>1519</v>
      </c>
      <c r="B55" s="377" t="s">
        <v>1559</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2" customHeight="1">
      <c r="A56" s="414"/>
      <c r="B56" s="389" t="s">
        <v>1665</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2" customHeight="1">
      <c r="A57" s="3"/>
      <c r="B57" s="390" t="s">
        <v>1666</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2" hidden="1" customHeight="1" outlineLevel="1">
      <c r="A58" s="379" t="s">
        <v>1519</v>
      </c>
      <c r="B58" s="382" t="s">
        <v>1561</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2" hidden="1" customHeight="1" outlineLevel="1">
      <c r="A59" s="3"/>
      <c r="B59" s="381" t="s">
        <v>1562</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2" hidden="1" customHeight="1" outlineLevel="1">
      <c r="A60" s="3"/>
      <c r="B60" s="383" t="s">
        <v>1563</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2" hidden="1" customHeight="1" outlineLevel="1">
      <c r="A61" s="379" t="s">
        <v>1519</v>
      </c>
      <c r="B61" s="381" t="s">
        <v>1564</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2" hidden="1" customHeight="1" outlineLevel="1">
      <c r="A62" s="3"/>
      <c r="B62" s="381" t="s">
        <v>1565</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2" customHeight="1">
      <c r="A64" s="156" t="s">
        <v>1478</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2" customHeight="1">
      <c r="A65" s="378" t="s">
        <v>1519</v>
      </c>
      <c r="B65" s="402" t="s">
        <v>1523</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2" customHeight="1">
      <c r="A66" s="408" t="s">
        <v>1519</v>
      </c>
      <c r="B66" s="409" t="s">
        <v>1602</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2" customHeight="1">
      <c r="A67" s="411"/>
      <c r="B67" s="409" t="s">
        <v>1603</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2" customHeight="1">
      <c r="A68" s="412"/>
      <c r="B68" s="409" t="s">
        <v>1604</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2" hidden="1" customHeight="1" outlineLevel="1">
      <c r="A69" s="414" t="s">
        <v>1519</v>
      </c>
      <c r="B69" s="418" t="s">
        <v>1569</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2" hidden="1" customHeight="1" outlineLevel="1">
      <c r="A70" s="419"/>
      <c r="B70" s="418" t="s">
        <v>1570</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2" customHeight="1" collapsed="1">
      <c r="A71" s="378" t="s">
        <v>1519</v>
      </c>
      <c r="B71" s="377" t="s">
        <v>1582</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2" customHeight="1">
      <c r="A72" s="420" t="s">
        <v>1537</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2" customHeight="1" thickBot="1">
      <c r="A73" s="2" t="s">
        <v>1667</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2" customHeight="1">
      <c r="A74" s="107" t="s">
        <v>1668</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2"/>
      <c r="AC74" s="612"/>
      <c r="AD74" s="612"/>
      <c r="AE74" s="612"/>
      <c r="AF74" s="612"/>
      <c r="AG74" s="78" t="s">
        <v>288</v>
      </c>
      <c r="AH74" s="181"/>
      <c r="AI74" s="181"/>
    </row>
    <row r="75" spans="1:45" ht="16.2" customHeight="1">
      <c r="A75" s="1" t="s">
        <v>1673</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1"/>
      <c r="AC75" s="591"/>
      <c r="AD75" s="591"/>
      <c r="AE75" s="591"/>
      <c r="AF75" s="591"/>
      <c r="AG75" s="118" t="s">
        <v>269</v>
      </c>
    </row>
    <row r="76" spans="1:45" ht="16.2" customHeight="1">
      <c r="A76" s="1" t="s">
        <v>1669</v>
      </c>
      <c r="B76" s="3"/>
      <c r="C76" s="3"/>
      <c r="D76" s="3"/>
      <c r="E76" s="3"/>
      <c r="F76" s="3"/>
      <c r="G76" s="3"/>
      <c r="H76" s="3"/>
      <c r="I76" s="3"/>
      <c r="J76" s="3"/>
      <c r="K76" s="3"/>
      <c r="L76" s="3"/>
      <c r="M76" s="3"/>
      <c r="N76" s="3"/>
      <c r="O76" s="3"/>
      <c r="P76" s="3"/>
      <c r="Q76" s="3"/>
      <c r="R76" s="3"/>
      <c r="S76" s="3"/>
      <c r="T76" s="3"/>
      <c r="U76" s="3"/>
      <c r="V76" s="3"/>
      <c r="W76" s="3"/>
      <c r="X76" s="3"/>
      <c r="Y76" s="3"/>
      <c r="Z76" s="3"/>
      <c r="AA76" s="3"/>
      <c r="AB76" s="611"/>
      <c r="AC76" s="611"/>
      <c r="AD76" s="611"/>
      <c r="AE76" s="611"/>
      <c r="AF76" s="611"/>
      <c r="AG76" s="168" t="s">
        <v>269</v>
      </c>
    </row>
    <row r="77" spans="1:45" ht="16.2" customHeight="1">
      <c r="A77" s="22" t="s">
        <v>1670</v>
      </c>
      <c r="B77" s="5"/>
      <c r="C77" s="5"/>
      <c r="D77" s="5"/>
      <c r="E77" s="5"/>
      <c r="F77" s="5"/>
      <c r="G77" s="5"/>
      <c r="H77" s="5"/>
      <c r="I77" s="5"/>
      <c r="J77" s="5"/>
      <c r="K77" s="5"/>
      <c r="L77" s="5"/>
      <c r="M77" s="5"/>
      <c r="N77" s="5"/>
      <c r="O77" s="5"/>
      <c r="P77" s="5"/>
      <c r="Q77" s="5"/>
      <c r="R77" s="5"/>
      <c r="S77" s="5"/>
      <c r="T77" s="5"/>
      <c r="U77" s="5"/>
      <c r="V77" s="5"/>
      <c r="W77" s="5"/>
      <c r="X77" s="5"/>
      <c r="Y77" s="5"/>
      <c r="Z77" s="5"/>
      <c r="AA77" s="5"/>
      <c r="AB77" s="655">
        <f>AB76-AB75</f>
        <v>0</v>
      </c>
      <c r="AC77" s="655"/>
      <c r="AD77" s="655"/>
      <c r="AE77" s="655"/>
      <c r="AF77" s="655"/>
      <c r="AG77" s="168" t="s">
        <v>269</v>
      </c>
    </row>
    <row r="78" spans="1:45" ht="16.2" hidden="1" customHeight="1" outlineLevel="2">
      <c r="A78" s="16"/>
      <c r="B78" s="421" t="s">
        <v>1572</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56">
        <f>1000*AB74</f>
        <v>0</v>
      </c>
      <c r="AC78" s="656"/>
      <c r="AD78" s="656"/>
      <c r="AE78" s="656"/>
      <c r="AF78" s="656"/>
      <c r="AG78" s="339" t="s">
        <v>269</v>
      </c>
    </row>
    <row r="79" spans="1:45" ht="16.2" customHeight="1" collapsed="1" thickBot="1">
      <c r="A79" s="40"/>
      <c r="B79" s="96" t="s">
        <v>1671</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3"/>
      <c r="AC79" s="593"/>
      <c r="AD79" s="593"/>
      <c r="AE79" s="593"/>
      <c r="AF79" s="593"/>
      <c r="AG79" s="120" t="s">
        <v>290</v>
      </c>
    </row>
    <row r="80" spans="1:45" ht="16.2" customHeight="1" thickTop="1" thickBot="1">
      <c r="A80" s="86"/>
      <c r="B80" s="97" t="s">
        <v>1672</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09">
        <f>IFERROR(AB79/AB75*100,0)</f>
        <v>0</v>
      </c>
      <c r="AC80" s="609"/>
      <c r="AD80" s="609"/>
      <c r="AE80" s="609"/>
      <c r="AF80" s="609"/>
      <c r="AG80" s="154" t="s">
        <v>291</v>
      </c>
    </row>
    <row r="81" spans="1:35" ht="16.2" customHeight="1">
      <c r="F81" s="3"/>
      <c r="G81" s="3"/>
      <c r="H81" s="3"/>
      <c r="I81" s="3"/>
      <c r="J81" s="3"/>
      <c r="K81" s="3"/>
      <c r="L81" s="3"/>
      <c r="M81" s="3"/>
      <c r="N81" s="3"/>
      <c r="O81" s="3"/>
      <c r="P81" s="3"/>
      <c r="Q81" s="3"/>
      <c r="R81" s="3"/>
      <c r="S81" s="3"/>
      <c r="T81" s="3"/>
      <c r="U81" s="3"/>
      <c r="V81" s="3"/>
      <c r="W81" s="3"/>
      <c r="X81" s="3"/>
      <c r="Y81" s="3"/>
      <c r="Z81" s="3"/>
      <c r="AA81" s="3"/>
    </row>
    <row r="82" spans="1:35" ht="16.2" hidden="1" customHeight="1" outlineLevel="1" thickBot="1">
      <c r="A82" s="2" t="s">
        <v>351</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2" hidden="1" customHeight="1" outlineLevel="1">
      <c r="A83" s="107" t="s">
        <v>293</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2"/>
      <c r="AC83" s="612"/>
      <c r="AD83" s="612"/>
      <c r="AE83" s="612"/>
      <c r="AF83" s="612"/>
      <c r="AG83" s="78" t="s">
        <v>288</v>
      </c>
      <c r="AH83" s="181"/>
      <c r="AI83" s="181"/>
    </row>
    <row r="84" spans="1:35" ht="16.2" hidden="1" customHeight="1" outlineLevel="1">
      <c r="A84" s="1" t="s">
        <v>294</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1"/>
      <c r="AC84" s="591"/>
      <c r="AD84" s="591"/>
      <c r="AE84" s="591"/>
      <c r="AF84" s="591"/>
      <c r="AG84" s="118" t="s">
        <v>269</v>
      </c>
    </row>
    <row r="85" spans="1:35" ht="16.2" hidden="1" customHeight="1" outlineLevel="1">
      <c r="A85" s="1" t="s">
        <v>295</v>
      </c>
      <c r="B85" s="3"/>
      <c r="C85" s="3"/>
      <c r="D85" s="3"/>
      <c r="E85" s="3"/>
      <c r="F85" s="3"/>
      <c r="G85" s="3"/>
      <c r="H85" s="3"/>
      <c r="I85" s="3"/>
      <c r="J85" s="3"/>
      <c r="K85" s="3"/>
      <c r="L85" s="3"/>
      <c r="M85" s="3"/>
      <c r="N85" s="3"/>
      <c r="O85" s="3"/>
      <c r="P85" s="3"/>
      <c r="Q85" s="3"/>
      <c r="R85" s="3"/>
      <c r="S85" s="3"/>
      <c r="T85" s="3"/>
      <c r="U85" s="3"/>
      <c r="V85" s="3"/>
      <c r="W85" s="3"/>
      <c r="X85" s="3"/>
      <c r="Y85" s="3"/>
      <c r="Z85" s="3"/>
      <c r="AA85" s="3"/>
      <c r="AB85" s="611"/>
      <c r="AC85" s="611"/>
      <c r="AD85" s="611"/>
      <c r="AE85" s="611"/>
      <c r="AF85" s="611"/>
      <c r="AG85" s="168" t="s">
        <v>269</v>
      </c>
    </row>
    <row r="86" spans="1:35" ht="16.2" hidden="1" customHeight="1" outlineLevel="1">
      <c r="A86" s="22" t="s">
        <v>296</v>
      </c>
      <c r="B86" s="5"/>
      <c r="C86" s="5"/>
      <c r="D86" s="5"/>
      <c r="E86" s="5"/>
      <c r="F86" s="5"/>
      <c r="G86" s="5"/>
      <c r="H86" s="5"/>
      <c r="I86" s="5"/>
      <c r="J86" s="5"/>
      <c r="K86" s="5"/>
      <c r="L86" s="5"/>
      <c r="M86" s="5"/>
      <c r="N86" s="5"/>
      <c r="O86" s="5"/>
      <c r="P86" s="5"/>
      <c r="Q86" s="5"/>
      <c r="R86" s="5"/>
      <c r="S86" s="5"/>
      <c r="T86" s="5"/>
      <c r="U86" s="5"/>
      <c r="V86" s="5"/>
      <c r="W86" s="5"/>
      <c r="X86" s="5"/>
      <c r="Y86" s="5"/>
      <c r="Z86" s="5"/>
      <c r="AA86" s="5"/>
      <c r="AB86" s="613">
        <f>AB85-AB84</f>
        <v>0</v>
      </c>
      <c r="AC86" s="613"/>
      <c r="AD86" s="613"/>
      <c r="AE86" s="613"/>
      <c r="AF86" s="613"/>
      <c r="AG86" s="168" t="s">
        <v>269</v>
      </c>
    </row>
    <row r="87" spans="1:35" ht="16.2" hidden="1" customHeight="1" outlineLevel="1">
      <c r="A87" s="16"/>
      <c r="B87" s="39" t="s">
        <v>297</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1"/>
      <c r="AC87" s="591"/>
      <c r="AD87" s="591"/>
      <c r="AE87" s="591"/>
      <c r="AF87" s="591"/>
      <c r="AG87" s="120" t="s">
        <v>269</v>
      </c>
    </row>
    <row r="88" spans="1:35" ht="16.2" hidden="1" customHeight="1" outlineLevel="1" thickBot="1">
      <c r="A88" s="40"/>
      <c r="B88" s="96" t="s">
        <v>298</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3"/>
      <c r="AC88" s="593"/>
      <c r="AD88" s="593"/>
      <c r="AE88" s="593"/>
      <c r="AF88" s="593"/>
      <c r="AG88" s="120" t="s">
        <v>290</v>
      </c>
    </row>
    <row r="89" spans="1:35" ht="16.350000000000001" hidden="1" customHeight="1" outlineLevel="1" thickTop="1" thickBot="1">
      <c r="A89" s="86"/>
      <c r="B89" s="97" t="s">
        <v>299</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09">
        <f>IFERROR(AB88/AB84*100,0)</f>
        <v>0</v>
      </c>
      <c r="AC89" s="609"/>
      <c r="AD89" s="609"/>
      <c r="AE89" s="609"/>
      <c r="AF89" s="609"/>
      <c r="AG89" s="154" t="s">
        <v>291</v>
      </c>
    </row>
    <row r="90" spans="1:35" ht="16.350000000000001" hidden="1" customHeight="1" outlineLevel="1"/>
    <row r="91" spans="1:35" ht="16.2" hidden="1" customHeight="1" outlineLevel="1" thickBot="1">
      <c r="A91" s="2" t="s">
        <v>352</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0"/>
      <c r="AB91" s="630"/>
      <c r="AC91" s="630"/>
      <c r="AD91" s="630"/>
      <c r="AE91" s="630"/>
      <c r="AF91" s="630"/>
      <c r="AG91" s="630"/>
      <c r="AH91" s="195"/>
      <c r="AI91" s="195"/>
    </row>
    <row r="92" spans="1:35" ht="16.2" hidden="1" customHeight="1" outlineLevel="1">
      <c r="A92" s="107" t="s">
        <v>301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2"/>
      <c r="AC92" s="612"/>
      <c r="AD92" s="612"/>
      <c r="AE92" s="612"/>
      <c r="AF92" s="612"/>
      <c r="AG92" s="78" t="s">
        <v>288</v>
      </c>
      <c r="AH92" s="181"/>
      <c r="AI92" s="181"/>
    </row>
    <row r="93" spans="1:35" ht="16.2" hidden="1" customHeight="1" outlineLevel="1">
      <c r="A93" s="1" t="s">
        <v>302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1"/>
      <c r="AC93" s="591"/>
      <c r="AD93" s="591"/>
      <c r="AE93" s="591"/>
      <c r="AF93" s="591"/>
      <c r="AG93" s="118" t="s">
        <v>269</v>
      </c>
    </row>
    <row r="94" spans="1:35" ht="16.2" hidden="1" customHeight="1" outlineLevel="1">
      <c r="A94" s="1" t="s">
        <v>303</v>
      </c>
      <c r="B94" s="3"/>
      <c r="C94" s="3"/>
      <c r="D94" s="3"/>
      <c r="E94" s="3"/>
      <c r="F94" s="3"/>
      <c r="G94" s="3"/>
      <c r="H94" s="3"/>
      <c r="I94" s="3"/>
      <c r="J94" s="3"/>
      <c r="K94" s="3"/>
      <c r="L94" s="3"/>
      <c r="M94" s="3"/>
      <c r="N94" s="3"/>
      <c r="O94" s="3"/>
      <c r="P94" s="3"/>
      <c r="Q94" s="3"/>
      <c r="R94" s="3"/>
      <c r="S94" s="3"/>
      <c r="T94" s="3"/>
      <c r="U94" s="3"/>
      <c r="V94" s="3"/>
      <c r="W94" s="3"/>
      <c r="X94" s="3"/>
      <c r="Y94" s="3"/>
      <c r="Z94" s="3"/>
      <c r="AA94" s="3"/>
      <c r="AB94" s="611"/>
      <c r="AC94" s="611"/>
      <c r="AD94" s="611"/>
      <c r="AE94" s="611"/>
      <c r="AF94" s="611"/>
      <c r="AG94" s="168" t="s">
        <v>269</v>
      </c>
    </row>
    <row r="95" spans="1:35" ht="16.2" hidden="1" customHeight="1" outlineLevel="1">
      <c r="A95" s="22" t="s">
        <v>304</v>
      </c>
      <c r="B95" s="5"/>
      <c r="C95" s="5"/>
      <c r="D95" s="5"/>
      <c r="E95" s="5"/>
      <c r="F95" s="5"/>
      <c r="G95" s="5"/>
      <c r="H95" s="5"/>
      <c r="I95" s="5"/>
      <c r="J95" s="5"/>
      <c r="K95" s="5"/>
      <c r="L95" s="5"/>
      <c r="M95" s="5"/>
      <c r="N95" s="5"/>
      <c r="O95" s="5"/>
      <c r="P95" s="5"/>
      <c r="Q95" s="5"/>
      <c r="R95" s="5"/>
      <c r="S95" s="5"/>
      <c r="T95" s="5"/>
      <c r="U95" s="5"/>
      <c r="V95" s="5"/>
      <c r="W95" s="5"/>
      <c r="X95" s="5"/>
      <c r="Y95" s="5"/>
      <c r="Z95" s="5"/>
      <c r="AA95" s="5"/>
      <c r="AB95" s="613">
        <f>AB94-AB93</f>
        <v>0</v>
      </c>
      <c r="AC95" s="613"/>
      <c r="AD95" s="613"/>
      <c r="AE95" s="613"/>
      <c r="AF95" s="613"/>
      <c r="AG95" s="168" t="s">
        <v>269</v>
      </c>
    </row>
    <row r="96" spans="1:35" ht="16.2" hidden="1" customHeight="1" outlineLevel="1">
      <c r="A96" s="16"/>
      <c r="B96" s="39" t="s">
        <v>305</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1"/>
      <c r="AC96" s="591"/>
      <c r="AD96" s="591"/>
      <c r="AE96" s="591"/>
      <c r="AF96" s="591"/>
      <c r="AG96" s="120" t="s">
        <v>269</v>
      </c>
    </row>
    <row r="97" spans="1:35" ht="16.2" hidden="1" customHeight="1" outlineLevel="1" thickBot="1">
      <c r="A97" s="40"/>
      <c r="B97" s="96" t="s">
        <v>306</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3"/>
      <c r="AC97" s="593"/>
      <c r="AD97" s="593"/>
      <c r="AE97" s="593"/>
      <c r="AF97" s="593"/>
      <c r="AG97" s="120" t="s">
        <v>290</v>
      </c>
    </row>
    <row r="98" spans="1:35" ht="16.350000000000001" hidden="1" customHeight="1" outlineLevel="1" thickTop="1" thickBot="1">
      <c r="A98" s="86"/>
      <c r="B98" s="97" t="s">
        <v>307</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09">
        <f>IFERROR(AB97/AB93*100,0)</f>
        <v>0</v>
      </c>
      <c r="AC98" s="609"/>
      <c r="AD98" s="609"/>
      <c r="AE98" s="609"/>
      <c r="AF98" s="609"/>
      <c r="AG98" s="154" t="s">
        <v>291</v>
      </c>
    </row>
    <row r="99" spans="1:35" ht="16.350000000000001" hidden="1" customHeight="1" outlineLevel="1"/>
    <row r="100" spans="1:35" ht="16.2" hidden="1" customHeight="1" outlineLevel="1" thickBot="1">
      <c r="A100" s="2" t="s">
        <v>353</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0"/>
      <c r="AB100" s="630"/>
      <c r="AC100" s="630"/>
      <c r="AD100" s="630"/>
      <c r="AE100" s="630"/>
      <c r="AF100" s="630"/>
      <c r="AG100" s="630"/>
      <c r="AH100" s="195"/>
      <c r="AI100" s="195"/>
    </row>
    <row r="101" spans="1:35" ht="16.2" hidden="1" customHeight="1" outlineLevel="1">
      <c r="A101" s="107" t="s">
        <v>309</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2"/>
      <c r="AC101" s="612"/>
      <c r="AD101" s="612"/>
      <c r="AE101" s="612"/>
      <c r="AF101" s="612"/>
      <c r="AG101" s="78" t="s">
        <v>288</v>
      </c>
      <c r="AH101" s="181"/>
      <c r="AI101" s="181"/>
    </row>
    <row r="102" spans="1:35" ht="16.2" hidden="1" customHeight="1" outlineLevel="1">
      <c r="A102" s="1" t="s">
        <v>310</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1"/>
      <c r="AC102" s="591"/>
      <c r="AD102" s="591"/>
      <c r="AE102" s="591"/>
      <c r="AF102" s="591"/>
      <c r="AG102" s="118" t="s">
        <v>269</v>
      </c>
    </row>
    <row r="103" spans="1:35" ht="16.2" hidden="1" customHeight="1" outlineLevel="1">
      <c r="A103" s="1" t="s">
        <v>311</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1"/>
      <c r="AC103" s="611"/>
      <c r="AD103" s="611"/>
      <c r="AE103" s="611"/>
      <c r="AF103" s="611"/>
      <c r="AG103" s="168" t="s">
        <v>269</v>
      </c>
    </row>
    <row r="104" spans="1:35" ht="16.2" hidden="1" customHeight="1" outlineLevel="1">
      <c r="A104" s="22" t="s">
        <v>312</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3">
        <f>AB103-AB102</f>
        <v>0</v>
      </c>
      <c r="AC104" s="613"/>
      <c r="AD104" s="613"/>
      <c r="AE104" s="613"/>
      <c r="AF104" s="613"/>
      <c r="AG104" s="168" t="s">
        <v>269</v>
      </c>
    </row>
    <row r="105" spans="1:35" ht="16.2" hidden="1" customHeight="1" outlineLevel="1">
      <c r="A105" s="16"/>
      <c r="B105" s="39" t="s">
        <v>313</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1"/>
      <c r="AC105" s="591"/>
      <c r="AD105" s="591"/>
      <c r="AE105" s="591"/>
      <c r="AF105" s="591"/>
      <c r="AG105" s="120" t="s">
        <v>269</v>
      </c>
    </row>
    <row r="106" spans="1:35" ht="16.350000000000001" hidden="1" customHeight="1" outlineLevel="1" thickBot="1">
      <c r="A106" s="40"/>
      <c r="B106" s="96" t="s">
        <v>314</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3"/>
      <c r="AC106" s="593"/>
      <c r="AD106" s="593"/>
      <c r="AE106" s="593"/>
      <c r="AF106" s="593"/>
      <c r="AG106" s="120" t="s">
        <v>290</v>
      </c>
    </row>
    <row r="107" spans="1:35" ht="16.350000000000001" hidden="1" customHeight="1" outlineLevel="1" thickTop="1" thickBot="1">
      <c r="A107" s="86"/>
      <c r="B107" s="97" t="s">
        <v>315</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09">
        <f>IFERROR(AB106/AB102*100,0)</f>
        <v>0</v>
      </c>
      <c r="AC107" s="609"/>
      <c r="AD107" s="609"/>
      <c r="AE107" s="609"/>
      <c r="AF107" s="609"/>
      <c r="AG107" s="154" t="s">
        <v>291</v>
      </c>
    </row>
    <row r="108" spans="1:35" ht="16.350000000000001" hidden="1" customHeight="1" outlineLevel="1"/>
    <row r="109" spans="1:35" ht="16.2" hidden="1" customHeight="1" outlineLevel="1" thickBot="1">
      <c r="A109" s="2" t="s">
        <v>321</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0"/>
      <c r="AB109" s="630"/>
      <c r="AC109" s="630"/>
      <c r="AD109" s="630"/>
      <c r="AE109" s="630"/>
      <c r="AF109" s="630"/>
      <c r="AG109" s="630"/>
      <c r="AH109" s="195"/>
      <c r="AI109" s="195"/>
    </row>
    <row r="110" spans="1:35" ht="16.2" hidden="1" customHeight="1" outlineLevel="1">
      <c r="A110" s="107" t="s">
        <v>354</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2"/>
      <c r="AC110" s="612"/>
      <c r="AD110" s="612"/>
      <c r="AE110" s="612"/>
      <c r="AF110" s="612"/>
      <c r="AG110" s="78" t="s">
        <v>288</v>
      </c>
      <c r="AH110" s="181"/>
      <c r="AI110" s="181"/>
    </row>
    <row r="111" spans="1:35" ht="16.2" hidden="1" customHeight="1" outlineLevel="1">
      <c r="A111" s="1" t="s">
        <v>355</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1"/>
      <c r="AC111" s="591"/>
      <c r="AD111" s="591"/>
      <c r="AE111" s="591"/>
      <c r="AF111" s="591"/>
      <c r="AG111" s="118" t="s">
        <v>269</v>
      </c>
    </row>
    <row r="112" spans="1:35" ht="16.2" hidden="1" customHeight="1" outlineLevel="1">
      <c r="A112" s="1" t="s">
        <v>356</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1"/>
      <c r="AC112" s="611"/>
      <c r="AD112" s="611"/>
      <c r="AE112" s="611"/>
      <c r="AF112" s="611"/>
      <c r="AG112" s="168" t="s">
        <v>269</v>
      </c>
    </row>
    <row r="113" spans="1:35" ht="16.2" hidden="1" customHeight="1" outlineLevel="1">
      <c r="A113" s="22" t="s">
        <v>317</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3">
        <f>AB112-AB111</f>
        <v>0</v>
      </c>
      <c r="AC113" s="613"/>
      <c r="AD113" s="613"/>
      <c r="AE113" s="613"/>
      <c r="AF113" s="613"/>
      <c r="AG113" s="168" t="s">
        <v>269</v>
      </c>
    </row>
    <row r="114" spans="1:35" ht="16.2" hidden="1" customHeight="1" outlineLevel="1">
      <c r="A114" s="16"/>
      <c r="B114" s="39" t="s">
        <v>318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1"/>
      <c r="AC114" s="591"/>
      <c r="AD114" s="591"/>
      <c r="AE114" s="591"/>
      <c r="AF114" s="591"/>
      <c r="AG114" s="120" t="s">
        <v>269</v>
      </c>
    </row>
    <row r="115" spans="1:35" ht="16.2" hidden="1" customHeight="1" outlineLevel="1" thickBot="1">
      <c r="A115" s="40"/>
      <c r="B115" s="96" t="s">
        <v>319</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3"/>
      <c r="AC115" s="593"/>
      <c r="AD115" s="593"/>
      <c r="AE115" s="593"/>
      <c r="AF115" s="593"/>
      <c r="AG115" s="120" t="s">
        <v>290</v>
      </c>
    </row>
    <row r="116" spans="1:35" ht="16.350000000000001" hidden="1" customHeight="1" outlineLevel="1" thickTop="1" thickBot="1">
      <c r="A116" s="86"/>
      <c r="B116" s="97" t="s">
        <v>320</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09">
        <f>IFERROR(AB115/AB111*100,0)</f>
        <v>0</v>
      </c>
      <c r="AC116" s="609"/>
      <c r="AD116" s="609"/>
      <c r="AE116" s="609"/>
      <c r="AF116" s="609"/>
      <c r="AG116" s="154" t="s">
        <v>291</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1674</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2" customHeight="1" thickBot="1">
      <c r="A119" s="63" t="s">
        <v>357</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8"/>
      <c r="AB119" s="628"/>
      <c r="AC119" s="628"/>
      <c r="AD119" s="628"/>
      <c r="AE119" s="628"/>
      <c r="AF119" s="628"/>
      <c r="AG119" s="628"/>
      <c r="AH119" s="195"/>
      <c r="AI119" s="195"/>
    </row>
    <row r="120" spans="1:35" ht="16.2" customHeight="1">
      <c r="A120" s="106" t="s">
        <v>1675</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29"/>
      <c r="AC120" s="629"/>
      <c r="AD120" s="629"/>
      <c r="AE120" s="629"/>
      <c r="AF120" s="629"/>
      <c r="AG120" s="81" t="s">
        <v>288</v>
      </c>
      <c r="AH120" s="181"/>
      <c r="AI120" s="181"/>
    </row>
    <row r="121" spans="1:35" ht="16.2" hidden="1" customHeight="1" outlineLevel="1">
      <c r="A121" s="95" t="s">
        <v>358</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4"/>
      <c r="AC121" s="604"/>
      <c r="AD121" s="604"/>
      <c r="AE121" s="604"/>
      <c r="AF121" s="604"/>
      <c r="AG121" s="112" t="s">
        <v>269</v>
      </c>
      <c r="AH121" s="181"/>
      <c r="AI121" s="181"/>
    </row>
    <row r="122" spans="1:35" ht="16.2" customHeight="1" collapsed="1">
      <c r="A122" s="407" t="s">
        <v>1676</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4"/>
      <c r="AC122" s="604"/>
      <c r="AD122" s="604"/>
      <c r="AE122" s="604"/>
      <c r="AF122" s="604"/>
      <c r="AG122" s="112" t="s">
        <v>269</v>
      </c>
    </row>
    <row r="123" spans="1:35" ht="16.2" hidden="1" customHeight="1" outlineLevel="1">
      <c r="A123" s="95" t="s">
        <v>359</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5"/>
      <c r="AC123" s="605"/>
      <c r="AD123" s="605"/>
      <c r="AE123" s="605"/>
      <c r="AF123" s="605"/>
      <c r="AG123" s="124" t="s">
        <v>269</v>
      </c>
    </row>
    <row r="124" spans="1:35" ht="16.2" customHeight="1" collapsed="1">
      <c r="A124" s="95" t="s">
        <v>1677</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4"/>
      <c r="AC124" s="604"/>
      <c r="AD124" s="604"/>
      <c r="AE124" s="604"/>
      <c r="AF124" s="604"/>
      <c r="AG124" s="124" t="s">
        <v>269</v>
      </c>
    </row>
    <row r="125" spans="1:35" ht="16.2" hidden="1" customHeight="1" outlineLevel="1">
      <c r="A125" s="99" t="s">
        <v>360</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0">
        <f>AB123-AB121</f>
        <v>0</v>
      </c>
      <c r="AC125" s="610"/>
      <c r="AD125" s="610"/>
      <c r="AE125" s="610"/>
      <c r="AF125" s="610"/>
      <c r="AG125" s="124" t="s">
        <v>269</v>
      </c>
    </row>
    <row r="126" spans="1:35" ht="16.2" customHeight="1" collapsed="1">
      <c r="A126" s="99" t="s">
        <v>1678</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7">
        <f>AB124-AB122</f>
        <v>0</v>
      </c>
      <c r="AC126" s="657"/>
      <c r="AD126" s="657"/>
      <c r="AE126" s="657"/>
      <c r="AF126" s="657"/>
      <c r="AG126" s="124" t="s">
        <v>269</v>
      </c>
    </row>
    <row r="127" spans="1:35" ht="16.2" hidden="1" customHeight="1" outlineLevel="1">
      <c r="A127" s="88"/>
      <c r="B127" s="422" t="s">
        <v>1573</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60">
        <f>1000*AB120</f>
        <v>0</v>
      </c>
      <c r="AC127" s="660"/>
      <c r="AD127" s="660"/>
      <c r="AE127" s="660"/>
      <c r="AF127" s="660"/>
      <c r="AG127" s="385" t="s">
        <v>269</v>
      </c>
    </row>
    <row r="128" spans="1:35" ht="16.2" customHeight="1" collapsed="1" thickBot="1">
      <c r="A128" s="90"/>
      <c r="B128" s="101" t="s">
        <v>1679</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1"/>
      <c r="AC128" s="661"/>
      <c r="AD128" s="661"/>
      <c r="AE128" s="661"/>
      <c r="AF128" s="661"/>
      <c r="AG128" s="127" t="s">
        <v>290</v>
      </c>
    </row>
    <row r="129" spans="1:36" ht="16.350000000000001" customHeight="1" thickTop="1" thickBot="1">
      <c r="A129" s="91"/>
      <c r="B129" s="102" t="s">
        <v>1680</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09">
        <f>IFERROR(AB128/AB122*100,0)</f>
        <v>0</v>
      </c>
      <c r="AC129" s="609"/>
      <c r="AD129" s="609"/>
      <c r="AE129" s="609"/>
      <c r="AF129" s="609"/>
      <c r="AG129" s="128" t="s">
        <v>291</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361</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8"/>
      <c r="AB131" s="628"/>
      <c r="AC131" s="628"/>
      <c r="AD131" s="628"/>
      <c r="AE131" s="628"/>
      <c r="AF131" s="628"/>
      <c r="AG131" s="628"/>
      <c r="AH131" s="195"/>
      <c r="AI131" s="195"/>
    </row>
    <row r="132" spans="1:36" ht="16.2" customHeight="1">
      <c r="A132" s="106" t="s">
        <v>1681</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29"/>
      <c r="AC132" s="629"/>
      <c r="AD132" s="629"/>
      <c r="AE132" s="629"/>
      <c r="AF132" s="629"/>
      <c r="AG132" s="81" t="s">
        <v>288</v>
      </c>
      <c r="AH132" s="181"/>
      <c r="AI132" s="181"/>
    </row>
    <row r="133" spans="1:36" ht="16.2" hidden="1" customHeight="1" outlineLevel="1">
      <c r="A133" s="95" t="s">
        <v>362</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4"/>
      <c r="AC133" s="604"/>
      <c r="AD133" s="604"/>
      <c r="AE133" s="604"/>
      <c r="AF133" s="604"/>
      <c r="AG133" s="112" t="s">
        <v>269</v>
      </c>
      <c r="AH133" s="181"/>
      <c r="AI133" s="181"/>
    </row>
    <row r="134" spans="1:36" ht="16.2" customHeight="1" collapsed="1">
      <c r="A134" s="95" t="s">
        <v>1682</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4"/>
      <c r="AC134" s="604"/>
      <c r="AD134" s="604"/>
      <c r="AE134" s="604"/>
      <c r="AF134" s="604"/>
      <c r="AG134" s="112" t="s">
        <v>269</v>
      </c>
    </row>
    <row r="135" spans="1:36" ht="16.2" hidden="1" customHeight="1" outlineLevel="1">
      <c r="A135" s="95" t="s">
        <v>363</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269</v>
      </c>
    </row>
    <row r="136" spans="1:36" ht="16.2" customHeight="1" collapsed="1">
      <c r="A136" s="95" t="s">
        <v>1683</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4"/>
      <c r="AC136" s="604"/>
      <c r="AD136" s="604"/>
      <c r="AE136" s="604"/>
      <c r="AF136" s="604"/>
      <c r="AG136" s="124" t="s">
        <v>269</v>
      </c>
    </row>
    <row r="137" spans="1:36" ht="16.2" hidden="1" customHeight="1" outlineLevel="1">
      <c r="A137" s="99" t="s">
        <v>364</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0">
        <f>AB135-AB133</f>
        <v>0</v>
      </c>
      <c r="AC137" s="610"/>
      <c r="AD137" s="610"/>
      <c r="AE137" s="610"/>
      <c r="AF137" s="610"/>
      <c r="AG137" s="124" t="s">
        <v>269</v>
      </c>
    </row>
    <row r="138" spans="1:36" ht="16.2" customHeight="1" collapsed="1">
      <c r="A138" s="99" t="s">
        <v>1684</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7">
        <f>AB136-AB134</f>
        <v>0</v>
      </c>
      <c r="AC138" s="657"/>
      <c r="AD138" s="657"/>
      <c r="AE138" s="657"/>
      <c r="AF138" s="657"/>
      <c r="AG138" s="124" t="s">
        <v>269</v>
      </c>
    </row>
    <row r="139" spans="1:36" ht="16.2" hidden="1" customHeight="1" outlineLevel="1">
      <c r="A139" s="88"/>
      <c r="B139" s="422" t="s">
        <v>1574</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0">
        <f>1000*AB132</f>
        <v>0</v>
      </c>
      <c r="AC139" s="660"/>
      <c r="AD139" s="660"/>
      <c r="AE139" s="660"/>
      <c r="AF139" s="660"/>
      <c r="AG139" s="385" t="s">
        <v>269</v>
      </c>
    </row>
    <row r="140" spans="1:36" ht="16.2" customHeight="1" collapsed="1" thickBot="1">
      <c r="A140" s="90"/>
      <c r="B140" s="101" t="s">
        <v>1685</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1"/>
      <c r="AC140" s="661"/>
      <c r="AD140" s="661"/>
      <c r="AE140" s="661"/>
      <c r="AF140" s="661"/>
      <c r="AG140" s="127" t="s">
        <v>290</v>
      </c>
    </row>
    <row r="141" spans="1:36" ht="16.350000000000001" customHeight="1" thickTop="1" thickBot="1">
      <c r="A141" s="91"/>
      <c r="B141" s="102" t="s">
        <v>1686</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09">
        <f>IFERROR(AB140/AB134*100,0)</f>
        <v>0</v>
      </c>
      <c r="AC141" s="609"/>
      <c r="AD141" s="609"/>
      <c r="AE141" s="609"/>
      <c r="AF141" s="609"/>
      <c r="AG141" s="128" t="s">
        <v>291</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365</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1687</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2" customHeight="1">
      <c r="A145" s="16"/>
      <c r="B145" s="3"/>
      <c r="C145" s="3" t="s">
        <v>331</v>
      </c>
      <c r="D145" s="3"/>
      <c r="E145" s="3"/>
      <c r="F145" s="3"/>
      <c r="G145" s="3"/>
      <c r="H145" s="3"/>
      <c r="I145" s="3"/>
      <c r="J145" s="3"/>
      <c r="K145" s="3"/>
      <c r="L145" s="3"/>
      <c r="M145" s="3" t="s">
        <v>332</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333</v>
      </c>
      <c r="D146" s="3"/>
      <c r="E146" s="3"/>
      <c r="F146" s="3"/>
      <c r="G146" s="3"/>
      <c r="H146" s="3"/>
      <c r="I146" s="3"/>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17" t="s">
        <v>131</v>
      </c>
      <c r="AJ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1688</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3"/>
      <c r="C149" s="659"/>
      <c r="D149" s="659"/>
      <c r="E149" s="659"/>
      <c r="F149" s="659"/>
      <c r="G149" s="659"/>
      <c r="H149" s="659"/>
      <c r="I149" s="659"/>
      <c r="J149" s="65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625" t="s">
        <v>334</v>
      </c>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199"/>
      <c r="AI152" s="199"/>
    </row>
    <row r="153" spans="1:36" ht="15" customHeight="1">
      <c r="A153" s="625"/>
      <c r="B153" s="625"/>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199"/>
      <c r="AI153" s="199"/>
    </row>
    <row r="154" spans="1:36" ht="15" customHeight="1">
      <c r="A154" s="3"/>
      <c r="B154" s="3"/>
      <c r="C154" s="3" t="s">
        <v>15</v>
      </c>
      <c r="D154" s="3"/>
      <c r="E154" s="626"/>
      <c r="F154" s="626"/>
      <c r="G154" s="3" t="s">
        <v>16</v>
      </c>
      <c r="H154" s="626"/>
      <c r="I154" s="626"/>
      <c r="J154" s="3" t="s">
        <v>263</v>
      </c>
      <c r="K154" s="626"/>
      <c r="L154" s="626"/>
      <c r="M154" s="3" t="s">
        <v>18</v>
      </c>
      <c r="N154" s="3"/>
      <c r="O154" s="3"/>
      <c r="P154" s="3" t="s">
        <v>335</v>
      </c>
      <c r="Q154" s="3"/>
      <c r="R154" s="3"/>
      <c r="S154" s="3"/>
      <c r="T154" s="627"/>
      <c r="U154" s="627"/>
      <c r="V154" s="627"/>
      <c r="W154" s="627"/>
      <c r="X154" s="627"/>
      <c r="Y154" s="627"/>
      <c r="Z154" s="627"/>
      <c r="AA154" s="627"/>
      <c r="AB154" s="627"/>
      <c r="AC154" s="627"/>
      <c r="AD154" s="627"/>
      <c r="AE154" s="627"/>
      <c r="AF154" s="627"/>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336</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92:AF92"/>
    <mergeCell ref="AB93:AF93"/>
    <mergeCell ref="AB94:AF94"/>
    <mergeCell ref="AB95:AF95"/>
    <mergeCell ref="AB96:AF96"/>
    <mergeCell ref="AB97:AF97"/>
    <mergeCell ref="AB87:AF87"/>
    <mergeCell ref="AB88:AF88"/>
    <mergeCell ref="AB89:AF89"/>
    <mergeCell ref="AA91:AG91"/>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30480</xdr:colOff>
                    <xdr:row>145</xdr:row>
                    <xdr:rowOff>7620</xdr:rowOff>
                  </from>
                  <to>
                    <xdr:col>2</xdr:col>
                    <xdr:colOff>30480</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60960</xdr:colOff>
                    <xdr:row>144</xdr:row>
                    <xdr:rowOff>7620</xdr:rowOff>
                  </from>
                  <to>
                    <xdr:col>12</xdr:col>
                    <xdr:colOff>60960</xdr:colOff>
                    <xdr:row>144</xdr:row>
                    <xdr:rowOff>182880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30480</xdr:colOff>
                    <xdr:row>26</xdr:row>
                    <xdr:rowOff>22860</xdr:rowOff>
                  </from>
                  <to>
                    <xdr:col>22</xdr:col>
                    <xdr:colOff>236220</xdr:colOff>
                    <xdr:row>26</xdr:row>
                    <xdr:rowOff>182880</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topLeftCell="F1" zoomScaleNormal="100" zoomScaleSheetLayoutView="100" workbookViewId="0">
      <selection activeCell="AP38" sqref="AP38"/>
    </sheetView>
  </sheetViews>
  <sheetFormatPr defaultColWidth="8.69921875" defaultRowHeight="13.2" outlineLevelRow="1" outlineLevelCol="1"/>
  <cols>
    <col min="1" max="33" width="3.59765625" style="4" customWidth="1"/>
    <col min="34" max="34" width="3.59765625" style="176" hidden="1" customWidth="1" outlineLevel="1"/>
    <col min="35" max="35" width="7.09765625" style="176" hidden="1" customWidth="1" outlineLevel="1"/>
    <col min="36" max="40" width="2.69921875" style="176" hidden="1" customWidth="1" outlineLevel="1"/>
    <col min="41" max="41" width="2.69921875" style="176" customWidth="1" collapsed="1"/>
    <col min="42" max="43" width="2.69921875" style="176" customWidth="1"/>
    <col min="44" max="44" width="9.5" style="176" customWidth="1"/>
    <col min="45" max="45" width="9.5" style="4" bestFit="1" customWidth="1"/>
    <col min="46" max="16384" width="8.69921875" style="4"/>
  </cols>
  <sheetData>
    <row r="1" spans="1:36" ht="16.2" customHeight="1">
      <c r="A1" s="48" t="s">
        <v>253</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2" customHeight="1">
      <c r="A2" s="583" t="s">
        <v>366</v>
      </c>
      <c r="B2" s="583"/>
      <c r="C2" s="583"/>
      <c r="D2" s="583"/>
      <c r="E2" s="583"/>
      <c r="F2" s="583"/>
      <c r="G2" s="583"/>
      <c r="H2" s="583"/>
      <c r="I2" s="583"/>
      <c r="J2" s="583"/>
      <c r="K2" s="583"/>
      <c r="L2" s="583"/>
      <c r="M2" s="583"/>
      <c r="N2" s="583"/>
      <c r="O2" s="583"/>
      <c r="P2" s="583"/>
      <c r="Q2" s="583"/>
      <c r="R2" s="583"/>
      <c r="S2" s="584"/>
      <c r="T2" s="584"/>
      <c r="U2" s="164" t="s">
        <v>255</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06" t="s">
        <v>256</v>
      </c>
      <c r="R4" s="606"/>
      <c r="S4" s="606"/>
      <c r="T4" s="606"/>
      <c r="U4" s="606"/>
      <c r="V4" s="636" t="str">
        <f>IF('様式95_外来・在宅ベースアップ評価料（Ⅰ）'!H5=0,"",'様式95_外来・在宅ベースアップ評価料（Ⅰ）'!H5)</f>
        <v/>
      </c>
      <c r="W4" s="636"/>
      <c r="X4" s="636"/>
      <c r="Y4" s="636"/>
      <c r="Z4" s="636"/>
      <c r="AA4" s="636"/>
      <c r="AB4" s="636"/>
      <c r="AC4" s="636"/>
      <c r="AD4" s="636"/>
      <c r="AE4" s="636"/>
      <c r="AF4" s="636"/>
      <c r="AG4" s="637"/>
      <c r="AH4" s="181"/>
      <c r="AI4" s="196"/>
      <c r="AJ4" s="196"/>
    </row>
    <row r="5" spans="1:36" ht="16.2" customHeight="1">
      <c r="A5" s="48"/>
      <c r="B5" s="48"/>
      <c r="C5" s="48"/>
      <c r="D5" s="48"/>
      <c r="E5" s="48"/>
      <c r="F5" s="48"/>
      <c r="G5" s="48"/>
      <c r="H5" s="48"/>
      <c r="I5" s="48"/>
      <c r="J5" s="48"/>
      <c r="K5" s="48"/>
      <c r="L5" s="48"/>
      <c r="M5" s="48"/>
      <c r="N5" s="48"/>
      <c r="O5" s="48"/>
      <c r="P5" s="48"/>
      <c r="Q5" s="633" t="s">
        <v>257</v>
      </c>
      <c r="R5" s="633"/>
      <c r="S5" s="633"/>
      <c r="T5" s="633"/>
      <c r="U5" s="634"/>
      <c r="V5" s="638" t="str">
        <f>'様式96_外来・在宅ベースアップ評価料（Ⅱ）'!H6</f>
        <v/>
      </c>
      <c r="W5" s="638"/>
      <c r="X5" s="638"/>
      <c r="Y5" s="638"/>
      <c r="Z5" s="638"/>
      <c r="AA5" s="638"/>
      <c r="AB5" s="638"/>
      <c r="AC5" s="638"/>
      <c r="AD5" s="638"/>
      <c r="AE5" s="638"/>
      <c r="AF5" s="638"/>
      <c r="AG5" s="639"/>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2" customHeight="1">
      <c r="A7" s="2" t="s">
        <v>258</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2" customHeight="1">
      <c r="A8" s="48" t="s">
        <v>259</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2" customHeight="1">
      <c r="A9" s="2"/>
      <c r="B9" s="640"/>
      <c r="C9" s="640"/>
      <c r="D9" s="641" t="s">
        <v>260</v>
      </c>
      <c r="E9" s="641"/>
      <c r="F9" s="641"/>
      <c r="G9" s="641"/>
      <c r="H9" s="641"/>
      <c r="I9" s="641"/>
      <c r="J9" s="641"/>
      <c r="K9" s="641"/>
      <c r="L9" s="641"/>
      <c r="M9" s="641"/>
      <c r="N9" s="641"/>
      <c r="O9" s="641"/>
      <c r="P9" s="641"/>
      <c r="Q9" s="641"/>
      <c r="R9" s="641"/>
      <c r="S9" s="641"/>
      <c r="T9" s="641"/>
      <c r="U9" s="641"/>
      <c r="V9" s="641"/>
      <c r="W9" s="641"/>
      <c r="X9" s="641"/>
      <c r="Y9" s="641"/>
      <c r="Z9" s="641"/>
      <c r="AA9" s="48"/>
      <c r="AB9" s="48"/>
      <c r="AC9" s="48"/>
      <c r="AD9" s="48"/>
      <c r="AE9" s="48"/>
      <c r="AF9" s="48"/>
      <c r="AG9" s="48"/>
      <c r="AH9" s="206"/>
    </row>
    <row r="10" spans="1:36" ht="16.2" customHeight="1">
      <c r="A10" s="2"/>
      <c r="B10" s="643"/>
      <c r="C10" s="643"/>
      <c r="D10" s="644" t="s">
        <v>261</v>
      </c>
      <c r="E10" s="644"/>
      <c r="F10" s="644"/>
      <c r="G10" s="644"/>
      <c r="H10" s="644"/>
      <c r="I10" s="644"/>
      <c r="J10" s="644"/>
      <c r="K10" s="644"/>
      <c r="L10" s="644"/>
      <c r="M10" s="644"/>
      <c r="N10" s="644"/>
      <c r="O10" s="644"/>
      <c r="P10" s="644"/>
      <c r="Q10" s="644"/>
      <c r="R10" s="644"/>
      <c r="S10" s="644"/>
      <c r="T10" s="644"/>
      <c r="U10" s="644"/>
      <c r="V10" s="644"/>
      <c r="W10" s="644"/>
      <c r="X10" s="644"/>
      <c r="Y10" s="644"/>
      <c r="Z10" s="644"/>
      <c r="AA10" s="48"/>
      <c r="AB10" s="48"/>
      <c r="AC10" s="48"/>
      <c r="AD10" s="48"/>
      <c r="AE10" s="48"/>
      <c r="AF10" s="48"/>
      <c r="AG10" s="48"/>
      <c r="AH10" s="206"/>
    </row>
    <row r="11" spans="1:36"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2" customHeight="1" thickBot="1">
      <c r="A15" s="48" t="s">
        <v>262</v>
      </c>
      <c r="B15" s="48"/>
      <c r="C15" s="48"/>
      <c r="D15" s="48"/>
      <c r="E15" s="48"/>
      <c r="F15" s="48"/>
      <c r="L15" s="48"/>
      <c r="M15" s="48"/>
      <c r="N15" s="48"/>
      <c r="O15" s="48"/>
      <c r="P15" s="48"/>
      <c r="Q15" s="48"/>
      <c r="R15" s="48"/>
      <c r="S15" s="48"/>
      <c r="T15" s="48"/>
      <c r="U15" s="48"/>
      <c r="V15" s="48"/>
      <c r="AE15" s="48"/>
      <c r="AF15" s="48"/>
      <c r="AG15" s="48"/>
      <c r="AH15" s="206"/>
    </row>
    <row r="16" spans="1:36" ht="16.2" customHeight="1" thickBot="1">
      <c r="B16" s="623" t="s">
        <v>15</v>
      </c>
      <c r="C16" s="642"/>
      <c r="D16" s="642"/>
      <c r="E16" s="598"/>
      <c r="F16" s="598"/>
      <c r="G16" s="20"/>
      <c r="H16" s="598"/>
      <c r="I16" s="598"/>
      <c r="J16" s="20" t="s">
        <v>263</v>
      </c>
      <c r="K16" s="20"/>
      <c r="L16" s="20" t="s">
        <v>264</v>
      </c>
      <c r="M16" s="20" t="s">
        <v>15</v>
      </c>
      <c r="N16" s="20"/>
      <c r="O16" s="598"/>
      <c r="P16" s="598"/>
      <c r="Q16" s="20" t="s">
        <v>16</v>
      </c>
      <c r="R16" s="598"/>
      <c r="S16" s="598"/>
      <c r="T16" s="21" t="s">
        <v>263</v>
      </c>
      <c r="V16" s="618">
        <f>IF(E16=O16,R16-H16+1,IF(O16-E16=1,12-H16+1+R16,IF(O16-E16=2,12-H16+1+R16+12,"エラー")))</f>
        <v>1</v>
      </c>
      <c r="W16" s="618"/>
      <c r="X16" s="618"/>
      <c r="Y16" s="619"/>
      <c r="Z16" s="48" t="s">
        <v>265</v>
      </c>
      <c r="AA16" s="48"/>
      <c r="AG16" s="48"/>
      <c r="AH16" s="206"/>
    </row>
    <row r="17" spans="1:35" ht="16.2" customHeight="1">
      <c r="B17" s="149"/>
      <c r="C17" s="28"/>
      <c r="D17" s="28"/>
      <c r="E17" s="28"/>
      <c r="F17" s="28"/>
      <c r="H17" s="28"/>
      <c r="I17" s="28"/>
      <c r="O17" s="28"/>
      <c r="P17" s="28"/>
      <c r="R17" s="28"/>
      <c r="S17" s="28"/>
      <c r="V17" s="28"/>
      <c r="W17" s="28"/>
      <c r="X17" s="28"/>
      <c r="Y17" s="28"/>
    </row>
    <row r="18" spans="1:35" ht="16.2" customHeight="1">
      <c r="B18" s="149"/>
      <c r="C18" s="28"/>
      <c r="D18" s="28"/>
      <c r="E18" s="28"/>
      <c r="F18" s="28"/>
      <c r="H18" s="28"/>
      <c r="I18" s="28"/>
      <c r="O18" s="28"/>
      <c r="P18" s="28"/>
      <c r="R18" s="28"/>
      <c r="S18" s="28"/>
      <c r="V18" s="28"/>
      <c r="W18" s="28"/>
      <c r="X18" s="28"/>
      <c r="Y18" s="28"/>
    </row>
    <row r="19" spans="1:35"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2" customHeight="1" thickBot="1">
      <c r="A20" s="48" t="s">
        <v>266</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2" customHeight="1" thickBot="1">
      <c r="A21" s="48"/>
      <c r="B21" s="623" t="s">
        <v>15</v>
      </c>
      <c r="C21" s="642"/>
      <c r="D21" s="642"/>
      <c r="E21" s="598"/>
      <c r="F21" s="598"/>
      <c r="G21" s="20" t="s">
        <v>16</v>
      </c>
      <c r="H21" s="598"/>
      <c r="I21" s="598"/>
      <c r="J21" s="20" t="s">
        <v>263</v>
      </c>
      <c r="K21" s="20"/>
      <c r="L21" s="20" t="s">
        <v>264</v>
      </c>
      <c r="M21" s="20" t="s">
        <v>15</v>
      </c>
      <c r="N21" s="20"/>
      <c r="O21" s="598"/>
      <c r="P21" s="598"/>
      <c r="Q21" s="20" t="s">
        <v>16</v>
      </c>
      <c r="R21" s="598"/>
      <c r="S21" s="598"/>
      <c r="T21" s="21" t="s">
        <v>263</v>
      </c>
      <c r="V21" s="618">
        <f>IF(E21=O21,R21-H21+1,IF(O21-E21=1,12-H21+1+R21,IF(O21-E21=2,12-H21+1+R21+12,"エラー")))</f>
        <v>1</v>
      </c>
      <c r="W21" s="618"/>
      <c r="X21" s="618"/>
      <c r="Y21" s="619"/>
      <c r="Z21" s="48" t="s">
        <v>265</v>
      </c>
      <c r="AA21" s="48"/>
      <c r="AG21" s="48"/>
      <c r="AH21" s="206"/>
    </row>
    <row r="22" spans="1:35" ht="16.2" customHeight="1">
      <c r="A22" s="48"/>
      <c r="B22" s="150"/>
      <c r="D22" s="28"/>
      <c r="E22" s="28"/>
      <c r="G22" s="28"/>
      <c r="H22" s="28"/>
      <c r="N22" s="28"/>
      <c r="O22" s="28"/>
      <c r="Q22" s="28"/>
      <c r="R22" s="28"/>
      <c r="U22" s="48"/>
      <c r="AB22" s="48"/>
      <c r="AC22" s="48"/>
      <c r="AD22" s="48"/>
      <c r="AE22" s="48"/>
      <c r="AF22" s="48"/>
      <c r="AG22" s="48"/>
      <c r="AH22" s="206"/>
    </row>
    <row r="23" spans="1:35" ht="16.2" customHeight="1">
      <c r="A23" s="48"/>
      <c r="B23" s="150"/>
      <c r="D23" s="28"/>
      <c r="E23" s="28"/>
      <c r="G23" s="28"/>
      <c r="H23" s="28"/>
      <c r="N23" s="28"/>
      <c r="O23" s="28"/>
      <c r="Q23" s="28"/>
      <c r="R23" s="28"/>
      <c r="U23" s="48"/>
      <c r="AB23" s="48"/>
      <c r="AC23" s="48"/>
      <c r="AD23" s="48"/>
      <c r="AE23" s="48"/>
      <c r="AF23" s="48"/>
      <c r="AG23" s="48"/>
      <c r="AH23" s="206"/>
    </row>
    <row r="24" spans="1:35" ht="16.2" customHeight="1">
      <c r="A24" s="48"/>
      <c r="B24" s="150"/>
      <c r="D24" s="28"/>
      <c r="E24" s="28"/>
      <c r="G24" s="28"/>
      <c r="H24" s="28"/>
      <c r="N24" s="28"/>
      <c r="O24" s="28"/>
      <c r="Q24" s="28"/>
      <c r="R24" s="28"/>
      <c r="U24" s="48"/>
      <c r="AB24" s="48"/>
      <c r="AC24" s="48"/>
      <c r="AD24" s="48"/>
      <c r="AE24" s="48"/>
      <c r="AF24" s="48"/>
      <c r="AG24" s="48"/>
      <c r="AH24" s="206"/>
    </row>
    <row r="25" spans="1:35" ht="16.2" customHeight="1">
      <c r="A25" s="48"/>
      <c r="B25" s="150"/>
      <c r="D25" s="28"/>
      <c r="E25" s="28"/>
      <c r="G25" s="28"/>
      <c r="H25" s="28"/>
      <c r="N25" s="28"/>
      <c r="O25" s="28"/>
      <c r="Q25" s="28"/>
      <c r="R25" s="28"/>
      <c r="U25" s="48"/>
      <c r="AB25" s="48"/>
      <c r="AC25" s="48"/>
      <c r="AD25" s="48"/>
      <c r="AE25" s="48"/>
      <c r="AF25" s="48"/>
      <c r="AG25" s="48"/>
      <c r="AH25" s="206"/>
    </row>
    <row r="26" spans="1:35" ht="16.2" customHeight="1" thickBot="1">
      <c r="A26" s="48"/>
      <c r="B26" s="150"/>
      <c r="D26" s="28"/>
      <c r="E26" s="28"/>
      <c r="G26" s="28"/>
      <c r="H26" s="28"/>
      <c r="N26" s="28"/>
      <c r="O26" s="28"/>
      <c r="Q26" s="28"/>
      <c r="R26" s="28"/>
      <c r="U26" s="48"/>
      <c r="AB26" s="48"/>
      <c r="AC26" s="48"/>
      <c r="AD26" s="48"/>
      <c r="AE26" s="48"/>
      <c r="AF26" s="48"/>
      <c r="AG26" s="48"/>
      <c r="AH26" s="206"/>
    </row>
    <row r="27" spans="1:35" ht="16.2" customHeight="1" thickBot="1">
      <c r="A27" s="2" t="s">
        <v>367</v>
      </c>
      <c r="B27" s="2"/>
      <c r="C27" s="3"/>
      <c r="D27" s="3"/>
      <c r="E27" s="3"/>
      <c r="F27" s="3"/>
      <c r="G27" s="3"/>
      <c r="H27" s="3"/>
      <c r="I27" s="3"/>
      <c r="J27" s="3"/>
      <c r="K27" s="3"/>
      <c r="L27" s="3"/>
      <c r="M27" s="3"/>
      <c r="N27" s="3"/>
      <c r="O27" s="3"/>
      <c r="P27" s="3"/>
      <c r="Q27" s="3"/>
      <c r="R27" s="3"/>
      <c r="S27" s="3"/>
      <c r="T27" s="3"/>
      <c r="U27" s="3"/>
      <c r="W27" s="177"/>
      <c r="X27" s="648" t="s">
        <v>341</v>
      </c>
      <c r="Y27" s="649"/>
      <c r="Z27" s="3"/>
      <c r="AA27" s="3"/>
      <c r="AB27" s="3"/>
      <c r="AC27" s="3"/>
      <c r="AD27" s="3"/>
      <c r="AE27" s="3"/>
      <c r="AF27" s="3"/>
      <c r="AG27" s="19"/>
      <c r="AH27" s="181"/>
      <c r="AI27" s="176" t="b">
        <v>1</v>
      </c>
    </row>
    <row r="28" spans="1:35"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2" customHeight="1">
      <c r="A29" s="48"/>
      <c r="B29" s="150"/>
      <c r="D29" s="28"/>
      <c r="E29" s="28"/>
      <c r="G29" s="28"/>
      <c r="H29" s="28"/>
      <c r="N29" s="28"/>
      <c r="O29" s="28"/>
      <c r="Q29" s="28"/>
      <c r="R29" s="28"/>
      <c r="U29" s="48"/>
      <c r="AB29" s="48"/>
      <c r="AC29" s="48"/>
      <c r="AD29" s="48"/>
      <c r="AE29" s="48"/>
      <c r="AF29" s="48"/>
      <c r="AG29" s="48"/>
      <c r="AH29" s="206"/>
    </row>
    <row r="30" spans="1:35" ht="16.2" customHeight="1">
      <c r="A30" s="48"/>
      <c r="B30" s="150"/>
      <c r="D30" s="28"/>
      <c r="E30" s="28"/>
      <c r="G30" s="28"/>
      <c r="H30" s="28"/>
      <c r="N30" s="28"/>
      <c r="O30" s="28"/>
      <c r="Q30" s="28"/>
      <c r="R30" s="28"/>
      <c r="U30" s="48"/>
      <c r="AB30" s="48"/>
      <c r="AC30" s="48"/>
      <c r="AD30" s="48"/>
      <c r="AE30" s="48"/>
      <c r="AF30" s="48"/>
      <c r="AG30" s="48"/>
      <c r="AH30" s="206"/>
    </row>
    <row r="31" spans="1:35" ht="16.2" customHeight="1">
      <c r="A31" s="48"/>
      <c r="B31" s="150"/>
      <c r="D31" s="28"/>
      <c r="E31" s="28"/>
      <c r="G31" s="28"/>
      <c r="H31" s="28"/>
      <c r="N31" s="28"/>
      <c r="O31" s="28"/>
      <c r="Q31" s="28"/>
      <c r="R31" s="28"/>
      <c r="U31" s="48"/>
      <c r="AB31" s="48"/>
      <c r="AC31" s="48"/>
      <c r="AD31" s="48"/>
      <c r="AE31" s="48"/>
      <c r="AF31" s="48"/>
      <c r="AG31" s="48"/>
      <c r="AH31" s="206"/>
    </row>
    <row r="32" spans="1:35" ht="16.2" customHeight="1" thickBot="1">
      <c r="A32" s="2" t="s">
        <v>368</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2" customHeight="1">
      <c r="A33" s="27" t="s">
        <v>268</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0">
        <f>SUM(AB34,AB36)</f>
        <v>0</v>
      </c>
      <c r="AC33" s="620"/>
      <c r="AD33" s="620"/>
      <c r="AE33" s="620"/>
      <c r="AF33" s="620"/>
      <c r="AG33" s="37" t="s">
        <v>269</v>
      </c>
    </row>
    <row r="34" spans="1:41" ht="16.2" customHeight="1">
      <c r="A34" s="53"/>
      <c r="B34" s="645" t="s">
        <v>369</v>
      </c>
      <c r="C34" s="621"/>
      <c r="D34" s="621"/>
      <c r="E34" s="621"/>
      <c r="F34" s="621"/>
      <c r="G34" s="621"/>
      <c r="H34" s="621"/>
      <c r="I34" s="621"/>
      <c r="J34" s="621"/>
      <c r="K34" s="621"/>
      <c r="L34" s="621"/>
      <c r="M34" s="621"/>
      <c r="N34" s="621"/>
      <c r="O34" s="621"/>
      <c r="P34" s="621"/>
      <c r="Q34" s="621"/>
      <c r="R34" s="621"/>
      <c r="S34" s="621"/>
      <c r="T34" s="621"/>
      <c r="U34" s="621"/>
      <c r="V34" s="621"/>
      <c r="W34" s="621"/>
      <c r="X34" s="14"/>
      <c r="Y34" s="14" t="s">
        <v>271</v>
      </c>
      <c r="Z34" s="14"/>
      <c r="AA34" s="14"/>
      <c r="AB34" s="622">
        <f>AB35*V21*10</f>
        <v>0</v>
      </c>
      <c r="AC34" s="622"/>
      <c r="AD34" s="622"/>
      <c r="AE34" s="622"/>
      <c r="AF34" s="622"/>
      <c r="AG34" s="15" t="s">
        <v>269</v>
      </c>
    </row>
    <row r="35" spans="1:41" ht="16.2" customHeight="1">
      <c r="A35" s="52"/>
      <c r="B35" s="137"/>
      <c r="C35" s="646" t="s">
        <v>370</v>
      </c>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7">
        <f>IF(AI27=TRUE,'様式96_外来・在宅ベースアップ評価料（Ⅱ）'!M81,'（参考）賃金引き上げ計画書作成のための計算シート'!M53)</f>
        <v>0</v>
      </c>
      <c r="AC35" s="647"/>
      <c r="AD35" s="647"/>
      <c r="AE35" s="647"/>
      <c r="AF35" s="647"/>
      <c r="AG35" s="17" t="s">
        <v>275</v>
      </c>
    </row>
    <row r="36" spans="1:41" ht="16.2" customHeight="1" thickBot="1">
      <c r="A36" s="52"/>
      <c r="B36" s="138" t="s">
        <v>371</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0" t="str">
        <f>IFERROR(AA37*AB38*10+AF37*AB39*10,"-")</f>
        <v>-</v>
      </c>
      <c r="AC36" s="650"/>
      <c r="AD36" s="650"/>
      <c r="AE36" s="650"/>
      <c r="AF36" s="650"/>
      <c r="AG36" s="140" t="s">
        <v>269</v>
      </c>
    </row>
    <row r="37" spans="1:41" ht="16.2" customHeight="1" thickBot="1">
      <c r="A37" s="52"/>
      <c r="B37" s="141"/>
      <c r="C37" s="142" t="s">
        <v>372</v>
      </c>
      <c r="D37" s="143"/>
      <c r="E37" s="143"/>
      <c r="F37" s="143"/>
      <c r="G37" s="143"/>
      <c r="H37" s="143"/>
      <c r="I37" s="143"/>
      <c r="J37" s="143"/>
      <c r="K37" s="143"/>
      <c r="L37" s="143"/>
      <c r="M37" s="58"/>
      <c r="N37" s="58"/>
      <c r="O37" s="58"/>
      <c r="P37" s="58"/>
      <c r="Q37" s="109" t="s">
        <v>274</v>
      </c>
      <c r="R37" s="652"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52"/>
      <c r="T37" s="652"/>
      <c r="U37" s="652"/>
      <c r="V37" s="652"/>
      <c r="W37" s="58" t="s">
        <v>131</v>
      </c>
      <c r="X37" s="653" t="s">
        <v>346</v>
      </c>
      <c r="Y37" s="654"/>
      <c r="Z37" s="654"/>
      <c r="AA37" s="131" t="str">
        <f>VLOOKUP(R37,'リスト（外来）'!C:D,2,FALSE)</f>
        <v>-</v>
      </c>
      <c r="AB37" s="144" t="s">
        <v>275</v>
      </c>
      <c r="AC37" s="654" t="s">
        <v>347</v>
      </c>
      <c r="AD37" s="654"/>
      <c r="AE37" s="654"/>
      <c r="AF37" s="131" t="str">
        <f>VLOOKUP(R37,'リスト（外来）'!C:E,3,FALSE)</f>
        <v>-</v>
      </c>
      <c r="AG37" s="145" t="s">
        <v>275</v>
      </c>
    </row>
    <row r="38" spans="1:41" ht="16.2" customHeight="1">
      <c r="A38" s="52"/>
      <c r="B38" s="141"/>
      <c r="C38" s="142" t="s">
        <v>373</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5"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5"/>
      <c r="AD38" s="635"/>
      <c r="AE38" s="635"/>
      <c r="AF38" s="635"/>
      <c r="AG38" s="147" t="s">
        <v>277</v>
      </c>
    </row>
    <row r="39" spans="1:41" ht="16.2" customHeight="1">
      <c r="A39" s="16"/>
      <c r="B39" s="148"/>
      <c r="C39" s="142" t="s">
        <v>374</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3" t="str">
        <f>IF(R37&lt;&gt;"届出なし",('様式96_外来・在宅ベースアップ評価料（Ⅱ）'!M60+'様式96_外来・在宅ベースアップ評価料（Ⅱ）'!M68)*V21,"-")</f>
        <v>-</v>
      </c>
      <c r="AC39" s="663"/>
      <c r="AD39" s="663"/>
      <c r="AE39" s="663"/>
      <c r="AF39" s="663"/>
      <c r="AG39" s="147" t="s">
        <v>277</v>
      </c>
    </row>
    <row r="40" spans="1:41" ht="16.2" customHeight="1">
      <c r="A40" s="82"/>
      <c r="B40" s="39" t="s">
        <v>278</v>
      </c>
      <c r="C40" s="5"/>
      <c r="D40" s="5"/>
      <c r="E40" s="5"/>
      <c r="F40" s="5"/>
      <c r="G40" s="5"/>
      <c r="H40" s="5"/>
      <c r="I40" s="5"/>
      <c r="J40" s="5"/>
      <c r="K40" s="5"/>
      <c r="L40" s="5"/>
      <c r="M40" s="5"/>
      <c r="N40" s="5"/>
      <c r="O40" s="5"/>
      <c r="P40" s="5"/>
      <c r="Q40" s="5"/>
      <c r="R40" s="5"/>
      <c r="S40" s="5"/>
      <c r="T40" s="5"/>
      <c r="U40" s="5"/>
      <c r="V40" s="5"/>
      <c r="W40" s="5"/>
      <c r="X40" s="5"/>
      <c r="Y40" s="5"/>
      <c r="Z40" s="5"/>
      <c r="AA40" s="5"/>
      <c r="AB40" s="591"/>
      <c r="AC40" s="591"/>
      <c r="AD40" s="591"/>
      <c r="AE40" s="591"/>
      <c r="AF40" s="591"/>
      <c r="AG40" s="6" t="s">
        <v>279</v>
      </c>
    </row>
    <row r="41" spans="1:41" ht="16.2" customHeight="1" thickBot="1">
      <c r="A41" s="151" t="s">
        <v>280</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8"/>
      <c r="AC41" s="588"/>
      <c r="AD41" s="588"/>
      <c r="AE41" s="588"/>
      <c r="AF41" s="588"/>
      <c r="AG41" s="84" t="s">
        <v>279</v>
      </c>
    </row>
    <row r="42" spans="1:41" ht="16.2" customHeight="1" thickTop="1" thickBot="1">
      <c r="A42" s="7" t="s">
        <v>281</v>
      </c>
      <c r="B42" s="8"/>
      <c r="C42" s="8"/>
      <c r="D42" s="8"/>
      <c r="E42" s="8"/>
      <c r="F42" s="8"/>
      <c r="G42" s="8"/>
      <c r="H42" s="8"/>
      <c r="I42" s="8"/>
      <c r="J42" s="8"/>
      <c r="K42" s="8"/>
      <c r="L42" s="8"/>
      <c r="M42" s="8"/>
      <c r="N42" s="8"/>
      <c r="O42" s="8"/>
      <c r="P42" s="8"/>
      <c r="Q42" s="8"/>
      <c r="R42" s="8"/>
      <c r="S42" s="8"/>
      <c r="T42" s="8"/>
      <c r="U42" s="8"/>
      <c r="V42" s="8"/>
      <c r="W42" s="8"/>
      <c r="X42" s="8"/>
      <c r="Y42" s="8"/>
      <c r="Z42" s="8"/>
      <c r="AA42" s="8"/>
      <c r="AB42" s="587">
        <f>IFERROR(AB33-AB40+AB41,"")</f>
        <v>0</v>
      </c>
      <c r="AC42" s="587"/>
      <c r="AD42" s="587"/>
      <c r="AE42" s="587"/>
      <c r="AF42" s="587"/>
      <c r="AG42" s="9" t="s">
        <v>269</v>
      </c>
    </row>
    <row r="43" spans="1:41" ht="16.2"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2"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2" customHeight="1"/>
    <row r="46" spans="1:41" ht="16.2" customHeight="1" thickBot="1">
      <c r="A46" s="2" t="s">
        <v>350</v>
      </c>
    </row>
    <row r="47" spans="1:41" ht="16.2" customHeight="1">
      <c r="A47" s="10" t="s">
        <v>283</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6"/>
      <c r="AC47" s="596"/>
      <c r="AD47" s="596"/>
      <c r="AE47" s="596"/>
      <c r="AF47" s="596"/>
      <c r="AG47" s="119" t="s">
        <v>269</v>
      </c>
      <c r="AI47" s="176" t="str">
        <f>IF(AB42&gt;AB47,"NG","OK")</f>
        <v>OK</v>
      </c>
      <c r="AO47" s="252" t="str">
        <f>IF(AI47="NG","←（８）全体の賃金改善の見込み額は（７）算定金額の見込み（繰越額調整後）の値を上回るように設定してください","")</f>
        <v/>
      </c>
    </row>
    <row r="48" spans="1:41" ht="16.2" customHeight="1" thickBot="1">
      <c r="A48" s="7"/>
      <c r="B48" s="77" t="s">
        <v>1599</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51"/>
      <c r="AC48" s="651"/>
      <c r="AD48" s="651"/>
      <c r="AE48" s="651"/>
      <c r="AF48" s="651"/>
      <c r="AG48" s="135" t="s">
        <v>269</v>
      </c>
    </row>
    <row r="49" spans="1:44" ht="16.2" hidden="1" customHeight="1" outlineLevel="1">
      <c r="A49" s="16"/>
      <c r="B49" s="399" t="s">
        <v>285</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2"/>
      <c r="AC49" s="662"/>
      <c r="AD49" s="662"/>
      <c r="AE49" s="662"/>
      <c r="AF49" s="662"/>
      <c r="AG49" s="401" t="s">
        <v>269</v>
      </c>
    </row>
    <row r="50" spans="1:44" ht="16.2" hidden="1" customHeight="1" outlineLevel="1">
      <c r="A50" s="16"/>
      <c r="B50" s="393" t="s">
        <v>286</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4"/>
      <c r="AC50" s="664"/>
      <c r="AD50" s="664"/>
      <c r="AE50" s="664"/>
      <c r="AF50" s="664"/>
      <c r="AG50" s="395" t="s">
        <v>269</v>
      </c>
      <c r="AR50" s="203"/>
    </row>
    <row r="51" spans="1:44" ht="16.2" hidden="1" customHeight="1" outlineLevel="1" thickBot="1">
      <c r="A51" s="7"/>
      <c r="B51" s="396" t="s">
        <v>287</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5">
        <f>AB47-SUM(AB48:AF50)</f>
        <v>0</v>
      </c>
      <c r="AC51" s="665"/>
      <c r="AD51" s="665"/>
      <c r="AE51" s="665"/>
      <c r="AF51" s="665"/>
      <c r="AG51" s="398" t="s">
        <v>269</v>
      </c>
    </row>
    <row r="52" spans="1:44" ht="16.2" customHeight="1" collapsed="1">
      <c r="A52" s="378" t="s">
        <v>1519</v>
      </c>
      <c r="B52" s="377" t="s">
        <v>1557</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2" customHeight="1">
      <c r="A53" s="377"/>
      <c r="B53" s="377" t="s">
        <v>1558</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2" customHeight="1">
      <c r="A54" s="378" t="s">
        <v>1519</v>
      </c>
      <c r="B54" s="377" t="s">
        <v>1582</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2" customHeight="1">
      <c r="A55" s="378" t="s">
        <v>1519</v>
      </c>
      <c r="B55" s="377" t="s">
        <v>1559</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2" customHeight="1">
      <c r="A56" s="414"/>
      <c r="B56" s="389" t="s">
        <v>1665</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2" customHeight="1">
      <c r="A57" s="3"/>
      <c r="B57" s="390" t="s">
        <v>1689</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2" hidden="1" customHeight="1" outlineLevel="1">
      <c r="A58" s="379" t="s">
        <v>1519</v>
      </c>
      <c r="B58" s="382" t="s">
        <v>1561</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2" hidden="1" customHeight="1" outlineLevel="1">
      <c r="A59" s="3"/>
      <c r="B59" s="381" t="s">
        <v>1562</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2" hidden="1" customHeight="1" outlineLevel="1">
      <c r="A60" s="3"/>
      <c r="B60" s="383" t="s">
        <v>1563</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2" hidden="1" customHeight="1" outlineLevel="1">
      <c r="A61" s="379" t="s">
        <v>1519</v>
      </c>
      <c r="B61" s="381" t="s">
        <v>1564</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2" hidden="1" customHeight="1" outlineLevel="1">
      <c r="A62" s="3"/>
      <c r="B62" s="381" t="s">
        <v>1565</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2" customHeight="1">
      <c r="A64" s="156" t="s">
        <v>1478</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2" customHeight="1">
      <c r="A65" s="378" t="s">
        <v>1519</v>
      </c>
      <c r="B65" s="390" t="s">
        <v>1523</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2" customHeight="1">
      <c r="A66" s="408" t="s">
        <v>1519</v>
      </c>
      <c r="B66" s="409" t="s">
        <v>1602</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2" customHeight="1">
      <c r="A67" s="411"/>
      <c r="B67" s="409" t="s">
        <v>1603</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2" customHeight="1">
      <c r="A68" s="412"/>
      <c r="B68" s="409" t="s">
        <v>1604</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2" hidden="1" customHeight="1" outlineLevel="1">
      <c r="A69" s="414" t="s">
        <v>1519</v>
      </c>
      <c r="B69" s="418" t="s">
        <v>1569</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2" hidden="1" customHeight="1" outlineLevel="1">
      <c r="A70" s="419"/>
      <c r="B70" s="418" t="s">
        <v>1570</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2" customHeight="1" collapsed="1">
      <c r="A71" s="378" t="s">
        <v>1519</v>
      </c>
      <c r="B71" s="377" t="s">
        <v>1582</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2" customHeight="1">
      <c r="A72" s="420" t="s">
        <v>1537</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2" customHeight="1" thickBot="1">
      <c r="A73" s="2" t="s">
        <v>1667</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2" customHeight="1">
      <c r="A74" s="107" t="s">
        <v>1668</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2"/>
      <c r="AC74" s="612"/>
      <c r="AD74" s="612"/>
      <c r="AE74" s="612"/>
      <c r="AF74" s="612"/>
      <c r="AG74" s="78" t="s">
        <v>288</v>
      </c>
      <c r="AH74" s="181"/>
      <c r="AI74" s="181"/>
      <c r="AJ74" s="181"/>
    </row>
    <row r="75" spans="1:44" ht="16.2" customHeight="1">
      <c r="A75" s="1" t="s">
        <v>1690</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1"/>
      <c r="AC75" s="591"/>
      <c r="AD75" s="591"/>
      <c r="AE75" s="591"/>
      <c r="AF75" s="591"/>
      <c r="AG75" s="118" t="s">
        <v>269</v>
      </c>
    </row>
    <row r="76" spans="1:44" ht="16.2" customHeight="1">
      <c r="A76" s="1" t="s">
        <v>1669</v>
      </c>
      <c r="B76" s="3"/>
      <c r="C76" s="3"/>
      <c r="D76" s="3"/>
      <c r="E76" s="3"/>
      <c r="F76" s="3"/>
      <c r="G76" s="3"/>
      <c r="H76" s="3"/>
      <c r="I76" s="3"/>
      <c r="J76" s="3"/>
      <c r="K76" s="3"/>
      <c r="L76" s="3"/>
      <c r="M76" s="3"/>
      <c r="N76" s="3"/>
      <c r="O76" s="3"/>
      <c r="P76" s="3"/>
      <c r="Q76" s="3"/>
      <c r="R76" s="3"/>
      <c r="S76" s="3"/>
      <c r="T76" s="3"/>
      <c r="U76" s="3"/>
      <c r="V76" s="3"/>
      <c r="W76" s="3"/>
      <c r="X76" s="3"/>
      <c r="Y76" s="3"/>
      <c r="Z76" s="3"/>
      <c r="AA76" s="3"/>
      <c r="AB76" s="611"/>
      <c r="AC76" s="611"/>
      <c r="AD76" s="611"/>
      <c r="AE76" s="611"/>
      <c r="AF76" s="611"/>
      <c r="AG76" s="168" t="s">
        <v>269</v>
      </c>
    </row>
    <row r="77" spans="1:44" ht="16.2" customHeight="1">
      <c r="A77" s="22" t="s">
        <v>1670</v>
      </c>
      <c r="B77" s="5"/>
      <c r="C77" s="5"/>
      <c r="D77" s="5"/>
      <c r="E77" s="5"/>
      <c r="F77" s="5"/>
      <c r="G77" s="5"/>
      <c r="H77" s="5"/>
      <c r="I77" s="5"/>
      <c r="J77" s="5"/>
      <c r="K77" s="5"/>
      <c r="L77" s="5"/>
      <c r="M77" s="5"/>
      <c r="N77" s="5"/>
      <c r="O77" s="5"/>
      <c r="P77" s="5"/>
      <c r="Q77" s="5"/>
      <c r="R77" s="5"/>
      <c r="S77" s="5"/>
      <c r="T77" s="5"/>
      <c r="U77" s="5"/>
      <c r="V77" s="5"/>
      <c r="W77" s="5"/>
      <c r="X77" s="5"/>
      <c r="Y77" s="5"/>
      <c r="Z77" s="5"/>
      <c r="AA77" s="5"/>
      <c r="AB77" s="655">
        <f>AB76-AB75</f>
        <v>0</v>
      </c>
      <c r="AC77" s="655"/>
      <c r="AD77" s="655"/>
      <c r="AE77" s="655"/>
      <c r="AF77" s="655"/>
      <c r="AG77" s="168" t="s">
        <v>269</v>
      </c>
    </row>
    <row r="78" spans="1:44" ht="16.2" hidden="1" customHeight="1" outlineLevel="1">
      <c r="A78" s="16"/>
      <c r="B78" s="421" t="s">
        <v>289</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56">
        <f>1000*AB74</f>
        <v>0</v>
      </c>
      <c r="AC78" s="656"/>
      <c r="AD78" s="656"/>
      <c r="AE78" s="656"/>
      <c r="AF78" s="656"/>
      <c r="AG78" s="339" t="s">
        <v>269</v>
      </c>
    </row>
    <row r="79" spans="1:44" ht="16.2" customHeight="1" collapsed="1" thickBot="1">
      <c r="A79" s="40"/>
      <c r="B79" s="96" t="s">
        <v>1671</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3"/>
      <c r="AC79" s="593"/>
      <c r="AD79" s="593"/>
      <c r="AE79" s="593"/>
      <c r="AF79" s="593"/>
      <c r="AG79" s="120" t="s">
        <v>290</v>
      </c>
    </row>
    <row r="80" spans="1:44" ht="16.2" customHeight="1" thickTop="1" thickBot="1">
      <c r="A80" s="86"/>
      <c r="B80" s="97" t="s">
        <v>1672</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09">
        <f>IFERROR(AB79/AB75*100,0)</f>
        <v>0</v>
      </c>
      <c r="AC80" s="609"/>
      <c r="AD80" s="609"/>
      <c r="AE80" s="609"/>
      <c r="AF80" s="609"/>
      <c r="AG80" s="154" t="s">
        <v>291</v>
      </c>
    </row>
    <row r="81" spans="1:36" ht="16.2" customHeight="1">
      <c r="F81" s="3"/>
      <c r="G81" s="3"/>
      <c r="H81" s="3"/>
      <c r="I81" s="3"/>
      <c r="J81" s="3"/>
      <c r="K81" s="3"/>
      <c r="L81" s="3"/>
      <c r="M81" s="3"/>
      <c r="N81" s="3"/>
      <c r="O81" s="3"/>
      <c r="P81" s="3"/>
      <c r="Q81" s="3"/>
      <c r="R81" s="3"/>
      <c r="S81" s="3"/>
      <c r="T81" s="3"/>
      <c r="U81" s="3"/>
      <c r="V81" s="3"/>
      <c r="W81" s="3"/>
      <c r="X81" s="3"/>
      <c r="Y81" s="3"/>
      <c r="Z81" s="3"/>
      <c r="AA81" s="3"/>
    </row>
    <row r="82" spans="1:36" ht="16.2" hidden="1" customHeight="1" outlineLevel="1" thickBot="1">
      <c r="A82" s="2" t="s">
        <v>375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2" hidden="1" customHeight="1" outlineLevel="1">
      <c r="A83" s="107" t="s">
        <v>376</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2"/>
      <c r="AC83" s="612"/>
      <c r="AD83" s="612"/>
      <c r="AE83" s="612"/>
      <c r="AF83" s="612"/>
      <c r="AG83" s="78" t="s">
        <v>288</v>
      </c>
      <c r="AH83" s="181"/>
      <c r="AI83" s="181"/>
      <c r="AJ83" s="181"/>
    </row>
    <row r="84" spans="1:36" ht="16.2" hidden="1" customHeight="1" outlineLevel="1">
      <c r="A84" s="1" t="s">
        <v>377</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1"/>
      <c r="AC84" s="591"/>
      <c r="AD84" s="591"/>
      <c r="AE84" s="591"/>
      <c r="AF84" s="591"/>
      <c r="AG84" s="118" t="s">
        <v>269</v>
      </c>
    </row>
    <row r="85" spans="1:36" ht="16.2" hidden="1" customHeight="1" outlineLevel="1">
      <c r="A85" s="1" t="s">
        <v>378</v>
      </c>
      <c r="B85" s="3"/>
      <c r="C85" s="3"/>
      <c r="D85" s="3"/>
      <c r="E85" s="3"/>
      <c r="F85" s="3"/>
      <c r="G85" s="3"/>
      <c r="H85" s="3"/>
      <c r="I85" s="3"/>
      <c r="J85" s="3"/>
      <c r="K85" s="3"/>
      <c r="L85" s="3"/>
      <c r="M85" s="3"/>
      <c r="N85" s="3"/>
      <c r="O85" s="3"/>
      <c r="P85" s="3"/>
      <c r="Q85" s="3"/>
      <c r="R85" s="3"/>
      <c r="S85" s="3"/>
      <c r="T85" s="3"/>
      <c r="U85" s="3"/>
      <c r="V85" s="3"/>
      <c r="W85" s="3"/>
      <c r="X85" s="3"/>
      <c r="Y85" s="3"/>
      <c r="Z85" s="3"/>
      <c r="AA85" s="3"/>
      <c r="AB85" s="611"/>
      <c r="AC85" s="611"/>
      <c r="AD85" s="611"/>
      <c r="AE85" s="611"/>
      <c r="AF85" s="611"/>
      <c r="AG85" s="168" t="s">
        <v>269</v>
      </c>
    </row>
    <row r="86" spans="1:36" ht="16.2" hidden="1" customHeight="1" outlineLevel="1">
      <c r="A86" s="22" t="s">
        <v>296</v>
      </c>
      <c r="B86" s="5"/>
      <c r="C86" s="5"/>
      <c r="D86" s="5"/>
      <c r="E86" s="5"/>
      <c r="F86" s="5"/>
      <c r="G86" s="5"/>
      <c r="H86" s="5"/>
      <c r="I86" s="5"/>
      <c r="J86" s="5"/>
      <c r="K86" s="5"/>
      <c r="L86" s="5"/>
      <c r="M86" s="5"/>
      <c r="N86" s="5"/>
      <c r="O86" s="5"/>
      <c r="P86" s="5"/>
      <c r="Q86" s="5"/>
      <c r="R86" s="5"/>
      <c r="S86" s="5"/>
      <c r="T86" s="5"/>
      <c r="U86" s="5"/>
      <c r="V86" s="5"/>
      <c r="W86" s="5"/>
      <c r="X86" s="5"/>
      <c r="Y86" s="5"/>
      <c r="Z86" s="5"/>
      <c r="AA86" s="5"/>
      <c r="AB86" s="613">
        <f>AB85-AB84</f>
        <v>0</v>
      </c>
      <c r="AC86" s="613"/>
      <c r="AD86" s="613"/>
      <c r="AE86" s="613"/>
      <c r="AF86" s="613"/>
      <c r="AG86" s="168" t="s">
        <v>269</v>
      </c>
    </row>
    <row r="87" spans="1:36" ht="16.2" hidden="1" customHeight="1" outlineLevel="1">
      <c r="A87" s="16"/>
      <c r="B87" s="39" t="s">
        <v>297</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1"/>
      <c r="AC87" s="591"/>
      <c r="AD87" s="591"/>
      <c r="AE87" s="591"/>
      <c r="AF87" s="591"/>
      <c r="AG87" s="120" t="s">
        <v>269</v>
      </c>
    </row>
    <row r="88" spans="1:36" ht="16.2" hidden="1" customHeight="1" outlineLevel="1" thickBot="1">
      <c r="A88" s="40"/>
      <c r="B88" s="96" t="s">
        <v>298</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3"/>
      <c r="AC88" s="593"/>
      <c r="AD88" s="593"/>
      <c r="AE88" s="593"/>
      <c r="AF88" s="593"/>
      <c r="AG88" s="120" t="s">
        <v>290</v>
      </c>
    </row>
    <row r="89" spans="1:36" ht="16.350000000000001" hidden="1" customHeight="1" outlineLevel="1" thickTop="1" thickBot="1">
      <c r="A89" s="86"/>
      <c r="B89" s="97" t="s">
        <v>299</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09">
        <f>IFERROR(AB88/AB84*100,0)</f>
        <v>0</v>
      </c>
      <c r="AC89" s="609"/>
      <c r="AD89" s="609"/>
      <c r="AE89" s="609"/>
      <c r="AF89" s="609"/>
      <c r="AG89" s="154" t="s">
        <v>291</v>
      </c>
    </row>
    <row r="90" spans="1:36" ht="16.350000000000001" hidden="1" customHeight="1" outlineLevel="1"/>
    <row r="91" spans="1:36" ht="16.2" hidden="1" customHeight="1" outlineLevel="1" thickBot="1">
      <c r="A91" s="2" t="s">
        <v>379</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0"/>
      <c r="AB91" s="630"/>
      <c r="AC91" s="630"/>
      <c r="AD91" s="630"/>
      <c r="AE91" s="630"/>
      <c r="AF91" s="630"/>
      <c r="AG91" s="630"/>
      <c r="AH91" s="195"/>
      <c r="AI91" s="195"/>
      <c r="AJ91" s="195"/>
    </row>
    <row r="92" spans="1:36" ht="16.2" hidden="1" customHeight="1" outlineLevel="1">
      <c r="A92" s="107" t="s">
        <v>380</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2"/>
      <c r="AC92" s="612"/>
      <c r="AD92" s="612"/>
      <c r="AE92" s="612"/>
      <c r="AF92" s="612"/>
      <c r="AG92" s="78" t="s">
        <v>288</v>
      </c>
      <c r="AH92" s="181"/>
      <c r="AI92" s="181"/>
      <c r="AJ92" s="181"/>
    </row>
    <row r="93" spans="1:36" ht="16.2" hidden="1" customHeight="1" outlineLevel="1">
      <c r="A93" s="1" t="s">
        <v>381</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1"/>
      <c r="AC93" s="591"/>
      <c r="AD93" s="591"/>
      <c r="AE93" s="591"/>
      <c r="AF93" s="591"/>
      <c r="AG93" s="118" t="s">
        <v>269</v>
      </c>
    </row>
    <row r="94" spans="1:36" ht="16.2" hidden="1" customHeight="1" outlineLevel="1">
      <c r="A94" s="1" t="s">
        <v>382</v>
      </c>
      <c r="B94" s="3"/>
      <c r="C94" s="3"/>
      <c r="D94" s="3"/>
      <c r="E94" s="3"/>
      <c r="F94" s="3"/>
      <c r="G94" s="3"/>
      <c r="H94" s="3"/>
      <c r="I94" s="3"/>
      <c r="J94" s="3"/>
      <c r="K94" s="3"/>
      <c r="L94" s="3"/>
      <c r="M94" s="3"/>
      <c r="N94" s="3"/>
      <c r="O94" s="3"/>
      <c r="P94" s="3"/>
      <c r="Q94" s="3"/>
      <c r="R94" s="3"/>
      <c r="S94" s="3"/>
      <c r="T94" s="3"/>
      <c r="U94" s="3"/>
      <c r="V94" s="3"/>
      <c r="W94" s="3"/>
      <c r="X94" s="3"/>
      <c r="Y94" s="3"/>
      <c r="Z94" s="3"/>
      <c r="AA94" s="3"/>
      <c r="AB94" s="611"/>
      <c r="AC94" s="611"/>
      <c r="AD94" s="611"/>
      <c r="AE94" s="611"/>
      <c r="AF94" s="611"/>
      <c r="AG94" s="168" t="s">
        <v>269</v>
      </c>
    </row>
    <row r="95" spans="1:36" ht="16.2" hidden="1" customHeight="1" outlineLevel="1">
      <c r="A95" s="22" t="s">
        <v>304</v>
      </c>
      <c r="B95" s="5"/>
      <c r="C95" s="5"/>
      <c r="D95" s="5"/>
      <c r="E95" s="5"/>
      <c r="F95" s="5"/>
      <c r="G95" s="5"/>
      <c r="H95" s="5"/>
      <c r="I95" s="5"/>
      <c r="J95" s="5"/>
      <c r="K95" s="5"/>
      <c r="L95" s="5"/>
      <c r="M95" s="5"/>
      <c r="N95" s="5"/>
      <c r="O95" s="5"/>
      <c r="P95" s="5"/>
      <c r="Q95" s="5"/>
      <c r="R95" s="5"/>
      <c r="S95" s="5"/>
      <c r="T95" s="5"/>
      <c r="U95" s="5"/>
      <c r="V95" s="5"/>
      <c r="W95" s="5"/>
      <c r="X95" s="5"/>
      <c r="Y95" s="5"/>
      <c r="Z95" s="5"/>
      <c r="AA95" s="5"/>
      <c r="AB95" s="613">
        <f>AB94-AB93</f>
        <v>0</v>
      </c>
      <c r="AC95" s="613"/>
      <c r="AD95" s="613"/>
      <c r="AE95" s="613"/>
      <c r="AF95" s="613"/>
      <c r="AG95" s="168" t="s">
        <v>269</v>
      </c>
    </row>
    <row r="96" spans="1:36" ht="16.2" hidden="1" customHeight="1" outlineLevel="1">
      <c r="A96" s="16"/>
      <c r="B96" s="39" t="s">
        <v>305</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1"/>
      <c r="AC96" s="591"/>
      <c r="AD96" s="591"/>
      <c r="AE96" s="591"/>
      <c r="AF96" s="591"/>
      <c r="AG96" s="120" t="s">
        <v>269</v>
      </c>
    </row>
    <row r="97" spans="1:36" ht="16.2" hidden="1" customHeight="1" outlineLevel="1" thickBot="1">
      <c r="A97" s="40"/>
      <c r="B97" s="96" t="s">
        <v>306</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3"/>
      <c r="AC97" s="593"/>
      <c r="AD97" s="593"/>
      <c r="AE97" s="593"/>
      <c r="AF97" s="593"/>
      <c r="AG97" s="120" t="s">
        <v>290</v>
      </c>
    </row>
    <row r="98" spans="1:36" ht="16.350000000000001" hidden="1" customHeight="1" outlineLevel="1" thickTop="1" thickBot="1">
      <c r="A98" s="86"/>
      <c r="B98" s="97" t="s">
        <v>307</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09">
        <f>IFERROR(AB97/AB93*100,0)</f>
        <v>0</v>
      </c>
      <c r="AC98" s="609"/>
      <c r="AD98" s="609"/>
      <c r="AE98" s="609"/>
      <c r="AF98" s="609"/>
      <c r="AG98" s="154" t="s">
        <v>291</v>
      </c>
    </row>
    <row r="99" spans="1:36" ht="16.350000000000001" hidden="1" customHeight="1" outlineLevel="1"/>
    <row r="100" spans="1:36" ht="16.2" hidden="1" customHeight="1" outlineLevel="1" thickBot="1">
      <c r="A100" s="2" t="s">
        <v>383</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0"/>
      <c r="AB100" s="630"/>
      <c r="AC100" s="630"/>
      <c r="AD100" s="630"/>
      <c r="AE100" s="630"/>
      <c r="AF100" s="630"/>
      <c r="AG100" s="630"/>
      <c r="AH100" s="195"/>
      <c r="AI100" s="195"/>
      <c r="AJ100" s="195"/>
    </row>
    <row r="101" spans="1:36" ht="16.2" hidden="1" customHeight="1" outlineLevel="1">
      <c r="A101" s="107" t="s">
        <v>384</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2"/>
      <c r="AC101" s="612"/>
      <c r="AD101" s="612"/>
      <c r="AE101" s="612"/>
      <c r="AF101" s="612"/>
      <c r="AG101" s="78" t="s">
        <v>288</v>
      </c>
      <c r="AH101" s="181"/>
      <c r="AI101" s="181"/>
      <c r="AJ101" s="181"/>
    </row>
    <row r="102" spans="1:36" ht="16.2" hidden="1" customHeight="1" outlineLevel="1">
      <c r="A102" s="1" t="s">
        <v>385</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1"/>
      <c r="AC102" s="591"/>
      <c r="AD102" s="591"/>
      <c r="AE102" s="591"/>
      <c r="AF102" s="591"/>
      <c r="AG102" s="118" t="s">
        <v>269</v>
      </c>
    </row>
    <row r="103" spans="1:36" ht="16.2" hidden="1" customHeight="1" outlineLevel="1">
      <c r="A103" s="1" t="s">
        <v>386</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1"/>
      <c r="AC103" s="611"/>
      <c r="AD103" s="611"/>
      <c r="AE103" s="611"/>
      <c r="AF103" s="611"/>
      <c r="AG103" s="168" t="s">
        <v>269</v>
      </c>
    </row>
    <row r="104" spans="1:36" ht="16.2" hidden="1" customHeight="1" outlineLevel="1">
      <c r="A104" s="22" t="s">
        <v>312</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3">
        <f>AB103-AB102</f>
        <v>0</v>
      </c>
      <c r="AC104" s="613"/>
      <c r="AD104" s="613"/>
      <c r="AE104" s="613"/>
      <c r="AF104" s="613"/>
      <c r="AG104" s="168" t="s">
        <v>269</v>
      </c>
    </row>
    <row r="105" spans="1:36" ht="16.2" hidden="1" customHeight="1" outlineLevel="1">
      <c r="A105" s="16"/>
      <c r="B105" s="39" t="s">
        <v>313</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1"/>
      <c r="AC105" s="591"/>
      <c r="AD105" s="591"/>
      <c r="AE105" s="591"/>
      <c r="AF105" s="591"/>
      <c r="AG105" s="120" t="s">
        <v>269</v>
      </c>
    </row>
    <row r="106" spans="1:36" ht="16.350000000000001" hidden="1" customHeight="1" outlineLevel="1" thickBot="1">
      <c r="A106" s="40"/>
      <c r="B106" s="96" t="s">
        <v>314</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3"/>
      <c r="AC106" s="593"/>
      <c r="AD106" s="593"/>
      <c r="AE106" s="593"/>
      <c r="AF106" s="593"/>
      <c r="AG106" s="120" t="s">
        <v>290</v>
      </c>
    </row>
    <row r="107" spans="1:36" ht="16.350000000000001" hidden="1" customHeight="1" outlineLevel="1" thickTop="1" thickBot="1">
      <c r="A107" s="86"/>
      <c r="B107" s="97" t="s">
        <v>315</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09">
        <f>IFERROR(AB106/AB102*100,0)</f>
        <v>0</v>
      </c>
      <c r="AC107" s="609"/>
      <c r="AD107" s="609"/>
      <c r="AE107" s="609"/>
      <c r="AF107" s="609"/>
      <c r="AG107" s="154" t="s">
        <v>291</v>
      </c>
    </row>
    <row r="108" spans="1:36" ht="16.350000000000001" hidden="1" customHeight="1" outlineLevel="1"/>
    <row r="109" spans="1:36" ht="16.2" hidden="1" customHeight="1" outlineLevel="1" thickBot="1">
      <c r="A109" s="2" t="s">
        <v>321</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0"/>
      <c r="AB109" s="630"/>
      <c r="AC109" s="630"/>
      <c r="AD109" s="630"/>
      <c r="AE109" s="630"/>
      <c r="AF109" s="630"/>
      <c r="AG109" s="630"/>
      <c r="AH109" s="195"/>
      <c r="AI109" s="195"/>
      <c r="AJ109" s="195"/>
    </row>
    <row r="110" spans="1:36" ht="16.2" hidden="1" customHeight="1" outlineLevel="1">
      <c r="A110" s="107" t="s">
        <v>354</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2"/>
      <c r="AC110" s="612"/>
      <c r="AD110" s="612"/>
      <c r="AE110" s="612"/>
      <c r="AF110" s="612"/>
      <c r="AG110" s="78" t="s">
        <v>288</v>
      </c>
      <c r="AH110" s="181"/>
      <c r="AI110" s="181"/>
      <c r="AJ110" s="181"/>
    </row>
    <row r="111" spans="1:36" ht="16.2" hidden="1" customHeight="1" outlineLevel="1">
      <c r="A111" s="1" t="s">
        <v>355</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1"/>
      <c r="AC111" s="591"/>
      <c r="AD111" s="591"/>
      <c r="AE111" s="591"/>
      <c r="AF111" s="591"/>
      <c r="AG111" s="118" t="s">
        <v>269</v>
      </c>
    </row>
    <row r="112" spans="1:36" ht="16.2" hidden="1" customHeight="1" outlineLevel="1">
      <c r="A112" s="1" t="s">
        <v>356</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1"/>
      <c r="AC112" s="611"/>
      <c r="AD112" s="611"/>
      <c r="AE112" s="611"/>
      <c r="AF112" s="611"/>
      <c r="AG112" s="168" t="s">
        <v>269</v>
      </c>
    </row>
    <row r="113" spans="1:36" ht="16.2" hidden="1" customHeight="1" outlineLevel="1">
      <c r="A113" s="22" t="s">
        <v>317</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3">
        <f>AB112-AB111</f>
        <v>0</v>
      </c>
      <c r="AC113" s="613"/>
      <c r="AD113" s="613"/>
      <c r="AE113" s="613"/>
      <c r="AF113" s="613"/>
      <c r="AG113" s="168" t="s">
        <v>269</v>
      </c>
    </row>
    <row r="114" spans="1:36" ht="16.2" hidden="1" customHeight="1" outlineLevel="1">
      <c r="A114" s="16"/>
      <c r="B114" s="39" t="s">
        <v>318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1"/>
      <c r="AC114" s="591"/>
      <c r="AD114" s="591"/>
      <c r="AE114" s="591"/>
      <c r="AF114" s="591"/>
      <c r="AG114" s="120" t="s">
        <v>269</v>
      </c>
    </row>
    <row r="115" spans="1:36" ht="16.2" hidden="1" customHeight="1" outlineLevel="1" thickBot="1">
      <c r="A115" s="40"/>
      <c r="B115" s="96" t="s">
        <v>319</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3"/>
      <c r="AC115" s="593"/>
      <c r="AD115" s="593"/>
      <c r="AE115" s="593"/>
      <c r="AF115" s="593"/>
      <c r="AG115" s="120" t="s">
        <v>290</v>
      </c>
    </row>
    <row r="116" spans="1:36" ht="16.350000000000001" hidden="1" customHeight="1" outlineLevel="1" thickTop="1" thickBot="1">
      <c r="A116" s="86"/>
      <c r="B116" s="97" t="s">
        <v>320</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09">
        <f>IFERROR(AB115/AB111*100,0)</f>
        <v>0</v>
      </c>
      <c r="AC116" s="609"/>
      <c r="AD116" s="609"/>
      <c r="AE116" s="609"/>
      <c r="AF116" s="609"/>
      <c r="AG116" s="154" t="s">
        <v>291</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1674</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2" customHeight="1" thickBot="1">
      <c r="A119" s="63" t="s">
        <v>357</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8"/>
      <c r="AB119" s="628"/>
      <c r="AC119" s="628"/>
      <c r="AD119" s="628"/>
      <c r="AE119" s="628"/>
      <c r="AF119" s="628"/>
      <c r="AG119" s="628"/>
      <c r="AH119" s="195"/>
      <c r="AI119" s="195"/>
      <c r="AJ119" s="195"/>
    </row>
    <row r="120" spans="1:36" ht="16.2" customHeight="1">
      <c r="A120" s="106" t="s">
        <v>1675</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29"/>
      <c r="AC120" s="629"/>
      <c r="AD120" s="629"/>
      <c r="AE120" s="629"/>
      <c r="AF120" s="629"/>
      <c r="AG120" s="81" t="s">
        <v>288</v>
      </c>
      <c r="AH120" s="181"/>
      <c r="AI120" s="181"/>
      <c r="AJ120" s="181"/>
    </row>
    <row r="121" spans="1:36" ht="16.2" hidden="1" customHeight="1" outlineLevel="1">
      <c r="A121" s="95" t="s">
        <v>358</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4"/>
      <c r="AC121" s="604"/>
      <c r="AD121" s="604"/>
      <c r="AE121" s="604"/>
      <c r="AF121" s="604"/>
      <c r="AG121" s="112" t="s">
        <v>269</v>
      </c>
      <c r="AH121" s="181"/>
      <c r="AI121" s="181"/>
      <c r="AJ121" s="181"/>
    </row>
    <row r="122" spans="1:36" ht="16.2" customHeight="1" collapsed="1">
      <c r="A122" s="407" t="s">
        <v>1676</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4"/>
      <c r="AC122" s="604"/>
      <c r="AD122" s="604"/>
      <c r="AE122" s="604"/>
      <c r="AF122" s="604"/>
      <c r="AG122" s="112" t="s">
        <v>269</v>
      </c>
    </row>
    <row r="123" spans="1:36" ht="16.2" hidden="1" customHeight="1" outlineLevel="1">
      <c r="A123" s="95" t="s">
        <v>359</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5"/>
      <c r="AC123" s="605"/>
      <c r="AD123" s="605"/>
      <c r="AE123" s="605"/>
      <c r="AF123" s="605"/>
      <c r="AG123" s="124" t="s">
        <v>269</v>
      </c>
    </row>
    <row r="124" spans="1:36" ht="16.2" customHeight="1" collapsed="1">
      <c r="A124" s="95" t="s">
        <v>1677</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4"/>
      <c r="AC124" s="604"/>
      <c r="AD124" s="604"/>
      <c r="AE124" s="604"/>
      <c r="AF124" s="604"/>
      <c r="AG124" s="124" t="s">
        <v>269</v>
      </c>
    </row>
    <row r="125" spans="1:36" ht="16.2" hidden="1" customHeight="1" outlineLevel="1">
      <c r="A125" s="99" t="s">
        <v>387</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0">
        <f>AB123-AB121</f>
        <v>0</v>
      </c>
      <c r="AC125" s="610"/>
      <c r="AD125" s="610"/>
      <c r="AE125" s="610"/>
      <c r="AF125" s="610"/>
      <c r="AG125" s="124" t="s">
        <v>269</v>
      </c>
    </row>
    <row r="126" spans="1:36" ht="16.2" customHeight="1" collapsed="1">
      <c r="A126" s="99" t="s">
        <v>1678</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7">
        <f>AB124-AB122</f>
        <v>0</v>
      </c>
      <c r="AC126" s="657"/>
      <c r="AD126" s="657"/>
      <c r="AE126" s="657"/>
      <c r="AF126" s="657"/>
      <c r="AG126" s="124" t="s">
        <v>269</v>
      </c>
    </row>
    <row r="127" spans="1:36" ht="16.2" hidden="1" customHeight="1" outlineLevel="1">
      <c r="A127" s="88"/>
      <c r="B127" s="422" t="s">
        <v>297</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60">
        <f>1000*AB120</f>
        <v>0</v>
      </c>
      <c r="AC127" s="660"/>
      <c r="AD127" s="660"/>
      <c r="AE127" s="660"/>
      <c r="AF127" s="660"/>
      <c r="AG127" s="385" t="s">
        <v>269</v>
      </c>
    </row>
    <row r="128" spans="1:36" ht="16.2" customHeight="1" collapsed="1" thickBot="1">
      <c r="A128" s="90"/>
      <c r="B128" s="101" t="s">
        <v>1679</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1"/>
      <c r="AC128" s="661"/>
      <c r="AD128" s="661"/>
      <c r="AE128" s="661"/>
      <c r="AF128" s="661"/>
      <c r="AG128" s="127" t="s">
        <v>290</v>
      </c>
    </row>
    <row r="129" spans="1:36" ht="16.350000000000001" customHeight="1" thickTop="1" thickBot="1">
      <c r="A129" s="91"/>
      <c r="B129" s="102" t="s">
        <v>1680</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09">
        <f>IFERROR(AB128/AB122*100,0)</f>
        <v>0</v>
      </c>
      <c r="AC129" s="609"/>
      <c r="AD129" s="609"/>
      <c r="AE129" s="609"/>
      <c r="AF129" s="609"/>
      <c r="AG129" s="128" t="s">
        <v>291</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388</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8"/>
      <c r="AB131" s="628"/>
      <c r="AC131" s="628"/>
      <c r="AD131" s="628"/>
      <c r="AE131" s="628"/>
      <c r="AF131" s="628"/>
      <c r="AG131" s="628"/>
      <c r="AH131" s="195"/>
      <c r="AI131" s="195"/>
      <c r="AJ131" s="195"/>
    </row>
    <row r="132" spans="1:36" ht="16.2" customHeight="1">
      <c r="A132" s="106" t="s">
        <v>1681</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29"/>
      <c r="AC132" s="629"/>
      <c r="AD132" s="629"/>
      <c r="AE132" s="629"/>
      <c r="AF132" s="629"/>
      <c r="AG132" s="81" t="s">
        <v>288</v>
      </c>
      <c r="AH132" s="181"/>
      <c r="AI132" s="181"/>
      <c r="AJ132" s="181"/>
    </row>
    <row r="133" spans="1:36" ht="16.2" hidden="1" customHeight="1" outlineLevel="1">
      <c r="A133" s="95" t="s">
        <v>362</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4"/>
      <c r="AC133" s="604"/>
      <c r="AD133" s="604"/>
      <c r="AE133" s="604"/>
      <c r="AF133" s="604"/>
      <c r="AG133" s="112" t="s">
        <v>269</v>
      </c>
      <c r="AH133" s="181"/>
      <c r="AI133" s="181"/>
      <c r="AJ133" s="181"/>
    </row>
    <row r="134" spans="1:36" ht="16.2" customHeight="1" collapsed="1">
      <c r="A134" s="95" t="s">
        <v>1682</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4"/>
      <c r="AC134" s="604"/>
      <c r="AD134" s="604"/>
      <c r="AE134" s="604"/>
      <c r="AF134" s="604"/>
      <c r="AG134" s="112" t="s">
        <v>269</v>
      </c>
    </row>
    <row r="135" spans="1:36" ht="16.2" hidden="1" customHeight="1" outlineLevel="1">
      <c r="A135" s="95" t="s">
        <v>363</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269</v>
      </c>
    </row>
    <row r="136" spans="1:36" ht="16.2" customHeight="1" collapsed="1">
      <c r="A136" s="95" t="s">
        <v>1683</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4"/>
      <c r="AC136" s="604"/>
      <c r="AD136" s="604"/>
      <c r="AE136" s="604"/>
      <c r="AF136" s="604"/>
      <c r="AG136" s="124" t="s">
        <v>269</v>
      </c>
    </row>
    <row r="137" spans="1:36" ht="16.2" hidden="1" customHeight="1" outlineLevel="1">
      <c r="A137" s="99" t="s">
        <v>364</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0">
        <f>AB135-AB133</f>
        <v>0</v>
      </c>
      <c r="AC137" s="610"/>
      <c r="AD137" s="610"/>
      <c r="AE137" s="610"/>
      <c r="AF137" s="610"/>
      <c r="AG137" s="124" t="s">
        <v>269</v>
      </c>
    </row>
    <row r="138" spans="1:36" ht="16.2" customHeight="1" collapsed="1">
      <c r="A138" s="99" t="s">
        <v>1684</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7">
        <f>AB136-AB134</f>
        <v>0</v>
      </c>
      <c r="AC138" s="657"/>
      <c r="AD138" s="657"/>
      <c r="AE138" s="657"/>
      <c r="AF138" s="657"/>
      <c r="AG138" s="124" t="s">
        <v>269</v>
      </c>
    </row>
    <row r="139" spans="1:36" ht="16.2" hidden="1" customHeight="1" outlineLevel="1">
      <c r="A139" s="88"/>
      <c r="B139" s="422" t="s">
        <v>305</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60">
        <f>1000*AB132</f>
        <v>0</v>
      </c>
      <c r="AC139" s="660"/>
      <c r="AD139" s="660"/>
      <c r="AE139" s="660"/>
      <c r="AF139" s="660"/>
      <c r="AG139" s="385" t="s">
        <v>269</v>
      </c>
    </row>
    <row r="140" spans="1:36" ht="16.2" customHeight="1" collapsed="1" thickBot="1">
      <c r="A140" s="90"/>
      <c r="B140" s="101" t="s">
        <v>1685</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1"/>
      <c r="AC140" s="661"/>
      <c r="AD140" s="661"/>
      <c r="AE140" s="661"/>
      <c r="AF140" s="661"/>
      <c r="AG140" s="127" t="s">
        <v>290</v>
      </c>
    </row>
    <row r="141" spans="1:36" ht="16.350000000000001" customHeight="1" thickTop="1" thickBot="1">
      <c r="A141" s="91"/>
      <c r="B141" s="102" t="s">
        <v>1686</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09">
        <f>IFERROR(AB140/AB134*100,0)</f>
        <v>0</v>
      </c>
      <c r="AC141" s="609"/>
      <c r="AD141" s="609"/>
      <c r="AE141" s="609"/>
      <c r="AF141" s="609"/>
      <c r="AG141" s="128" t="s">
        <v>291</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365</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1687</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2" customHeight="1">
      <c r="A145" s="16"/>
      <c r="B145" s="48"/>
      <c r="C145" s="48" t="s">
        <v>331</v>
      </c>
      <c r="D145" s="48"/>
      <c r="E145" s="48"/>
      <c r="F145" s="48"/>
      <c r="G145" s="48"/>
      <c r="H145" s="48"/>
      <c r="I145" s="48"/>
      <c r="J145" s="48"/>
      <c r="K145" s="48"/>
      <c r="L145" s="48"/>
      <c r="M145" s="48" t="s">
        <v>332</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333</v>
      </c>
      <c r="D146" s="48"/>
      <c r="E146" s="48"/>
      <c r="F146" s="48"/>
      <c r="G146" s="48"/>
      <c r="H146" s="48"/>
      <c r="I146" s="48"/>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17" t="s">
        <v>131</v>
      </c>
      <c r="AI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1688</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48"/>
      <c r="C149" s="659"/>
      <c r="D149" s="659"/>
      <c r="E149" s="659"/>
      <c r="F149" s="659"/>
      <c r="G149" s="659"/>
      <c r="H149" s="659"/>
      <c r="I149" s="659"/>
      <c r="J149" s="65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625" t="s">
        <v>334</v>
      </c>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626"/>
      <c r="F154" s="626"/>
      <c r="G154" s="48" t="s">
        <v>16</v>
      </c>
      <c r="H154" s="626"/>
      <c r="I154" s="626"/>
      <c r="J154" s="48" t="s">
        <v>263</v>
      </c>
      <c r="K154" s="626"/>
      <c r="L154" s="626"/>
      <c r="M154" s="48" t="s">
        <v>18</v>
      </c>
      <c r="N154" s="48"/>
      <c r="O154" s="48"/>
      <c r="P154" s="48" t="s">
        <v>335</v>
      </c>
      <c r="Q154" s="48"/>
      <c r="R154" s="48"/>
      <c r="S154" s="48"/>
      <c r="T154" s="627"/>
      <c r="U154" s="627"/>
      <c r="V154" s="627"/>
      <c r="W154" s="627"/>
      <c r="X154" s="627"/>
      <c r="Y154" s="627"/>
      <c r="Z154" s="627"/>
      <c r="AA154" s="627"/>
      <c r="AB154" s="627"/>
      <c r="AC154" s="627"/>
      <c r="AD154" s="627"/>
      <c r="AE154" s="627"/>
      <c r="AF154" s="627"/>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336</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AB140:AF140"/>
    <mergeCell ref="AB141:AF141"/>
    <mergeCell ref="C149:AF149"/>
    <mergeCell ref="A152:AG152"/>
    <mergeCell ref="E154:F154"/>
    <mergeCell ref="H154:I154"/>
    <mergeCell ref="K154:L154"/>
    <mergeCell ref="T154:AF154"/>
    <mergeCell ref="J146:AF146"/>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30480</xdr:colOff>
                    <xdr:row>145</xdr:row>
                    <xdr:rowOff>30480</xdr:rowOff>
                  </from>
                  <to>
                    <xdr:col>2</xdr:col>
                    <xdr:colOff>30480</xdr:colOff>
                    <xdr:row>146</xdr:row>
                    <xdr:rowOff>22860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60960</xdr:colOff>
                    <xdr:row>144</xdr:row>
                    <xdr:rowOff>22860</xdr:rowOff>
                  </from>
                  <to>
                    <xdr:col>12</xdr:col>
                    <xdr:colOff>60960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30480</xdr:colOff>
                    <xdr:row>26</xdr:row>
                    <xdr:rowOff>22860</xdr:rowOff>
                  </from>
                  <to>
                    <xdr:col>22</xdr:col>
                    <xdr:colOff>251460</xdr:colOff>
                    <xdr:row>26</xdr:row>
                    <xdr:rowOff>182880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election activeCell="G183" sqref="G183"/>
    </sheetView>
  </sheetViews>
  <sheetFormatPr defaultColWidth="8.69921875" defaultRowHeight="13.2" outlineLevelRow="1" outlineLevelCol="1"/>
  <cols>
    <col min="1" max="1" width="4.69921875" style="4" customWidth="1"/>
    <col min="2" max="2" width="2.69921875" style="4" customWidth="1"/>
    <col min="3" max="3" width="4.59765625" style="4" customWidth="1"/>
    <col min="4" max="33" width="3.5" style="4"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43" ht="16.2" customHeight="1">
      <c r="A1" s="3" t="s">
        <v>253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2" customHeight="1">
      <c r="A2" s="583" t="s">
        <v>389</v>
      </c>
      <c r="B2" s="583"/>
      <c r="C2" s="583"/>
      <c r="D2" s="583"/>
      <c r="E2" s="583"/>
      <c r="F2" s="583"/>
      <c r="G2" s="583"/>
      <c r="H2" s="583"/>
      <c r="I2" s="583"/>
      <c r="J2" s="583"/>
      <c r="K2" s="583"/>
      <c r="L2" s="583"/>
      <c r="M2" s="583"/>
      <c r="N2" s="583"/>
      <c r="O2" s="583"/>
      <c r="P2" s="583"/>
      <c r="Q2" s="583"/>
      <c r="R2" s="583"/>
      <c r="S2" s="583"/>
      <c r="T2" s="583"/>
      <c r="U2" s="584"/>
      <c r="V2" s="584"/>
      <c r="W2" s="632" t="s">
        <v>390</v>
      </c>
      <c r="X2" s="632"/>
      <c r="Y2" s="632"/>
      <c r="Z2" s="632"/>
      <c r="AA2" s="632"/>
      <c r="AB2" s="632"/>
      <c r="AC2" s="632"/>
      <c r="AD2" s="632"/>
      <c r="AE2" s="632"/>
      <c r="AF2" s="632"/>
      <c r="AG2" s="632"/>
    </row>
    <row r="3" spans="1:4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6" t="s">
        <v>256</v>
      </c>
      <c r="T4" s="606"/>
      <c r="U4" s="606"/>
      <c r="V4" s="606"/>
      <c r="W4" s="606"/>
      <c r="X4" s="636" t="str">
        <f>IF('様式95_外来・在宅ベースアップ評価料（Ⅰ）'!H5=0,"",'様式95_外来・在宅ベースアップ評価料（Ⅰ）'!H5)</f>
        <v/>
      </c>
      <c r="Y4" s="704"/>
      <c r="Z4" s="704"/>
      <c r="AA4" s="704"/>
      <c r="AB4" s="704"/>
      <c r="AC4" s="704"/>
      <c r="AD4" s="704"/>
      <c r="AE4" s="704"/>
      <c r="AF4" s="704"/>
      <c r="AG4" s="705"/>
    </row>
    <row r="5" spans="1:43" ht="16.2" customHeight="1">
      <c r="A5" s="3"/>
      <c r="B5" s="3"/>
      <c r="C5" s="3"/>
      <c r="D5" s="3"/>
      <c r="E5" s="3"/>
      <c r="F5" s="3"/>
      <c r="G5" s="3"/>
      <c r="H5" s="3"/>
      <c r="I5" s="3"/>
      <c r="J5" s="3"/>
      <c r="K5" s="3"/>
      <c r="L5" s="3"/>
      <c r="M5" s="3"/>
      <c r="N5" s="3"/>
      <c r="O5" s="3"/>
      <c r="P5" s="3"/>
      <c r="Q5" s="3"/>
      <c r="R5" s="3"/>
      <c r="S5" s="585" t="s">
        <v>257</v>
      </c>
      <c r="T5" s="585"/>
      <c r="U5" s="585"/>
      <c r="V5" s="585"/>
      <c r="W5" s="586"/>
      <c r="X5" s="636" t="str">
        <f>IF('様式95_外来・在宅ベースアップ評価料（Ⅰ）'!H6=0,"",'様式95_外来・在宅ベースアップ評価料（Ⅰ）'!H6)</f>
        <v/>
      </c>
      <c r="Y5" s="704"/>
      <c r="Z5" s="704"/>
      <c r="AA5" s="704"/>
      <c r="AB5" s="704"/>
      <c r="AC5" s="704"/>
      <c r="AD5" s="704"/>
      <c r="AE5" s="704"/>
      <c r="AF5" s="704"/>
      <c r="AG5" s="705"/>
    </row>
    <row r="6" spans="1:43" s="261" customFormat="1" ht="16.2" customHeight="1">
      <c r="X6" s="262"/>
      <c r="Y6" s="262"/>
      <c r="Z6" s="262"/>
      <c r="AA6" s="262"/>
      <c r="AB6" s="262"/>
      <c r="AC6" s="262"/>
      <c r="AD6" s="262"/>
      <c r="AE6" s="262"/>
      <c r="AF6" s="262"/>
      <c r="AG6" s="262"/>
      <c r="AH6" s="252"/>
      <c r="AI6" s="252"/>
      <c r="AJ6" s="252"/>
      <c r="AK6" s="252"/>
      <c r="AL6" s="252"/>
      <c r="AM6" s="252"/>
      <c r="AN6" s="252"/>
      <c r="AO6" s="252"/>
      <c r="AP6" s="252"/>
      <c r="AQ6" s="252"/>
    </row>
    <row r="7" spans="1:43" ht="16.2" customHeight="1">
      <c r="A7" s="2" t="s">
        <v>1755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2" hidden="1" customHeight="1" outlineLevel="1" thickBot="1">
      <c r="A8" s="424" t="s">
        <v>259</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2" hidden="1" customHeight="1" outlineLevel="1" thickBot="1">
      <c r="A9" s="3"/>
      <c r="B9" s="709" t="s">
        <v>1502</v>
      </c>
      <c r="C9" s="710"/>
      <c r="D9" s="711" t="s">
        <v>260</v>
      </c>
      <c r="E9" s="712"/>
      <c r="F9" s="712"/>
      <c r="G9" s="712"/>
      <c r="H9" s="712"/>
      <c r="I9" s="712"/>
      <c r="J9" s="712"/>
      <c r="K9" s="712"/>
      <c r="L9" s="712"/>
      <c r="M9" s="712"/>
      <c r="N9" s="712"/>
      <c r="O9" s="712"/>
      <c r="P9" s="712"/>
      <c r="Q9" s="712"/>
      <c r="R9" s="712"/>
      <c r="S9" s="712"/>
      <c r="T9" s="712"/>
      <c r="U9" s="712"/>
      <c r="V9" s="712"/>
      <c r="W9" s="712"/>
      <c r="X9" s="712"/>
      <c r="Y9" s="712"/>
      <c r="Z9" s="712"/>
      <c r="AA9" s="3"/>
      <c r="AB9" s="3"/>
      <c r="AC9" s="3"/>
      <c r="AD9" s="3"/>
      <c r="AE9" s="3"/>
      <c r="AF9" s="3"/>
      <c r="AG9" s="3"/>
    </row>
    <row r="10" spans="1:43" ht="16.2" hidden="1" customHeight="1" outlineLevel="1" thickBot="1">
      <c r="A10" s="3"/>
      <c r="B10" s="709" t="s">
        <v>1502</v>
      </c>
      <c r="C10" s="710"/>
      <c r="D10" s="713" t="s">
        <v>261</v>
      </c>
      <c r="E10" s="714"/>
      <c r="F10" s="714"/>
      <c r="G10" s="714"/>
      <c r="H10" s="714"/>
      <c r="I10" s="714"/>
      <c r="J10" s="714"/>
      <c r="K10" s="714"/>
      <c r="L10" s="714"/>
      <c r="M10" s="714"/>
      <c r="N10" s="714"/>
      <c r="O10" s="714"/>
      <c r="P10" s="714"/>
      <c r="Q10" s="714"/>
      <c r="R10" s="714"/>
      <c r="S10" s="714"/>
      <c r="T10" s="714"/>
      <c r="U10" s="714"/>
      <c r="V10" s="714"/>
      <c r="W10" s="714"/>
      <c r="X10" s="714"/>
      <c r="Y10" s="714"/>
      <c r="Z10" s="714"/>
      <c r="AA10" s="3"/>
      <c r="AB10" s="3"/>
      <c r="AC10" s="3"/>
      <c r="AD10" s="3"/>
      <c r="AE10" s="3"/>
      <c r="AF10" s="3"/>
      <c r="AG10" s="3"/>
    </row>
    <row r="11" spans="1:43" ht="16.2"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2" customHeight="1" collapsed="1" thickBot="1">
      <c r="A12" s="3" t="s">
        <v>1691</v>
      </c>
      <c r="B12" s="3"/>
      <c r="C12" s="3"/>
      <c r="D12" s="3"/>
      <c r="E12" s="3"/>
      <c r="F12" s="3"/>
      <c r="L12" s="3"/>
      <c r="M12" s="3"/>
      <c r="N12" s="3"/>
      <c r="O12" s="3"/>
      <c r="P12" s="3"/>
      <c r="Q12" s="3"/>
      <c r="R12" s="3"/>
      <c r="S12" s="3"/>
      <c r="T12" s="3"/>
      <c r="U12" s="3"/>
      <c r="V12" s="3"/>
      <c r="AE12" s="3"/>
      <c r="AF12" s="3"/>
      <c r="AG12" s="3"/>
    </row>
    <row r="13" spans="1:43" ht="16.2" customHeight="1" thickBot="1">
      <c r="B13" s="623" t="s">
        <v>15</v>
      </c>
      <c r="C13" s="642"/>
      <c r="D13" s="642"/>
      <c r="E13" s="706" t="str">
        <f>IF('別添_計画書（病院及び有床診療所）'!E16=0,"",'別添_計画書（病院及び有床診療所）'!E16)</f>
        <v/>
      </c>
      <c r="F13" s="706"/>
      <c r="G13" s="20" t="s">
        <v>16</v>
      </c>
      <c r="H13" s="706" t="str">
        <f>IF('別添_計画書（病院及び有床診療所）'!H16=0,"",'別添_計画書（病院及び有床診療所）'!H16)</f>
        <v/>
      </c>
      <c r="I13" s="706"/>
      <c r="J13" s="20" t="s">
        <v>263</v>
      </c>
      <c r="K13" s="20"/>
      <c r="L13" s="20" t="s">
        <v>264</v>
      </c>
      <c r="M13" s="20" t="s">
        <v>15</v>
      </c>
      <c r="N13" s="20"/>
      <c r="O13" s="706" t="str">
        <f>IF('別添_計画書（病院及び有床診療所）'!O16=0,"",'別添_計画書（病院及び有床診療所）'!O16)</f>
        <v/>
      </c>
      <c r="P13" s="706"/>
      <c r="Q13" s="20" t="s">
        <v>16</v>
      </c>
      <c r="R13" s="706" t="str">
        <f>IF('別添_計画書（病院及び有床診療所）'!R16=0,"",'別添_計画書（病院及び有床診療所）'!R16)</f>
        <v/>
      </c>
      <c r="S13" s="706"/>
      <c r="T13" s="21" t="s">
        <v>263</v>
      </c>
      <c r="V13" s="707">
        <f>'別添_計画書（病院及び有床診療所）'!V16</f>
        <v>1</v>
      </c>
      <c r="W13" s="707"/>
      <c r="X13" s="707"/>
      <c r="Y13" s="708"/>
      <c r="Z13" s="3" t="s">
        <v>265</v>
      </c>
      <c r="AA13" s="3"/>
      <c r="AG13" s="3"/>
    </row>
    <row r="14" spans="1:43" ht="16.2"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2" customHeight="1" thickBot="1">
      <c r="A15" s="3" t="s">
        <v>1692</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2" customHeight="1" thickBot="1">
      <c r="A16" s="3"/>
      <c r="B16" s="623" t="s">
        <v>15</v>
      </c>
      <c r="C16" s="642"/>
      <c r="D16" s="642"/>
      <c r="E16" s="706" t="str">
        <f>IF('別添_計画書（病院及び有床診療所）'!E21=0,"",'別添_計画書（病院及び有床診療所）'!E21)</f>
        <v/>
      </c>
      <c r="F16" s="706"/>
      <c r="G16" s="20" t="s">
        <v>16</v>
      </c>
      <c r="H16" s="706" t="str">
        <f>IF('別添_計画書（病院及び有床診療所）'!H21=0,"",'別添_計画書（病院及び有床診療所）'!H21)</f>
        <v/>
      </c>
      <c r="I16" s="706"/>
      <c r="J16" s="20" t="s">
        <v>263</v>
      </c>
      <c r="K16" s="20"/>
      <c r="L16" s="20" t="s">
        <v>264</v>
      </c>
      <c r="M16" s="20" t="s">
        <v>15</v>
      </c>
      <c r="N16" s="20"/>
      <c r="O16" s="598"/>
      <c r="P16" s="598"/>
      <c r="Q16" s="20" t="s">
        <v>16</v>
      </c>
      <c r="R16" s="598"/>
      <c r="S16" s="598"/>
      <c r="T16" s="21" t="s">
        <v>263</v>
      </c>
      <c r="V16" s="707">
        <f>IFERROR(IF(E16=O16,R16-H16+1,IF(O16-E16=1,12-H16+1+R16,IF(O16-E16=2,12-H16+1+R16+12,"エラー"))),1)</f>
        <v>1</v>
      </c>
      <c r="W16" s="707"/>
      <c r="X16" s="707"/>
      <c r="Y16" s="708"/>
      <c r="Z16" s="3" t="s">
        <v>265</v>
      </c>
      <c r="AA16" s="3"/>
      <c r="AG16" s="3"/>
    </row>
    <row r="17" spans="1:33" ht="16.2" customHeight="1">
      <c r="A17" s="3"/>
      <c r="B17" s="150"/>
      <c r="D17" s="28"/>
      <c r="E17" s="28"/>
      <c r="G17" s="28"/>
      <c r="H17" s="28"/>
      <c r="N17" s="28"/>
      <c r="O17" s="28"/>
      <c r="Q17" s="28"/>
      <c r="R17" s="28"/>
      <c r="U17" s="3"/>
      <c r="AB17" s="3"/>
      <c r="AC17" s="3"/>
      <c r="AD17" s="3"/>
      <c r="AE17" s="3"/>
      <c r="AF17" s="3"/>
      <c r="AG17" s="3"/>
    </row>
    <row r="18" spans="1:33" ht="16.2" customHeight="1" thickBot="1">
      <c r="A18" s="2" t="s">
        <v>1693</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2" hidden="1" customHeight="1" outlineLevel="1">
      <c r="A19" s="425" t="s">
        <v>391</v>
      </c>
      <c r="B19" s="426"/>
      <c r="C19" s="426"/>
      <c r="D19" s="426"/>
      <c r="E19" s="426"/>
      <c r="F19" s="426"/>
      <c r="G19" s="426"/>
      <c r="H19" s="426"/>
      <c r="I19" s="426"/>
      <c r="J19" s="426"/>
      <c r="K19" s="427"/>
      <c r="L19" s="426"/>
      <c r="M19" s="426"/>
      <c r="N19" s="426"/>
      <c r="O19" s="426"/>
      <c r="P19" s="426"/>
      <c r="Q19" s="426"/>
      <c r="R19" s="699"/>
      <c r="S19" s="700"/>
      <c r="T19" s="700"/>
      <c r="U19" s="700"/>
      <c r="V19" s="700"/>
      <c r="W19" s="700"/>
      <c r="X19" s="700"/>
      <c r="Y19" s="428"/>
      <c r="Z19" s="428"/>
      <c r="AA19" s="428"/>
      <c r="AB19" s="428"/>
      <c r="AC19" s="701"/>
      <c r="AD19" s="701"/>
      <c r="AE19" s="701"/>
      <c r="AF19" s="701"/>
      <c r="AG19" s="429"/>
    </row>
    <row r="20" spans="1:33" ht="16.2" hidden="1" customHeight="1" outlineLevel="1">
      <c r="A20" s="430"/>
      <c r="B20" s="690" t="s">
        <v>392</v>
      </c>
      <c r="C20" s="690"/>
      <c r="D20" s="690"/>
      <c r="E20" s="690"/>
      <c r="F20" s="690"/>
      <c r="G20" s="690"/>
      <c r="H20" s="690"/>
      <c r="I20" s="690"/>
      <c r="J20" s="690"/>
      <c r="K20" s="690"/>
      <c r="L20" s="690"/>
      <c r="M20" s="690"/>
      <c r="N20" s="690"/>
      <c r="O20" s="690"/>
      <c r="P20" s="690"/>
      <c r="Q20" s="690"/>
      <c r="R20" s="690"/>
      <c r="S20" s="691" t="s">
        <v>393</v>
      </c>
      <c r="T20" s="692"/>
      <c r="U20" s="692"/>
      <c r="V20" s="692"/>
      <c r="W20" s="692"/>
      <c r="X20" s="692"/>
      <c r="Y20" s="692"/>
      <c r="Z20" s="692"/>
      <c r="AA20" s="702"/>
      <c r="AB20" s="691" t="s">
        <v>112</v>
      </c>
      <c r="AC20" s="692"/>
      <c r="AD20" s="692"/>
      <c r="AE20" s="692"/>
      <c r="AF20" s="692"/>
      <c r="AG20" s="693"/>
    </row>
    <row r="21" spans="1:33" ht="16.2" hidden="1" customHeight="1" outlineLevel="1">
      <c r="A21" s="430"/>
      <c r="B21" s="431" t="s">
        <v>394</v>
      </c>
      <c r="C21" s="432" t="s">
        <v>15</v>
      </c>
      <c r="D21" s="688" t="str">
        <f>IF('別添_計画書（病院及び有床診療所）'!E21=0,"",'別添_計画書（病院及び有床診療所）'!E21)</f>
        <v/>
      </c>
      <c r="E21" s="688"/>
      <c r="F21" s="433" t="s">
        <v>16</v>
      </c>
      <c r="G21" s="688" t="str">
        <f>IF('別添_計画書（病院及び有床診療所）'!H21=0,"",'別添_計画書（病院及び有床診療所）'!H21)</f>
        <v/>
      </c>
      <c r="H21" s="688"/>
      <c r="I21" s="433" t="s">
        <v>263</v>
      </c>
      <c r="J21" s="433" t="s">
        <v>395</v>
      </c>
      <c r="K21" s="433" t="s">
        <v>396</v>
      </c>
      <c r="L21" s="433"/>
      <c r="M21" s="696"/>
      <c r="N21" s="696"/>
      <c r="O21" s="434" t="s">
        <v>16</v>
      </c>
      <c r="P21" s="696"/>
      <c r="Q21" s="696"/>
      <c r="R21" s="435" t="s">
        <v>263</v>
      </c>
      <c r="S21" s="432"/>
      <c r="T21" s="703" t="str">
        <f>'別添_計画書（病院及び有床診療所）'!P31</f>
        <v>算定不可</v>
      </c>
      <c r="U21" s="703"/>
      <c r="V21" s="703"/>
      <c r="W21" s="703"/>
      <c r="X21" s="703"/>
      <c r="Y21" s="703"/>
      <c r="Z21" s="703"/>
      <c r="AA21" s="433"/>
      <c r="AB21" s="421"/>
      <c r="AC21" s="698" t="str">
        <f>IFERROR(IF(T21="","-",VLOOKUP(T21,'リスト（入院）'!C:D,2,FALSE)),"-")</f>
        <v>-</v>
      </c>
      <c r="AD21" s="698"/>
      <c r="AE21" s="698"/>
      <c r="AF21" s="698"/>
      <c r="AG21" s="436" t="s">
        <v>275</v>
      </c>
    </row>
    <row r="22" spans="1:33" ht="16.2" hidden="1" customHeight="1" outlineLevel="1">
      <c r="A22" s="430"/>
      <c r="B22" s="431" t="s">
        <v>397</v>
      </c>
      <c r="C22" s="432" t="s">
        <v>15</v>
      </c>
      <c r="D22" s="696"/>
      <c r="E22" s="696"/>
      <c r="F22" s="433" t="s">
        <v>16</v>
      </c>
      <c r="G22" s="696"/>
      <c r="H22" s="696"/>
      <c r="I22" s="433" t="s">
        <v>263</v>
      </c>
      <c r="J22" s="433" t="s">
        <v>395</v>
      </c>
      <c r="K22" s="433" t="s">
        <v>396</v>
      </c>
      <c r="L22" s="433"/>
      <c r="M22" s="696"/>
      <c r="N22" s="696"/>
      <c r="O22" s="434" t="s">
        <v>16</v>
      </c>
      <c r="P22" s="696"/>
      <c r="Q22" s="696"/>
      <c r="R22" s="435" t="s">
        <v>263</v>
      </c>
      <c r="S22" s="432"/>
      <c r="T22" s="697"/>
      <c r="U22" s="697"/>
      <c r="V22" s="697"/>
      <c r="W22" s="697"/>
      <c r="X22" s="697"/>
      <c r="Y22" s="697"/>
      <c r="Z22" s="697"/>
      <c r="AA22" s="433"/>
      <c r="AB22" s="421"/>
      <c r="AC22" s="698" t="str">
        <f>IFERROR(IF(T22="","-",VLOOKUP(T22,'リスト（入院）'!C:D,2,FALSE)),"-")</f>
        <v>-</v>
      </c>
      <c r="AD22" s="698"/>
      <c r="AE22" s="698"/>
      <c r="AF22" s="698"/>
      <c r="AG22" s="436" t="s">
        <v>275</v>
      </c>
    </row>
    <row r="23" spans="1:33" ht="16.2" hidden="1" customHeight="1" outlineLevel="1">
      <c r="A23" s="430"/>
      <c r="B23" s="431" t="s">
        <v>398</v>
      </c>
      <c r="C23" s="432" t="s">
        <v>15</v>
      </c>
      <c r="D23" s="696"/>
      <c r="E23" s="696"/>
      <c r="F23" s="433" t="s">
        <v>16</v>
      </c>
      <c r="G23" s="696"/>
      <c r="H23" s="696"/>
      <c r="I23" s="433" t="s">
        <v>263</v>
      </c>
      <c r="J23" s="433" t="s">
        <v>395</v>
      </c>
      <c r="K23" s="433" t="s">
        <v>396</v>
      </c>
      <c r="L23" s="433"/>
      <c r="M23" s="696"/>
      <c r="N23" s="696"/>
      <c r="O23" s="434" t="s">
        <v>16</v>
      </c>
      <c r="P23" s="696"/>
      <c r="Q23" s="696"/>
      <c r="R23" s="435" t="s">
        <v>263</v>
      </c>
      <c r="S23" s="432"/>
      <c r="T23" s="697"/>
      <c r="U23" s="697"/>
      <c r="V23" s="697"/>
      <c r="W23" s="697"/>
      <c r="X23" s="697"/>
      <c r="Y23" s="697"/>
      <c r="Z23" s="697"/>
      <c r="AA23" s="433"/>
      <c r="AB23" s="421"/>
      <c r="AC23" s="698" t="str">
        <f>IFERROR(IF(T23="","-",VLOOKUP(T23,'リスト（入院）'!C:D,2,FALSE)),"-")</f>
        <v>-</v>
      </c>
      <c r="AD23" s="698"/>
      <c r="AE23" s="698"/>
      <c r="AF23" s="698"/>
      <c r="AG23" s="436" t="s">
        <v>275</v>
      </c>
    </row>
    <row r="24" spans="1:33" ht="16.2" hidden="1" customHeight="1" outlineLevel="1">
      <c r="A24" s="430"/>
      <c r="B24" s="437" t="s">
        <v>399</v>
      </c>
      <c r="C24" s="432" t="s">
        <v>15</v>
      </c>
      <c r="D24" s="696"/>
      <c r="E24" s="696"/>
      <c r="F24" s="433" t="s">
        <v>16</v>
      </c>
      <c r="G24" s="696"/>
      <c r="H24" s="696"/>
      <c r="I24" s="433" t="s">
        <v>263</v>
      </c>
      <c r="J24" s="433" t="s">
        <v>395</v>
      </c>
      <c r="K24" s="433" t="s">
        <v>396</v>
      </c>
      <c r="L24" s="433"/>
      <c r="M24" s="696"/>
      <c r="N24" s="696"/>
      <c r="O24" s="434" t="s">
        <v>16</v>
      </c>
      <c r="P24" s="696"/>
      <c r="Q24" s="696"/>
      <c r="R24" s="435" t="s">
        <v>263</v>
      </c>
      <c r="S24" s="432"/>
      <c r="T24" s="697"/>
      <c r="U24" s="697"/>
      <c r="V24" s="697"/>
      <c r="W24" s="697"/>
      <c r="X24" s="697"/>
      <c r="Y24" s="697"/>
      <c r="Z24" s="697"/>
      <c r="AA24" s="433"/>
      <c r="AB24" s="421"/>
      <c r="AC24" s="698" t="str">
        <f>IFERROR(IF(T24="","-",VLOOKUP(T24,'リスト（入院）'!C:D,2,FALSE)),"-")</f>
        <v>-</v>
      </c>
      <c r="AD24" s="698"/>
      <c r="AE24" s="698"/>
      <c r="AF24" s="698"/>
      <c r="AG24" s="436" t="s">
        <v>275</v>
      </c>
    </row>
    <row r="25" spans="1:33" ht="16.2" hidden="1" customHeight="1" outlineLevel="1">
      <c r="A25" s="438" t="s">
        <v>400</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5"/>
      <c r="AD25" s="695"/>
      <c r="AE25" s="695"/>
      <c r="AF25" s="695"/>
      <c r="AG25" s="436"/>
    </row>
    <row r="26" spans="1:33" ht="16.2" hidden="1" customHeight="1" outlineLevel="1">
      <c r="A26" s="430"/>
      <c r="B26" s="690" t="s">
        <v>392</v>
      </c>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1" t="s">
        <v>401</v>
      </c>
      <c r="AC26" s="692"/>
      <c r="AD26" s="692"/>
      <c r="AE26" s="692"/>
      <c r="AF26" s="692"/>
      <c r="AG26" s="693"/>
    </row>
    <row r="27" spans="1:33" ht="16.2" hidden="1" customHeight="1" outlineLevel="1">
      <c r="A27" s="430"/>
      <c r="B27" s="431" t="s">
        <v>394</v>
      </c>
      <c r="C27" s="432" t="s">
        <v>15</v>
      </c>
      <c r="D27" s="688" t="str">
        <f>IF(D21="","",D21)</f>
        <v/>
      </c>
      <c r="E27" s="688"/>
      <c r="F27" s="433" t="s">
        <v>16</v>
      </c>
      <c r="G27" s="688" t="str">
        <f>IF(G21="","",G21)</f>
        <v/>
      </c>
      <c r="H27" s="688"/>
      <c r="I27" s="433" t="s">
        <v>263</v>
      </c>
      <c r="J27" s="433" t="s">
        <v>395</v>
      </c>
      <c r="K27" s="433" t="s">
        <v>396</v>
      </c>
      <c r="L27" s="433"/>
      <c r="M27" s="688" t="str">
        <f>IF(M21="","",M21)</f>
        <v/>
      </c>
      <c r="N27" s="688"/>
      <c r="O27" s="434" t="s">
        <v>16</v>
      </c>
      <c r="P27" s="688" t="str">
        <f>IF(P21="","",P21)</f>
        <v/>
      </c>
      <c r="Q27" s="688"/>
      <c r="R27" s="434" t="s">
        <v>263</v>
      </c>
      <c r="S27" s="440"/>
      <c r="T27" s="440"/>
      <c r="U27" s="440"/>
      <c r="V27" s="440"/>
      <c r="W27" s="440"/>
      <c r="X27" s="440"/>
      <c r="Y27" s="440"/>
      <c r="Z27" s="440"/>
      <c r="AA27" s="441"/>
      <c r="AB27" s="421"/>
      <c r="AC27" s="694"/>
      <c r="AD27" s="694"/>
      <c r="AE27" s="694"/>
      <c r="AF27" s="694"/>
      <c r="AG27" s="436" t="s">
        <v>277</v>
      </c>
    </row>
    <row r="28" spans="1:33" ht="16.2" hidden="1" customHeight="1" outlineLevel="1">
      <c r="A28" s="430"/>
      <c r="B28" s="431" t="s">
        <v>397</v>
      </c>
      <c r="C28" s="432" t="s">
        <v>15</v>
      </c>
      <c r="D28" s="688" t="str">
        <f>IF(D22="","",D22)</f>
        <v/>
      </c>
      <c r="E28" s="688"/>
      <c r="F28" s="433" t="s">
        <v>16</v>
      </c>
      <c r="G28" s="688" t="str">
        <f>IF(G22="","",G22)</f>
        <v/>
      </c>
      <c r="H28" s="688"/>
      <c r="I28" s="433" t="s">
        <v>263</v>
      </c>
      <c r="J28" s="433" t="s">
        <v>395</v>
      </c>
      <c r="K28" s="433" t="s">
        <v>396</v>
      </c>
      <c r="L28" s="433"/>
      <c r="M28" s="688" t="str">
        <f>IF(M22="","",M22)</f>
        <v/>
      </c>
      <c r="N28" s="688"/>
      <c r="O28" s="434" t="s">
        <v>16</v>
      </c>
      <c r="P28" s="688" t="str">
        <f>IF(P22="","",P22)</f>
        <v/>
      </c>
      <c r="Q28" s="688"/>
      <c r="R28" s="434" t="s">
        <v>263</v>
      </c>
      <c r="S28" s="440"/>
      <c r="T28" s="440"/>
      <c r="U28" s="440"/>
      <c r="V28" s="440"/>
      <c r="W28" s="440"/>
      <c r="X28" s="440"/>
      <c r="Y28" s="440"/>
      <c r="Z28" s="440"/>
      <c r="AA28" s="441"/>
      <c r="AB28" s="421"/>
      <c r="AC28" s="694"/>
      <c r="AD28" s="694"/>
      <c r="AE28" s="694"/>
      <c r="AF28" s="694"/>
      <c r="AG28" s="436" t="s">
        <v>277</v>
      </c>
    </row>
    <row r="29" spans="1:33" ht="16.2" hidden="1" customHeight="1" outlineLevel="1">
      <c r="A29" s="430"/>
      <c r="B29" s="431" t="s">
        <v>398</v>
      </c>
      <c r="C29" s="432" t="s">
        <v>15</v>
      </c>
      <c r="D29" s="688" t="str">
        <f>IF(D23="","",D23)</f>
        <v/>
      </c>
      <c r="E29" s="688"/>
      <c r="F29" s="433" t="s">
        <v>16</v>
      </c>
      <c r="G29" s="688" t="str">
        <f>IF(G23="","",G23)</f>
        <v/>
      </c>
      <c r="H29" s="688"/>
      <c r="I29" s="433" t="s">
        <v>263</v>
      </c>
      <c r="J29" s="433" t="s">
        <v>395</v>
      </c>
      <c r="K29" s="433" t="s">
        <v>396</v>
      </c>
      <c r="L29" s="433"/>
      <c r="M29" s="688" t="str">
        <f>IF(M23="","",M23)</f>
        <v/>
      </c>
      <c r="N29" s="688"/>
      <c r="O29" s="434" t="s">
        <v>16</v>
      </c>
      <c r="P29" s="688" t="str">
        <f>IF(P23="","",P23)</f>
        <v/>
      </c>
      <c r="Q29" s="688"/>
      <c r="R29" s="434" t="s">
        <v>263</v>
      </c>
      <c r="S29" s="440"/>
      <c r="T29" s="440"/>
      <c r="U29" s="440"/>
      <c r="V29" s="440"/>
      <c r="W29" s="440"/>
      <c r="X29" s="440"/>
      <c r="Y29" s="440"/>
      <c r="Z29" s="440"/>
      <c r="AA29" s="441"/>
      <c r="AB29" s="421"/>
      <c r="AC29" s="694"/>
      <c r="AD29" s="694"/>
      <c r="AE29" s="694"/>
      <c r="AF29" s="694"/>
      <c r="AG29" s="436" t="s">
        <v>277</v>
      </c>
    </row>
    <row r="30" spans="1:33" ht="16.2" hidden="1" customHeight="1" outlineLevel="1">
      <c r="A30" s="442"/>
      <c r="B30" s="437" t="s">
        <v>399</v>
      </c>
      <c r="C30" s="432" t="s">
        <v>15</v>
      </c>
      <c r="D30" s="688" t="str">
        <f>IF(D24="","",D24)</f>
        <v/>
      </c>
      <c r="E30" s="688"/>
      <c r="F30" s="433" t="s">
        <v>16</v>
      </c>
      <c r="G30" s="688" t="str">
        <f>IF(G24="","",G24)</f>
        <v/>
      </c>
      <c r="H30" s="688"/>
      <c r="I30" s="433" t="s">
        <v>263</v>
      </c>
      <c r="J30" s="433" t="s">
        <v>395</v>
      </c>
      <c r="K30" s="433" t="s">
        <v>396</v>
      </c>
      <c r="L30" s="433"/>
      <c r="M30" s="688" t="str">
        <f>IF(M24="","",M24)</f>
        <v/>
      </c>
      <c r="N30" s="688"/>
      <c r="O30" s="434" t="s">
        <v>16</v>
      </c>
      <c r="P30" s="688" t="str">
        <f>IF(P24="","",P24)</f>
        <v/>
      </c>
      <c r="Q30" s="688"/>
      <c r="R30" s="434" t="s">
        <v>263</v>
      </c>
      <c r="S30" s="440"/>
      <c r="T30" s="434"/>
      <c r="U30" s="434"/>
      <c r="V30" s="434"/>
      <c r="W30" s="434"/>
      <c r="X30" s="434"/>
      <c r="Y30" s="434"/>
      <c r="Z30" s="434"/>
      <c r="AA30" s="434"/>
      <c r="AB30" s="421"/>
      <c r="AC30" s="694"/>
      <c r="AD30" s="694"/>
      <c r="AE30" s="694"/>
      <c r="AF30" s="694"/>
      <c r="AG30" s="436" t="s">
        <v>277</v>
      </c>
    </row>
    <row r="31" spans="1:33" ht="16.2" hidden="1" customHeight="1" outlineLevel="1">
      <c r="A31" s="430"/>
      <c r="B31" s="437" t="s">
        <v>402</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72" t="str">
        <f>IF(AC27="","",SUM(AC27:AF30))</f>
        <v/>
      </c>
      <c r="AD31" s="672"/>
      <c r="AE31" s="672"/>
      <c r="AF31" s="672"/>
      <c r="AG31" s="436" t="s">
        <v>277</v>
      </c>
    </row>
    <row r="32" spans="1:33" ht="16.2" hidden="1" customHeight="1" outlineLevel="1">
      <c r="A32" s="438" t="s">
        <v>403</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89"/>
      <c r="AD32" s="689"/>
      <c r="AE32" s="689"/>
      <c r="AF32" s="689"/>
      <c r="AG32" s="445"/>
    </row>
    <row r="33" spans="1:43" ht="16.2" hidden="1" customHeight="1" outlineLevel="1">
      <c r="A33" s="430"/>
      <c r="B33" s="690" t="s">
        <v>392</v>
      </c>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91"/>
      <c r="AB33" s="691" t="s">
        <v>404</v>
      </c>
      <c r="AC33" s="692"/>
      <c r="AD33" s="692"/>
      <c r="AE33" s="692"/>
      <c r="AF33" s="692"/>
      <c r="AG33" s="693"/>
    </row>
    <row r="34" spans="1:43" ht="16.2" hidden="1" customHeight="1" outlineLevel="1">
      <c r="A34" s="430"/>
      <c r="B34" s="431" t="s">
        <v>394</v>
      </c>
      <c r="C34" s="432" t="s">
        <v>15</v>
      </c>
      <c r="D34" s="688" t="str">
        <f>IF(D21="","",D21)</f>
        <v/>
      </c>
      <c r="E34" s="688"/>
      <c r="F34" s="433" t="s">
        <v>16</v>
      </c>
      <c r="G34" s="688" t="str">
        <f>IF(G21="","",G21)</f>
        <v/>
      </c>
      <c r="H34" s="688"/>
      <c r="I34" s="433" t="s">
        <v>263</v>
      </c>
      <c r="J34" s="433" t="s">
        <v>395</v>
      </c>
      <c r="K34" s="433" t="s">
        <v>396</v>
      </c>
      <c r="L34" s="433"/>
      <c r="M34" s="688" t="str">
        <f>IF(M21="","",M21)</f>
        <v/>
      </c>
      <c r="N34" s="688"/>
      <c r="O34" s="434" t="s">
        <v>16</v>
      </c>
      <c r="P34" s="688" t="str">
        <f>IF(P21="","",P21)</f>
        <v/>
      </c>
      <c r="Q34" s="688"/>
      <c r="R34" s="434" t="s">
        <v>263</v>
      </c>
      <c r="S34" s="440"/>
      <c r="T34" s="440"/>
      <c r="U34" s="440"/>
      <c r="V34" s="440"/>
      <c r="W34" s="440"/>
      <c r="X34" s="440"/>
      <c r="Y34" s="440"/>
      <c r="Z34" s="440"/>
      <c r="AA34" s="440"/>
      <c r="AB34" s="421"/>
      <c r="AC34" s="672" t="str">
        <f>IFERROR(AC21*AC27*10,"")</f>
        <v/>
      </c>
      <c r="AD34" s="672"/>
      <c r="AE34" s="672"/>
      <c r="AF34" s="672"/>
      <c r="AG34" s="436" t="s">
        <v>269</v>
      </c>
    </row>
    <row r="35" spans="1:43" ht="16.2" hidden="1" customHeight="1" outlineLevel="1">
      <c r="A35" s="430"/>
      <c r="B35" s="431" t="s">
        <v>397</v>
      </c>
      <c r="C35" s="432" t="s">
        <v>15</v>
      </c>
      <c r="D35" s="688" t="str">
        <f>IF(D22="","",D22)</f>
        <v/>
      </c>
      <c r="E35" s="688"/>
      <c r="F35" s="433" t="s">
        <v>16</v>
      </c>
      <c r="G35" s="688" t="str">
        <f>IF(G22="","",G22)</f>
        <v/>
      </c>
      <c r="H35" s="688"/>
      <c r="I35" s="433" t="s">
        <v>263</v>
      </c>
      <c r="J35" s="433" t="s">
        <v>395</v>
      </c>
      <c r="K35" s="433" t="s">
        <v>396</v>
      </c>
      <c r="L35" s="433"/>
      <c r="M35" s="688" t="str">
        <f>IF(M22="","",M22)</f>
        <v/>
      </c>
      <c r="N35" s="688"/>
      <c r="O35" s="434" t="s">
        <v>16</v>
      </c>
      <c r="P35" s="688" t="str">
        <f>IF(P22="","",P22)</f>
        <v/>
      </c>
      <c r="Q35" s="688"/>
      <c r="R35" s="434" t="s">
        <v>263</v>
      </c>
      <c r="S35" s="440"/>
      <c r="T35" s="440"/>
      <c r="U35" s="440"/>
      <c r="V35" s="440"/>
      <c r="W35" s="440"/>
      <c r="X35" s="440"/>
      <c r="Y35" s="440"/>
      <c r="Z35" s="440"/>
      <c r="AA35" s="440"/>
      <c r="AB35" s="421"/>
      <c r="AC35" s="672" t="str">
        <f>IFERROR(AC22*AC28*10,"")</f>
        <v/>
      </c>
      <c r="AD35" s="672"/>
      <c r="AE35" s="672"/>
      <c r="AF35" s="672"/>
      <c r="AG35" s="436" t="s">
        <v>269</v>
      </c>
    </row>
    <row r="36" spans="1:43" ht="16.2" hidden="1" customHeight="1" outlineLevel="1">
      <c r="A36" s="430"/>
      <c r="B36" s="431" t="s">
        <v>398</v>
      </c>
      <c r="C36" s="432" t="s">
        <v>15</v>
      </c>
      <c r="D36" s="688" t="str">
        <f>IF(D23="","",D23)</f>
        <v/>
      </c>
      <c r="E36" s="688"/>
      <c r="F36" s="433" t="s">
        <v>16</v>
      </c>
      <c r="G36" s="688" t="str">
        <f>IF(G23="","",G23)</f>
        <v/>
      </c>
      <c r="H36" s="688"/>
      <c r="I36" s="433" t="s">
        <v>263</v>
      </c>
      <c r="J36" s="433" t="s">
        <v>395</v>
      </c>
      <c r="K36" s="433" t="s">
        <v>396</v>
      </c>
      <c r="L36" s="433"/>
      <c r="M36" s="688" t="str">
        <f>IF(M23="","",M23)</f>
        <v/>
      </c>
      <c r="N36" s="688"/>
      <c r="O36" s="434" t="s">
        <v>16</v>
      </c>
      <c r="P36" s="688" t="str">
        <f>IF(P23="","",P23)</f>
        <v/>
      </c>
      <c r="Q36" s="688"/>
      <c r="R36" s="434" t="s">
        <v>263</v>
      </c>
      <c r="S36" s="440"/>
      <c r="T36" s="440"/>
      <c r="U36" s="440"/>
      <c r="V36" s="440"/>
      <c r="W36" s="440"/>
      <c r="X36" s="440"/>
      <c r="Y36" s="440"/>
      <c r="Z36" s="440"/>
      <c r="AA36" s="440"/>
      <c r="AB36" s="421"/>
      <c r="AC36" s="672" t="str">
        <f>IFERROR(AC23*AC29*10,"")</f>
        <v/>
      </c>
      <c r="AD36" s="672"/>
      <c r="AE36" s="672"/>
      <c r="AF36" s="672"/>
      <c r="AG36" s="436" t="s">
        <v>269</v>
      </c>
    </row>
    <row r="37" spans="1:43" ht="16.2" hidden="1" customHeight="1" outlineLevel="1">
      <c r="A37" s="430"/>
      <c r="B37" s="446" t="s">
        <v>399</v>
      </c>
      <c r="C37" s="421" t="s">
        <v>15</v>
      </c>
      <c r="D37" s="688" t="str">
        <f>IF(D24="","",D24)</f>
        <v/>
      </c>
      <c r="E37" s="688"/>
      <c r="F37" s="433" t="s">
        <v>16</v>
      </c>
      <c r="G37" s="688" t="str">
        <f>IF(G24="","",G24)</f>
        <v/>
      </c>
      <c r="H37" s="688"/>
      <c r="I37" s="433" t="s">
        <v>263</v>
      </c>
      <c r="J37" s="433" t="s">
        <v>395</v>
      </c>
      <c r="K37" s="433" t="s">
        <v>396</v>
      </c>
      <c r="L37" s="433"/>
      <c r="M37" s="688" t="str">
        <f>IF(M24="","",M24)</f>
        <v/>
      </c>
      <c r="N37" s="688"/>
      <c r="O37" s="434" t="s">
        <v>16</v>
      </c>
      <c r="P37" s="688" t="str">
        <f>IF(P24="","",P24)</f>
        <v/>
      </c>
      <c r="Q37" s="688"/>
      <c r="R37" s="434" t="s">
        <v>263</v>
      </c>
      <c r="S37" s="440"/>
      <c r="T37" s="434"/>
      <c r="U37" s="434"/>
      <c r="V37" s="434"/>
      <c r="W37" s="434"/>
      <c r="X37" s="434"/>
      <c r="Y37" s="434"/>
      <c r="Z37" s="434"/>
      <c r="AA37" s="434"/>
      <c r="AB37" s="421"/>
      <c r="AC37" s="672" t="str">
        <f>IFERROR(AC24*AC30*10,"")</f>
        <v/>
      </c>
      <c r="AD37" s="672"/>
      <c r="AE37" s="672"/>
      <c r="AF37" s="672"/>
      <c r="AG37" s="436" t="s">
        <v>269</v>
      </c>
    </row>
    <row r="38" spans="1:43" s="49" customFormat="1" ht="16.2" hidden="1" customHeight="1" outlineLevel="1">
      <c r="A38" s="447"/>
      <c r="B38" s="448" t="s">
        <v>405</v>
      </c>
      <c r="C38" s="449" t="s">
        <v>406</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82">
        <v>1</v>
      </c>
      <c r="AD38" s="682"/>
      <c r="AE38" s="682"/>
      <c r="AF38" s="682"/>
      <c r="AG38" s="453" t="s">
        <v>269</v>
      </c>
      <c r="AH38" s="206"/>
      <c r="AI38" s="206"/>
      <c r="AJ38" s="206"/>
      <c r="AK38" s="206"/>
      <c r="AL38" s="206"/>
      <c r="AM38" s="206"/>
      <c r="AN38" s="206"/>
      <c r="AO38" s="206"/>
      <c r="AP38" s="206"/>
      <c r="AQ38" s="206"/>
    </row>
    <row r="39" spans="1:43" s="49" customFormat="1" ht="16.2" hidden="1" customHeight="1" outlineLevel="1">
      <c r="A39" s="447"/>
      <c r="B39" s="454" t="s">
        <v>407</v>
      </c>
      <c r="C39" s="449" t="s">
        <v>408</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82">
        <v>2</v>
      </c>
      <c r="AD39" s="682"/>
      <c r="AE39" s="682"/>
      <c r="AF39" s="682"/>
      <c r="AG39" s="453" t="s">
        <v>269</v>
      </c>
      <c r="AH39" s="206"/>
      <c r="AI39" s="206"/>
      <c r="AJ39" s="206"/>
      <c r="AK39" s="206"/>
      <c r="AL39" s="206"/>
      <c r="AM39" s="206"/>
      <c r="AN39" s="206"/>
      <c r="AO39" s="206"/>
      <c r="AP39" s="206"/>
      <c r="AQ39" s="206"/>
    </row>
    <row r="40" spans="1:43" ht="16.2" hidden="1" customHeight="1" outlineLevel="1" thickBot="1">
      <c r="A40" s="455"/>
      <c r="B40" s="456" t="s">
        <v>402</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683" t="str">
        <f>IF(AC34="","",SUM(AC34:AF37)-AC38+AC39)</f>
        <v/>
      </c>
      <c r="AD40" s="683"/>
      <c r="AE40" s="683"/>
      <c r="AF40" s="683"/>
      <c r="AG40" s="460" t="s">
        <v>269</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2" customHeight="1" collapsed="1">
      <c r="A42" s="461" t="s">
        <v>1512</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685"/>
      <c r="AC42" s="685"/>
      <c r="AD42" s="685"/>
      <c r="AE42" s="685"/>
      <c r="AF42" s="685"/>
      <c r="AG42" s="37" t="s">
        <v>269</v>
      </c>
    </row>
    <row r="43" spans="1:43" ht="16.2" customHeight="1">
      <c r="A43" s="1" t="s">
        <v>1513</v>
      </c>
      <c r="B43" s="5"/>
      <c r="C43" s="5"/>
      <c r="D43" s="5"/>
      <c r="E43" s="5"/>
      <c r="F43" s="5"/>
      <c r="G43" s="5"/>
      <c r="H43" s="5"/>
      <c r="I43" s="5"/>
      <c r="J43" s="5"/>
      <c r="K43" s="5"/>
      <c r="L43" s="5"/>
      <c r="M43" s="5"/>
      <c r="N43" s="5"/>
      <c r="O43" s="5"/>
      <c r="P43" s="5"/>
      <c r="Q43" s="5"/>
      <c r="R43" s="5"/>
      <c r="S43" s="5"/>
      <c r="T43" s="5"/>
      <c r="U43" s="5"/>
      <c r="V43" s="5"/>
      <c r="W43" s="5"/>
      <c r="X43" s="5"/>
      <c r="Y43" s="5"/>
      <c r="Z43" s="5"/>
      <c r="AA43" s="5"/>
      <c r="AB43" s="591"/>
      <c r="AC43" s="591"/>
      <c r="AD43" s="591"/>
      <c r="AE43" s="591"/>
      <c r="AF43" s="591"/>
      <c r="AG43" s="6" t="s">
        <v>269</v>
      </c>
    </row>
    <row r="44" spans="1:43" ht="16.2"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269</v>
      </c>
    </row>
    <row r="45" spans="1:43" ht="16.2"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2" customHeight="1" thickBot="1">
      <c r="A46" s="464" t="s">
        <v>1529</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SUM(AB42:AF44)</f>
        <v>0</v>
      </c>
      <c r="AC46" s="686"/>
      <c r="AD46" s="686"/>
      <c r="AE46" s="686"/>
      <c r="AF46" s="686"/>
      <c r="AG46" s="21" t="s">
        <v>269</v>
      </c>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2" customHeight="1">
      <c r="A48" s="2" t="s">
        <v>1516</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1519</v>
      </c>
      <c r="B49" s="417" t="s">
        <v>1584</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461" t="s">
        <v>1517</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269</v>
      </c>
    </row>
    <row r="51" spans="1:43" ht="16.2" customHeight="1" thickBot="1">
      <c r="A51" s="462" t="s">
        <v>1587</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269</v>
      </c>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2" customHeight="1">
      <c r="A53" s="10" t="s">
        <v>1590</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2" customHeight="1">
      <c r="A54" s="16"/>
      <c r="B54" s="386" t="s">
        <v>1591</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614">
        <f>AB46-AB50+AB51</f>
        <v>0</v>
      </c>
      <c r="AC54" s="614"/>
      <c r="AD54" s="614"/>
      <c r="AE54" s="614"/>
      <c r="AF54" s="614"/>
      <c r="AG54" s="17" t="s">
        <v>269</v>
      </c>
    </row>
    <row r="55" spans="1:43" ht="16.2" customHeight="1" thickBot="1">
      <c r="A55" s="468" t="s">
        <v>1694</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51"/>
      <c r="AC55" s="651"/>
      <c r="AD55" s="651"/>
      <c r="AE55" s="651"/>
      <c r="AF55" s="651"/>
      <c r="AG55" s="351"/>
      <c r="AH55" s="176" t="b">
        <v>0</v>
      </c>
    </row>
    <row r="56" spans="1:43" ht="16.2"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687" t="str">
        <f>IF(AH55=TRUE,"問題なし","問題あり")</f>
        <v>問題あり</v>
      </c>
      <c r="AC56" s="687"/>
      <c r="AD56" s="687"/>
      <c r="AE56" s="687"/>
      <c r="AF56" s="687"/>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2" hidden="1" customHeight="1" outlineLevel="1" thickBot="1">
      <c r="A58" s="340" t="s">
        <v>1551</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2" hidden="1" customHeight="1" outlineLevel="1">
      <c r="A59" s="373" t="s">
        <v>1547</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72" t="s">
        <v>269</v>
      </c>
    </row>
    <row r="60" spans="1:43" ht="16.2" hidden="1" customHeight="1" outlineLevel="1">
      <c r="A60" s="303"/>
      <c r="B60" s="354" t="s">
        <v>1518</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15" t="s">
        <v>269</v>
      </c>
    </row>
    <row r="61" spans="1:43" ht="16.2" hidden="1" customHeight="1" outlineLevel="1">
      <c r="A61" s="303"/>
      <c r="B61" s="354" t="s">
        <v>1536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t="str">
        <f>IF(AC57=0,"",AC57)</f>
        <v/>
      </c>
      <c r="AC61" s="597"/>
      <c r="AD61" s="597"/>
      <c r="AE61" s="597"/>
      <c r="AF61" s="597"/>
      <c r="AG61" s="315" t="s">
        <v>269</v>
      </c>
    </row>
    <row r="62" spans="1:43" ht="16.2" hidden="1" customHeight="1" outlineLevel="1">
      <c r="A62" s="303"/>
      <c r="B62" s="306" t="s">
        <v>409</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77"/>
      <c r="AC62" s="677"/>
      <c r="AD62" s="677"/>
      <c r="AE62" s="677"/>
      <c r="AF62" s="677"/>
      <c r="AG62" s="307" t="s">
        <v>269</v>
      </c>
    </row>
    <row r="63" spans="1:43" s="49" customFormat="1" ht="16.2" hidden="1" customHeight="1" outlineLevel="1">
      <c r="A63" s="303"/>
      <c r="B63" s="316" t="s">
        <v>410</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77"/>
      <c r="AC63" s="677"/>
      <c r="AD63" s="677"/>
      <c r="AE63" s="677"/>
      <c r="AF63" s="677"/>
      <c r="AG63" s="307" t="s">
        <v>269</v>
      </c>
      <c r="AH63" s="206"/>
      <c r="AI63" s="206"/>
      <c r="AJ63" s="206"/>
      <c r="AK63" s="206"/>
      <c r="AL63" s="206"/>
      <c r="AM63" s="206"/>
      <c r="AN63" s="206"/>
      <c r="AO63" s="206"/>
      <c r="AP63" s="206"/>
      <c r="AQ63" s="206"/>
    </row>
    <row r="64" spans="1:43" ht="16.2" hidden="1" customHeight="1" outlineLevel="1">
      <c r="A64" s="303"/>
      <c r="B64" s="354" t="s">
        <v>1548</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15" t="s">
        <v>269</v>
      </c>
    </row>
    <row r="65" spans="1:43" ht="16.2" hidden="1" customHeight="1" outlineLevel="1">
      <c r="A65" s="303"/>
      <c r="B65" s="354" t="s">
        <v>1550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c r="AC65" s="678"/>
      <c r="AD65" s="678"/>
      <c r="AE65" s="678"/>
      <c r="AF65" s="678"/>
      <c r="AG65" s="315" t="s">
        <v>269</v>
      </c>
    </row>
    <row r="66" spans="1:43" ht="16.2" hidden="1" customHeight="1" outlineLevel="1">
      <c r="A66" s="303"/>
      <c r="B66" s="354" t="s">
        <v>1549</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79">
        <f>AB59-SUM(AB60:AF65)</f>
        <v>0</v>
      </c>
      <c r="AC66" s="679"/>
      <c r="AD66" s="679"/>
      <c r="AE66" s="679"/>
      <c r="AF66" s="679"/>
      <c r="AG66" s="315" t="s">
        <v>269</v>
      </c>
    </row>
    <row r="67" spans="1:43" s="337" customFormat="1" ht="16.2" hidden="1" customHeight="1" outlineLevel="1" thickBot="1">
      <c r="A67" s="374" t="s">
        <v>411</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80" t="s">
        <v>1530</v>
      </c>
      <c r="AC67" s="680"/>
      <c r="AD67" s="680"/>
      <c r="AE67" s="680"/>
      <c r="AF67" s="680"/>
      <c r="AG67" s="366"/>
      <c r="AH67" s="353" t="b">
        <v>0</v>
      </c>
      <c r="AI67" s="353"/>
      <c r="AJ67" s="353"/>
      <c r="AK67" s="353"/>
      <c r="AL67" s="353"/>
      <c r="AM67" s="353"/>
      <c r="AN67" s="353"/>
      <c r="AO67" s="353"/>
      <c r="AP67" s="353"/>
      <c r="AQ67" s="353"/>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681" t="str">
        <f>IF(AH67=TRUE,"問題なし","問題あり")</f>
        <v>問題あり</v>
      </c>
      <c r="AC68" s="681"/>
      <c r="AD68" s="681"/>
      <c r="AE68" s="681"/>
      <c r="AF68" s="681"/>
      <c r="AG68" s="299"/>
    </row>
    <row r="69" spans="1:43" ht="16.2" hidden="1" customHeight="1" outlineLevel="1">
      <c r="A69" s="319" t="s">
        <v>1519</v>
      </c>
      <c r="B69" s="320" t="s">
        <v>1552</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2" hidden="1" customHeight="1" outlineLevel="1">
      <c r="A70" s="320"/>
      <c r="B70" s="320" t="s">
        <v>1520</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2" hidden="1" customHeight="1" outlineLevel="1">
      <c r="A71" s="319" t="s">
        <v>1519</v>
      </c>
      <c r="B71" s="320" t="s">
        <v>1522</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2" hidden="1" customHeight="1" outlineLevel="1">
      <c r="A72" s="320"/>
      <c r="B72" s="320" t="s">
        <v>1521</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2" hidden="1" customHeight="1" outlineLevel="1">
      <c r="A73" s="319" t="s">
        <v>1519</v>
      </c>
      <c r="B73" s="367" t="s">
        <v>1554</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2" hidden="1" customHeight="1" outlineLevel="1">
      <c r="A74" s="320"/>
      <c r="B74" s="320" t="s">
        <v>1553</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2" hidden="1" customHeight="1" outlineLevel="1">
      <c r="A75" s="355" t="s">
        <v>1519</v>
      </c>
      <c r="B75" s="367" t="s">
        <v>1555</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2" hidden="1" customHeight="1" outlineLevel="1">
      <c r="A76" s="355"/>
      <c r="B76" s="367" t="s">
        <v>1535</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2" hidden="1" customHeight="1" outlineLevel="1">
      <c r="A77" s="355"/>
      <c r="B77" s="367" t="s">
        <v>1534</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2" hidden="1" customHeight="1" outlineLevel="1">
      <c r="A78" s="355" t="s">
        <v>1519</v>
      </c>
      <c r="B78" s="367" t="s">
        <v>1556</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2" customHeight="1" collapsed="1">
      <c r="A80" s="156" t="s">
        <v>1478</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2" customHeight="1">
      <c r="A81" s="465" t="s">
        <v>1519</v>
      </c>
      <c r="B81" s="469" t="s">
        <v>1523</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2" customHeight="1">
      <c r="A82" s="413" t="s">
        <v>1519</v>
      </c>
      <c r="B82" s="417" t="s">
        <v>1583</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2" customHeight="1">
      <c r="A83" s="465" t="s">
        <v>1519</v>
      </c>
      <c r="B83" s="417" t="s">
        <v>1525</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2" customHeight="1">
      <c r="A84" s="156"/>
      <c r="B84" s="417" t="s">
        <v>1524</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2" customHeight="1">
      <c r="A85" s="420" t="s">
        <v>1537</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2" customHeight="1" thickBot="1">
      <c r="A86" s="2" t="s">
        <v>1695</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2" customHeight="1">
      <c r="A87" s="107" t="s">
        <v>1696</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71">
        <f>'別添_計画書（病院及び有床診療所）'!AB69</f>
        <v>0</v>
      </c>
      <c r="AC87" s="671"/>
      <c r="AD87" s="671"/>
      <c r="AE87" s="671"/>
      <c r="AF87" s="671"/>
      <c r="AG87" s="78" t="s">
        <v>288</v>
      </c>
    </row>
    <row r="88" spans="1:33" ht="16.2" customHeight="1">
      <c r="A88" s="406" t="s">
        <v>1702</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55">
        <f>'別添_計画書（病院及び有床診療所）'!AB70</f>
        <v>0</v>
      </c>
      <c r="AC88" s="655"/>
      <c r="AD88" s="655"/>
      <c r="AE88" s="655"/>
      <c r="AF88" s="655"/>
      <c r="AG88" s="118" t="s">
        <v>269</v>
      </c>
    </row>
    <row r="89" spans="1:33" ht="16.2" customHeight="1">
      <c r="A89" s="1" t="s">
        <v>1697</v>
      </c>
      <c r="B89" s="3"/>
      <c r="C89" s="3"/>
      <c r="D89" s="3"/>
      <c r="E89" s="3"/>
      <c r="F89" s="3"/>
      <c r="G89" s="3"/>
      <c r="H89" s="3"/>
      <c r="I89" s="3"/>
      <c r="J89" s="3"/>
      <c r="K89" s="3"/>
      <c r="L89" s="3"/>
      <c r="M89" s="3"/>
      <c r="N89" s="3"/>
      <c r="O89" s="3"/>
      <c r="P89" s="3"/>
      <c r="Q89" s="3"/>
      <c r="R89" s="3"/>
      <c r="S89" s="3"/>
      <c r="T89" s="3"/>
      <c r="U89" s="3"/>
      <c r="V89" s="3"/>
      <c r="W89" s="3"/>
      <c r="X89" s="3"/>
      <c r="Y89" s="3"/>
      <c r="Z89" s="3"/>
      <c r="AA89" s="3"/>
      <c r="AB89" s="676">
        <f>SUM(AB98,AB107,AB116,AB125,AB134)</f>
        <v>0</v>
      </c>
      <c r="AC89" s="676"/>
      <c r="AD89" s="676"/>
      <c r="AE89" s="676"/>
      <c r="AF89" s="676"/>
      <c r="AG89" s="168" t="s">
        <v>269</v>
      </c>
    </row>
    <row r="90" spans="1:33" ht="16.2" customHeight="1">
      <c r="A90" s="22" t="s">
        <v>1698</v>
      </c>
      <c r="B90" s="5"/>
      <c r="C90" s="5"/>
      <c r="D90" s="5"/>
      <c r="E90" s="5"/>
      <c r="F90" s="5"/>
      <c r="G90" s="5"/>
      <c r="H90" s="5"/>
      <c r="I90" s="5"/>
      <c r="J90" s="5"/>
      <c r="K90" s="5"/>
      <c r="L90" s="5"/>
      <c r="M90" s="5"/>
      <c r="N90" s="5"/>
      <c r="O90" s="5"/>
      <c r="P90" s="5"/>
      <c r="Q90" s="5"/>
      <c r="R90" s="5"/>
      <c r="S90" s="5"/>
      <c r="T90" s="5"/>
      <c r="U90" s="5"/>
      <c r="V90" s="5"/>
      <c r="W90" s="5"/>
      <c r="X90" s="5"/>
      <c r="Y90" s="5"/>
      <c r="Z90" s="5"/>
      <c r="AA90" s="5"/>
      <c r="AB90" s="613">
        <f>AB89-AB88</f>
        <v>0</v>
      </c>
      <c r="AC90" s="613"/>
      <c r="AD90" s="613"/>
      <c r="AE90" s="613"/>
      <c r="AF90" s="613"/>
      <c r="AG90" s="168" t="s">
        <v>269</v>
      </c>
    </row>
    <row r="91" spans="1:33" ht="16.2" customHeight="1">
      <c r="A91" s="16"/>
      <c r="B91" s="39" t="s">
        <v>1699</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4">
        <f>SUM(AB100,AB109,AB118,AB127,AB136)</f>
        <v>0</v>
      </c>
      <c r="AC91" s="594"/>
      <c r="AD91" s="594"/>
      <c r="AE91" s="594"/>
      <c r="AF91" s="594"/>
      <c r="AG91" s="121" t="s">
        <v>269</v>
      </c>
    </row>
    <row r="92" spans="1:33" ht="16.2" customHeight="1" thickBot="1">
      <c r="A92" s="40"/>
      <c r="B92" s="96" t="s">
        <v>1700</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4">
        <f>AB90-AB91</f>
        <v>0</v>
      </c>
      <c r="AC92" s="614"/>
      <c r="AD92" s="614"/>
      <c r="AE92" s="614"/>
      <c r="AF92" s="614"/>
      <c r="AG92" s="121" t="s">
        <v>290</v>
      </c>
    </row>
    <row r="93" spans="1:33" ht="16.2" customHeight="1" thickTop="1" thickBot="1">
      <c r="A93" s="86"/>
      <c r="B93" s="97" t="s">
        <v>1701</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75">
        <f>IFERROR(AB92/AB88*100,0)</f>
        <v>0</v>
      </c>
      <c r="AC93" s="675"/>
      <c r="AD93" s="675"/>
      <c r="AE93" s="675"/>
      <c r="AF93" s="675"/>
      <c r="AG93" s="122" t="s">
        <v>291</v>
      </c>
    </row>
    <row r="94" spans="1:33" ht="16.2"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2" customHeight="1" thickBot="1">
      <c r="A95" s="481" t="s">
        <v>1736</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2" customHeight="1">
      <c r="A96" s="107" t="s">
        <v>1737</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71">
        <f>'別添_計画書（病院及び有床診療所）'!AB78</f>
        <v>0</v>
      </c>
      <c r="AC96" s="671"/>
      <c r="AD96" s="671"/>
      <c r="AE96" s="671"/>
      <c r="AF96" s="671"/>
      <c r="AG96" s="78" t="s">
        <v>288</v>
      </c>
    </row>
    <row r="97" spans="1:33" ht="16.2" customHeight="1">
      <c r="A97" s="406" t="s">
        <v>1703</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55">
        <f>'別添_計画書（病院及び有床診療所）'!AB79</f>
        <v>0</v>
      </c>
      <c r="AC97" s="655"/>
      <c r="AD97" s="655"/>
      <c r="AE97" s="655"/>
      <c r="AF97" s="655"/>
      <c r="AG97" s="118" t="s">
        <v>269</v>
      </c>
    </row>
    <row r="98" spans="1:33" ht="16.2" customHeight="1">
      <c r="A98" s="1" t="s">
        <v>1704</v>
      </c>
      <c r="B98" s="3"/>
      <c r="C98" s="3"/>
      <c r="D98" s="3"/>
      <c r="E98" s="3"/>
      <c r="F98" s="3"/>
      <c r="G98" s="3"/>
      <c r="H98" s="3"/>
      <c r="I98" s="3"/>
      <c r="J98" s="3"/>
      <c r="K98" s="3"/>
      <c r="L98" s="3"/>
      <c r="M98" s="3"/>
      <c r="N98" s="3"/>
      <c r="O98" s="3"/>
      <c r="P98" s="3"/>
      <c r="Q98" s="3"/>
      <c r="R98" s="3"/>
      <c r="S98" s="3"/>
      <c r="T98" s="3"/>
      <c r="U98" s="3"/>
      <c r="V98" s="3"/>
      <c r="W98" s="3"/>
      <c r="X98" s="3"/>
      <c r="Y98" s="3"/>
      <c r="Z98" s="3"/>
      <c r="AA98" s="3"/>
      <c r="AB98" s="611"/>
      <c r="AC98" s="611"/>
      <c r="AD98" s="611"/>
      <c r="AE98" s="611"/>
      <c r="AF98" s="611"/>
      <c r="AG98" s="168" t="s">
        <v>269</v>
      </c>
    </row>
    <row r="99" spans="1:33" ht="16.2" customHeight="1">
      <c r="A99" s="22" t="s">
        <v>1705</v>
      </c>
      <c r="B99" s="5"/>
      <c r="C99" s="5"/>
      <c r="D99" s="5"/>
      <c r="E99" s="5"/>
      <c r="F99" s="5"/>
      <c r="G99" s="5"/>
      <c r="H99" s="5"/>
      <c r="I99" s="5"/>
      <c r="J99" s="5"/>
      <c r="K99" s="5"/>
      <c r="L99" s="5"/>
      <c r="M99" s="5"/>
      <c r="N99" s="5"/>
      <c r="O99" s="5"/>
      <c r="P99" s="5"/>
      <c r="Q99" s="5"/>
      <c r="R99" s="5"/>
      <c r="S99" s="5"/>
      <c r="T99" s="5"/>
      <c r="U99" s="5"/>
      <c r="V99" s="5"/>
      <c r="W99" s="5"/>
      <c r="X99" s="5"/>
      <c r="Y99" s="5"/>
      <c r="Z99" s="5"/>
      <c r="AA99" s="5"/>
      <c r="AB99" s="613">
        <f>AB98-AB97</f>
        <v>0</v>
      </c>
      <c r="AC99" s="613"/>
      <c r="AD99" s="613"/>
      <c r="AE99" s="613"/>
      <c r="AF99" s="613"/>
      <c r="AG99" s="168" t="s">
        <v>269</v>
      </c>
    </row>
    <row r="100" spans="1:33" ht="16.2" customHeight="1">
      <c r="A100" s="16"/>
      <c r="B100" s="39" t="s">
        <v>1706</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1"/>
      <c r="AC100" s="591"/>
      <c r="AD100" s="591"/>
      <c r="AE100" s="591"/>
      <c r="AF100" s="591"/>
      <c r="AG100" s="120" t="s">
        <v>269</v>
      </c>
    </row>
    <row r="101" spans="1:33" ht="16.2" customHeight="1" thickBot="1">
      <c r="A101" s="40"/>
      <c r="B101" s="96" t="s">
        <v>1707</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4">
        <f>AB99-AB100</f>
        <v>0</v>
      </c>
      <c r="AC101" s="614"/>
      <c r="AD101" s="614"/>
      <c r="AE101" s="614"/>
      <c r="AF101" s="614"/>
      <c r="AG101" s="120" t="s">
        <v>290</v>
      </c>
    </row>
    <row r="102" spans="1:33" ht="16.350000000000001" customHeight="1" thickTop="1" thickBot="1">
      <c r="A102" s="86"/>
      <c r="B102" s="97" t="s">
        <v>1708</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09">
        <f>IFERROR(AB101/AB97*100,0)</f>
        <v>0</v>
      </c>
      <c r="AC102" s="609"/>
      <c r="AD102" s="609"/>
      <c r="AE102" s="609"/>
      <c r="AF102" s="609"/>
      <c r="AG102" s="154" t="s">
        <v>291</v>
      </c>
    </row>
    <row r="103" spans="1:33" ht="16.350000000000001" customHeight="1"/>
    <row r="104" spans="1:33" ht="16.2" customHeight="1" thickBot="1">
      <c r="A104" s="2" t="s">
        <v>1738</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630"/>
      <c r="AB104" s="630"/>
      <c r="AC104" s="630"/>
      <c r="AD104" s="630"/>
      <c r="AE104" s="630"/>
      <c r="AF104" s="630"/>
      <c r="AG104" s="630"/>
    </row>
    <row r="105" spans="1:33" ht="16.2" customHeight="1">
      <c r="A105" s="107" t="s">
        <v>1739</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71">
        <f>'別添_計画書（病院及び有床診療所）'!AB87</f>
        <v>0</v>
      </c>
      <c r="AC105" s="671"/>
      <c r="AD105" s="671"/>
      <c r="AE105" s="671"/>
      <c r="AF105" s="671"/>
      <c r="AG105" s="78" t="s">
        <v>288</v>
      </c>
    </row>
    <row r="106" spans="1:33" ht="16.2" customHeight="1">
      <c r="A106" s="1" t="s">
        <v>1740</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55">
        <f>'別添_計画書（病院及び有床診療所）'!AB88</f>
        <v>0</v>
      </c>
      <c r="AC106" s="655"/>
      <c r="AD106" s="655"/>
      <c r="AE106" s="655"/>
      <c r="AF106" s="655"/>
      <c r="AG106" s="118" t="s">
        <v>269</v>
      </c>
    </row>
    <row r="107" spans="1:33" ht="16.2" customHeight="1">
      <c r="A107" s="1" t="s">
        <v>1741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1"/>
      <c r="AC107" s="611"/>
      <c r="AD107" s="611"/>
      <c r="AE107" s="611"/>
      <c r="AF107" s="611"/>
      <c r="AG107" s="168" t="s">
        <v>269</v>
      </c>
    </row>
    <row r="108" spans="1:33" ht="16.2" customHeight="1">
      <c r="A108" s="22" t="s">
        <v>1742</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3">
        <f>AB107-AB106</f>
        <v>0</v>
      </c>
      <c r="AC108" s="613"/>
      <c r="AD108" s="613"/>
      <c r="AE108" s="613"/>
      <c r="AF108" s="613"/>
      <c r="AG108" s="168" t="s">
        <v>269</v>
      </c>
    </row>
    <row r="109" spans="1:33" ht="16.2" customHeight="1">
      <c r="A109" s="16"/>
      <c r="B109" s="39" t="s">
        <v>1743</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1"/>
      <c r="AC109" s="591"/>
      <c r="AD109" s="591"/>
      <c r="AE109" s="591"/>
      <c r="AF109" s="591"/>
      <c r="AG109" s="120" t="s">
        <v>269</v>
      </c>
    </row>
    <row r="110" spans="1:33" ht="16.2" customHeight="1" thickBot="1">
      <c r="A110" s="40"/>
      <c r="B110" s="96" t="s">
        <v>1744</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4">
        <f>AB108-AB109</f>
        <v>0</v>
      </c>
      <c r="AC110" s="614"/>
      <c r="AD110" s="614"/>
      <c r="AE110" s="614"/>
      <c r="AF110" s="614"/>
      <c r="AG110" s="120" t="s">
        <v>290</v>
      </c>
    </row>
    <row r="111" spans="1:33" ht="16.350000000000001" customHeight="1" thickTop="1" thickBot="1">
      <c r="A111" s="86"/>
      <c r="B111" s="97" t="s">
        <v>1745</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09">
        <f>IFERROR(AB110/AB106*100,0)</f>
        <v>0</v>
      </c>
      <c r="AC111" s="609"/>
      <c r="AD111" s="609"/>
      <c r="AE111" s="609"/>
      <c r="AF111" s="609"/>
      <c r="AG111" s="154" t="s">
        <v>291</v>
      </c>
    </row>
    <row r="112" spans="1:33" ht="16.350000000000001" customHeight="1"/>
    <row r="113" spans="1:35" ht="16.2" customHeight="1" thickBot="1">
      <c r="A113" s="2" t="s">
        <v>308</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0"/>
      <c r="AB113" s="630"/>
      <c r="AC113" s="630"/>
      <c r="AD113" s="630"/>
      <c r="AE113" s="630"/>
      <c r="AF113" s="630"/>
      <c r="AG113" s="630"/>
    </row>
    <row r="114" spans="1:35" ht="16.2" customHeight="1">
      <c r="A114" s="107" t="s">
        <v>1746</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71">
        <f>'別添_計画書（病院及び有床診療所）'!AB96</f>
        <v>0</v>
      </c>
      <c r="AC114" s="671"/>
      <c r="AD114" s="671"/>
      <c r="AE114" s="671"/>
      <c r="AF114" s="671"/>
      <c r="AG114" s="78" t="s">
        <v>288</v>
      </c>
    </row>
    <row r="115" spans="1:35" ht="16.2" customHeight="1">
      <c r="A115" s="406" t="s">
        <v>1747</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55">
        <f>'別添_計画書（病院及び有床診療所）'!AB97</f>
        <v>0</v>
      </c>
      <c r="AC115" s="655"/>
      <c r="AD115" s="655"/>
      <c r="AE115" s="655"/>
      <c r="AF115" s="655"/>
      <c r="AG115" s="118" t="s">
        <v>269</v>
      </c>
    </row>
    <row r="116" spans="1:35" ht="16.2" customHeight="1">
      <c r="A116" s="1" t="s">
        <v>1748</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1"/>
      <c r="AC116" s="611"/>
      <c r="AD116" s="611"/>
      <c r="AE116" s="611"/>
      <c r="AF116" s="611"/>
      <c r="AG116" s="168" t="s">
        <v>269</v>
      </c>
    </row>
    <row r="117" spans="1:35" ht="16.2" customHeight="1">
      <c r="A117" s="22" t="s">
        <v>1749</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3">
        <f>AB116-AB115</f>
        <v>0</v>
      </c>
      <c r="AC117" s="613"/>
      <c r="AD117" s="613"/>
      <c r="AE117" s="613"/>
      <c r="AF117" s="613"/>
      <c r="AG117" s="168" t="s">
        <v>269</v>
      </c>
    </row>
    <row r="118" spans="1:35" ht="16.2" customHeight="1">
      <c r="A118" s="16"/>
      <c r="B118" s="39" t="s">
        <v>1750</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1"/>
      <c r="AC118" s="591"/>
      <c r="AD118" s="591"/>
      <c r="AE118" s="591"/>
      <c r="AF118" s="591"/>
      <c r="AG118" s="120" t="s">
        <v>269</v>
      </c>
    </row>
    <row r="119" spans="1:35" ht="16.350000000000001" customHeight="1" thickBot="1">
      <c r="A119" s="40"/>
      <c r="B119" s="96" t="s">
        <v>1751</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4">
        <f>AB117-AB118</f>
        <v>0</v>
      </c>
      <c r="AC119" s="614"/>
      <c r="AD119" s="614"/>
      <c r="AE119" s="614"/>
      <c r="AF119" s="614"/>
      <c r="AG119" s="120" t="s">
        <v>290</v>
      </c>
    </row>
    <row r="120" spans="1:35" ht="16.350000000000001" customHeight="1" thickTop="1" thickBot="1">
      <c r="A120" s="86"/>
      <c r="B120" s="97" t="s">
        <v>1752</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09">
        <f>IFERROR(AB119/AB115*100,0)</f>
        <v>0</v>
      </c>
      <c r="AC120" s="609"/>
      <c r="AD120" s="609"/>
      <c r="AE120" s="609"/>
      <c r="AF120" s="609"/>
      <c r="AG120" s="154" t="s">
        <v>291</v>
      </c>
    </row>
    <row r="121" spans="1:35" ht="16.350000000000001" customHeight="1">
      <c r="AG121" s="28"/>
    </row>
    <row r="122" spans="1:35" ht="16.350000000000001" customHeight="1" thickBot="1">
      <c r="A122" s="631" t="s">
        <v>316</v>
      </c>
      <c r="B122" s="631"/>
      <c r="C122" s="631"/>
      <c r="D122" s="631"/>
      <c r="E122" s="631"/>
      <c r="F122" s="631"/>
      <c r="G122" s="631"/>
      <c r="H122" s="631"/>
      <c r="I122" s="631"/>
      <c r="J122" s="631"/>
      <c r="K122" s="631"/>
      <c r="L122" s="631"/>
      <c r="M122" s="631"/>
      <c r="N122" s="631"/>
      <c r="O122" s="631"/>
      <c r="P122" s="631"/>
      <c r="Q122" s="631"/>
      <c r="R122" s="631"/>
      <c r="S122" s="631"/>
      <c r="T122" s="631"/>
      <c r="U122" s="631"/>
      <c r="V122" s="631"/>
      <c r="W122" s="631"/>
      <c r="X122" s="631"/>
      <c r="Y122" s="631"/>
      <c r="Z122" s="631"/>
      <c r="AA122" s="631"/>
      <c r="AB122" s="631"/>
      <c r="AC122" s="631"/>
      <c r="AD122" s="631"/>
      <c r="AE122" s="631"/>
      <c r="AF122" s="631"/>
      <c r="AG122" s="631"/>
      <c r="AH122" s="195"/>
      <c r="AI122" s="195"/>
    </row>
    <row r="123" spans="1:35" ht="16.350000000000001" customHeight="1">
      <c r="A123" s="107" t="s">
        <v>1753</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671">
        <f>'別添_計画書（病院及び有床診療所）'!AB105</f>
        <v>0</v>
      </c>
      <c r="AC123" s="671"/>
      <c r="AD123" s="671"/>
      <c r="AE123" s="671"/>
      <c r="AF123" s="671"/>
      <c r="AG123" s="78" t="s">
        <v>288</v>
      </c>
      <c r="AH123" s="181"/>
      <c r="AI123" s="181"/>
    </row>
    <row r="124" spans="1:35" ht="16.350000000000001" customHeight="1">
      <c r="A124" s="406" t="s">
        <v>1730</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55">
        <f>'別添_計画書（病院及び有床診療所）'!AB106</f>
        <v>0</v>
      </c>
      <c r="AC124" s="655"/>
      <c r="AD124" s="655"/>
      <c r="AE124" s="655"/>
      <c r="AF124" s="655"/>
      <c r="AG124" s="118" t="s">
        <v>269</v>
      </c>
    </row>
    <row r="125" spans="1:35" ht="16.350000000000001" customHeight="1">
      <c r="A125" s="1" t="s">
        <v>1731</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611"/>
      <c r="AC125" s="611"/>
      <c r="AD125" s="611"/>
      <c r="AE125" s="611"/>
      <c r="AF125" s="611"/>
      <c r="AG125" s="168" t="s">
        <v>269</v>
      </c>
    </row>
    <row r="126" spans="1:35" ht="16.350000000000001" customHeight="1">
      <c r="A126" s="22" t="s">
        <v>1735</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613">
        <f>AB125-AB124</f>
        <v>0</v>
      </c>
      <c r="AC126" s="613"/>
      <c r="AD126" s="613"/>
      <c r="AE126" s="613"/>
      <c r="AF126" s="613"/>
      <c r="AG126" s="168" t="s">
        <v>269</v>
      </c>
    </row>
    <row r="127" spans="1:35" ht="16.350000000000001" customHeight="1">
      <c r="A127" s="16"/>
      <c r="B127" s="39" t="s">
        <v>1732</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91"/>
      <c r="AC127" s="591"/>
      <c r="AD127" s="591"/>
      <c r="AE127" s="591"/>
      <c r="AF127" s="591"/>
      <c r="AG127" s="120" t="s">
        <v>269</v>
      </c>
    </row>
    <row r="128" spans="1:35" ht="16.350000000000001" customHeight="1" thickBot="1">
      <c r="A128" s="40"/>
      <c r="B128" s="96" t="s">
        <v>1733</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614">
        <f>AB126-AB127</f>
        <v>0</v>
      </c>
      <c r="AC128" s="614"/>
      <c r="AD128" s="614"/>
      <c r="AE128" s="614"/>
      <c r="AF128" s="614"/>
      <c r="AG128" s="120" t="s">
        <v>290</v>
      </c>
    </row>
    <row r="129" spans="1:35" ht="16.350000000000001" customHeight="1" thickTop="1" thickBot="1">
      <c r="A129" s="86"/>
      <c r="B129" s="97" t="s">
        <v>1734</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609">
        <f>IFERROR(AB128/AB124*100,0)</f>
        <v>0</v>
      </c>
      <c r="AC129" s="609"/>
      <c r="AD129" s="609"/>
      <c r="AE129" s="609"/>
      <c r="AF129" s="609"/>
      <c r="AG129" s="154" t="s">
        <v>291</v>
      </c>
    </row>
    <row r="130" spans="1:35" ht="16.350000000000001" customHeight="1">
      <c r="AG130" s="28"/>
    </row>
    <row r="131" spans="1:35" ht="16.2" customHeight="1" thickBot="1">
      <c r="A131" s="2" t="s">
        <v>321</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630"/>
      <c r="AB131" s="630"/>
      <c r="AC131" s="630"/>
      <c r="AD131" s="630"/>
      <c r="AE131" s="630"/>
      <c r="AF131" s="630"/>
      <c r="AG131" s="630"/>
    </row>
    <row r="132" spans="1:35" ht="16.2" customHeight="1">
      <c r="A132" s="107" t="s">
        <v>1754</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671">
        <f>'別添_計画書（病院及び有床診療所）'!AB114</f>
        <v>0</v>
      </c>
      <c r="AC132" s="671"/>
      <c r="AD132" s="671"/>
      <c r="AE132" s="671"/>
      <c r="AF132" s="671"/>
      <c r="AG132" s="78" t="s">
        <v>288</v>
      </c>
    </row>
    <row r="133" spans="1:35" ht="16.2" customHeight="1">
      <c r="A133" s="480" t="s">
        <v>1724</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55">
        <f>'別添_計画書（病院及び有床診療所）'!AB115</f>
        <v>0</v>
      </c>
      <c r="AC133" s="655"/>
      <c r="AD133" s="655"/>
      <c r="AE133" s="655"/>
      <c r="AF133" s="655"/>
      <c r="AG133" s="118" t="s">
        <v>269</v>
      </c>
    </row>
    <row r="134" spans="1:35" ht="16.2" customHeight="1">
      <c r="A134" s="1" t="s">
        <v>1725</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611"/>
      <c r="AC134" s="611"/>
      <c r="AD134" s="611"/>
      <c r="AE134" s="611"/>
      <c r="AF134" s="611"/>
      <c r="AG134" s="168" t="s">
        <v>269</v>
      </c>
    </row>
    <row r="135" spans="1:35" ht="16.2" customHeight="1">
      <c r="A135" s="22" t="s">
        <v>1726</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613">
        <f>AB134-AB133</f>
        <v>0</v>
      </c>
      <c r="AC135" s="613"/>
      <c r="AD135" s="613"/>
      <c r="AE135" s="613"/>
      <c r="AF135" s="613"/>
      <c r="AG135" s="168" t="s">
        <v>269</v>
      </c>
    </row>
    <row r="136" spans="1:35" ht="16.2" customHeight="1">
      <c r="A136" s="16"/>
      <c r="B136" s="39" t="s">
        <v>1727</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91"/>
      <c r="AC136" s="591"/>
      <c r="AD136" s="591"/>
      <c r="AE136" s="591"/>
      <c r="AF136" s="591"/>
      <c r="AG136" s="120" t="s">
        <v>269</v>
      </c>
    </row>
    <row r="137" spans="1:35" ht="16.2" customHeight="1" thickBot="1">
      <c r="A137" s="40"/>
      <c r="B137" s="96" t="s">
        <v>1728</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614">
        <f>AB135-AB136</f>
        <v>0</v>
      </c>
      <c r="AC137" s="614"/>
      <c r="AD137" s="614"/>
      <c r="AE137" s="614"/>
      <c r="AF137" s="614"/>
      <c r="AG137" s="120" t="s">
        <v>290</v>
      </c>
    </row>
    <row r="138" spans="1:35" ht="16.350000000000001" customHeight="1" thickTop="1" thickBot="1">
      <c r="A138" s="86"/>
      <c r="B138" s="97" t="s">
        <v>1729</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609">
        <f>IFERROR(AB137/AB133*100,0)</f>
        <v>0</v>
      </c>
      <c r="AC138" s="609"/>
      <c r="AD138" s="609"/>
      <c r="AE138" s="609"/>
      <c r="AF138" s="609"/>
      <c r="AG138" s="154" t="s">
        <v>291</v>
      </c>
    </row>
    <row r="139" spans="1:35" ht="16.350000000000001" customHeight="1"/>
    <row r="140" spans="1:35" ht="16.350000000000001" customHeight="1">
      <c r="A140" s="65" t="s">
        <v>1674</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2" customHeight="1" thickBot="1">
      <c r="A141" s="63" t="s">
        <v>322</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28"/>
      <c r="AB141" s="628"/>
      <c r="AC141" s="628"/>
      <c r="AD141" s="628"/>
      <c r="AE141" s="628"/>
      <c r="AF141" s="628"/>
      <c r="AG141" s="628"/>
      <c r="AH141" s="195"/>
      <c r="AI141" s="195"/>
    </row>
    <row r="142" spans="1:35" ht="16.2" customHeight="1">
      <c r="A142" s="106" t="s">
        <v>1717</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671">
        <f>'別添_計画書（病院及び有床診療所）'!AB124</f>
        <v>0</v>
      </c>
      <c r="AC142" s="671"/>
      <c r="AD142" s="671"/>
      <c r="AE142" s="671"/>
      <c r="AF142" s="671"/>
      <c r="AG142" s="81" t="s">
        <v>288</v>
      </c>
      <c r="AH142" s="181"/>
      <c r="AI142" s="181"/>
    </row>
    <row r="143" spans="1:35" ht="16.2" hidden="1" customHeight="1" outlineLevel="1">
      <c r="A143" s="472" t="s">
        <v>437</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72">
        <f>'別添_計画書（病院及び有床診療所）'!AB125</f>
        <v>0</v>
      </c>
      <c r="AC143" s="672"/>
      <c r="AD143" s="672"/>
      <c r="AE143" s="672"/>
      <c r="AF143" s="672"/>
      <c r="AG143" s="478" t="s">
        <v>269</v>
      </c>
      <c r="AH143" s="181"/>
      <c r="AI143" s="181"/>
    </row>
    <row r="144" spans="1:35" ht="16.2" customHeight="1" collapsed="1">
      <c r="A144" s="471" t="s">
        <v>1718</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5">
        <f>'別添_計画書（病院及び有床診療所）'!AB126</f>
        <v>0</v>
      </c>
      <c r="AC144" s="655"/>
      <c r="AD144" s="655"/>
      <c r="AE144" s="655"/>
      <c r="AF144" s="655"/>
      <c r="AG144" s="112" t="s">
        <v>269</v>
      </c>
    </row>
    <row r="145" spans="1:35" ht="16.2" hidden="1" customHeight="1" outlineLevel="1">
      <c r="A145" s="472" t="s">
        <v>438</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673"/>
      <c r="AC145" s="673"/>
      <c r="AD145" s="673"/>
      <c r="AE145" s="673"/>
      <c r="AF145" s="673"/>
      <c r="AG145" s="479" t="s">
        <v>269</v>
      </c>
    </row>
    <row r="146" spans="1:35" ht="16.2" customHeight="1" collapsed="1">
      <c r="A146" s="95" t="s">
        <v>1719</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4"/>
      <c r="AC146" s="604"/>
      <c r="AD146" s="604"/>
      <c r="AE146" s="604"/>
      <c r="AF146" s="604"/>
      <c r="AG146" s="124" t="s">
        <v>269</v>
      </c>
    </row>
    <row r="147" spans="1:35" ht="16.2" hidden="1" customHeight="1" outlineLevel="1">
      <c r="A147" s="475" t="s">
        <v>364</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674">
        <f>AB145-AB143</f>
        <v>0</v>
      </c>
      <c r="AC147" s="674"/>
      <c r="AD147" s="674"/>
      <c r="AE147" s="674"/>
      <c r="AF147" s="674"/>
      <c r="AG147" s="479" t="s">
        <v>269</v>
      </c>
    </row>
    <row r="148" spans="1:35" ht="16.2" customHeight="1" collapsed="1">
      <c r="A148" s="99" t="s">
        <v>1720</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10">
        <f>AB146-AB144</f>
        <v>0</v>
      </c>
      <c r="AC148" s="610"/>
      <c r="AD148" s="610"/>
      <c r="AE148" s="610"/>
      <c r="AF148" s="610"/>
      <c r="AG148" s="124" t="s">
        <v>269</v>
      </c>
    </row>
    <row r="149" spans="1:35" ht="16.2" customHeight="1">
      <c r="A149" s="88"/>
      <c r="B149" s="89" t="s">
        <v>1721</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604"/>
      <c r="AC149" s="604"/>
      <c r="AD149" s="604"/>
      <c r="AE149" s="604"/>
      <c r="AF149" s="604"/>
      <c r="AG149" s="127" t="s">
        <v>269</v>
      </c>
    </row>
    <row r="150" spans="1:35" ht="16.2" customHeight="1" thickBot="1">
      <c r="A150" s="90"/>
      <c r="B150" s="101" t="s">
        <v>1722</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67">
        <f>AB148-AB149</f>
        <v>0</v>
      </c>
      <c r="AC150" s="667"/>
      <c r="AD150" s="667"/>
      <c r="AE150" s="667"/>
      <c r="AF150" s="667"/>
      <c r="AG150" s="127" t="s">
        <v>290</v>
      </c>
    </row>
    <row r="151" spans="1:35" ht="16.350000000000001" customHeight="1" thickTop="1" thickBot="1">
      <c r="A151" s="91"/>
      <c r="B151" s="102" t="s">
        <v>1723</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668">
        <f>IFERROR(AB150/AB144*100,0)</f>
        <v>0</v>
      </c>
      <c r="AC151" s="668"/>
      <c r="AD151" s="668"/>
      <c r="AE151" s="668"/>
      <c r="AF151" s="668"/>
      <c r="AG151" s="128" t="s">
        <v>291</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2" customHeight="1" thickBot="1">
      <c r="A153" s="63" t="s">
        <v>1709</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28"/>
      <c r="AB153" s="628"/>
      <c r="AC153" s="628"/>
      <c r="AD153" s="628"/>
      <c r="AE153" s="628"/>
      <c r="AF153" s="628"/>
      <c r="AG153" s="628"/>
      <c r="AH153" s="195"/>
      <c r="AI153" s="195"/>
    </row>
    <row r="154" spans="1:35" ht="16.2" customHeight="1">
      <c r="A154" s="106" t="s">
        <v>1710</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671">
        <f>'別添_計画書（病院及び有床診療所）'!AB136</f>
        <v>0</v>
      </c>
      <c r="AC154" s="671"/>
      <c r="AD154" s="671"/>
      <c r="AE154" s="671"/>
      <c r="AF154" s="671"/>
      <c r="AG154" s="81" t="s">
        <v>288</v>
      </c>
      <c r="AH154" s="181"/>
      <c r="AI154" s="181"/>
    </row>
    <row r="155" spans="1:35" ht="16.2" hidden="1" customHeight="1" outlineLevel="1">
      <c r="A155" s="472" t="s">
        <v>439</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597">
        <f>'別添_計画書（病院及び有床診療所）'!AB137</f>
        <v>0</v>
      </c>
      <c r="AC155" s="597"/>
      <c r="AD155" s="597"/>
      <c r="AE155" s="597"/>
      <c r="AF155" s="597"/>
      <c r="AG155" s="323" t="s">
        <v>269</v>
      </c>
      <c r="AH155" s="181"/>
      <c r="AI155" s="181"/>
    </row>
    <row r="156" spans="1:35" ht="16.2" customHeight="1" collapsed="1">
      <c r="A156" s="95" t="s">
        <v>1711</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55">
        <f>'別添_計画書（病院及び有床診療所）'!AB138</f>
        <v>0</v>
      </c>
      <c r="AC156" s="655"/>
      <c r="AD156" s="655"/>
      <c r="AE156" s="655"/>
      <c r="AF156" s="655"/>
      <c r="AG156" s="68" t="s">
        <v>269</v>
      </c>
    </row>
    <row r="157" spans="1:35" ht="16.2" hidden="1" customHeight="1" outlineLevel="1">
      <c r="A157" s="472" t="s">
        <v>440</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669"/>
      <c r="AC157" s="669"/>
      <c r="AD157" s="669"/>
      <c r="AE157" s="669"/>
      <c r="AF157" s="669"/>
      <c r="AG157" s="326" t="s">
        <v>269</v>
      </c>
    </row>
    <row r="158" spans="1:35" ht="16.2" customHeight="1" collapsed="1">
      <c r="A158" s="95" t="s">
        <v>1712</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04"/>
      <c r="AC158" s="604"/>
      <c r="AD158" s="604"/>
      <c r="AE158" s="604"/>
      <c r="AF158" s="604"/>
      <c r="AG158" s="70" t="s">
        <v>269</v>
      </c>
    </row>
    <row r="159" spans="1:35" ht="16.2" hidden="1" customHeight="1" outlineLevel="1">
      <c r="A159" s="475" t="s">
        <v>441</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670">
        <f>AB157-AB155</f>
        <v>0</v>
      </c>
      <c r="AC159" s="670"/>
      <c r="AD159" s="670"/>
      <c r="AE159" s="670"/>
      <c r="AF159" s="670"/>
      <c r="AG159" s="326" t="s">
        <v>269</v>
      </c>
    </row>
    <row r="160" spans="1:35" ht="16.2" customHeight="1" collapsed="1">
      <c r="A160" s="99" t="s">
        <v>1713</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10">
        <f>AB158-AB156</f>
        <v>0</v>
      </c>
      <c r="AC160" s="610"/>
      <c r="AD160" s="610"/>
      <c r="AE160" s="610"/>
      <c r="AF160" s="610"/>
      <c r="AG160" s="70" t="s">
        <v>269</v>
      </c>
    </row>
    <row r="161" spans="1:34" ht="16.2" customHeight="1">
      <c r="A161" s="88"/>
      <c r="B161" s="89" t="s">
        <v>1714</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604"/>
      <c r="AC161" s="604"/>
      <c r="AD161" s="604"/>
      <c r="AE161" s="604"/>
      <c r="AF161" s="604"/>
      <c r="AG161" s="125" t="s">
        <v>269</v>
      </c>
    </row>
    <row r="162" spans="1:34" ht="16.2" customHeight="1" thickBot="1">
      <c r="A162" s="90"/>
      <c r="B162" s="101" t="s">
        <v>1715</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667">
        <f>AB160-AB161</f>
        <v>0</v>
      </c>
      <c r="AC162" s="667"/>
      <c r="AD162" s="667"/>
      <c r="AE162" s="667"/>
      <c r="AF162" s="667"/>
      <c r="AG162" s="125" t="s">
        <v>290</v>
      </c>
    </row>
    <row r="163" spans="1:34" ht="16.350000000000001" customHeight="1" thickTop="1" thickBot="1">
      <c r="A163" s="91"/>
      <c r="B163" s="102" t="s">
        <v>1716</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668">
        <f>IFERROR(AB162/AB156*100,0)</f>
        <v>0</v>
      </c>
      <c r="AC163" s="668"/>
      <c r="AD163" s="668"/>
      <c r="AE163" s="668"/>
      <c r="AF163" s="668"/>
      <c r="AG163" s="126" t="s">
        <v>291</v>
      </c>
    </row>
    <row r="164" spans="1:34" ht="4.2"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 customHeight="1">
      <c r="A166" s="3" t="s">
        <v>442</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626"/>
      <c r="G168" s="626"/>
      <c r="H168" s="3" t="s">
        <v>16</v>
      </c>
      <c r="I168" s="626"/>
      <c r="J168" s="626"/>
      <c r="K168" s="3" t="s">
        <v>263</v>
      </c>
      <c r="L168" s="626"/>
      <c r="M168" s="626"/>
      <c r="N168" s="3" t="s">
        <v>18</v>
      </c>
      <c r="O168" s="3"/>
      <c r="P168" s="3"/>
      <c r="Q168" s="3" t="s">
        <v>443</v>
      </c>
      <c r="R168" s="3"/>
      <c r="S168" s="3"/>
      <c r="T168" s="3"/>
      <c r="U168" s="627"/>
      <c r="V168" s="627"/>
      <c r="W168" s="627"/>
      <c r="X168" s="627"/>
      <c r="Y168" s="627"/>
      <c r="Z168" s="627"/>
      <c r="AA168" s="627"/>
      <c r="AB168" s="627"/>
      <c r="AC168" s="627"/>
      <c r="AD168" s="627"/>
      <c r="AE168" s="627"/>
      <c r="AF168" s="627"/>
      <c r="AG168" s="3"/>
    </row>
    <row r="169" spans="1:34" ht="10.95"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95" customHeight="1">
      <c r="A170" s="3" t="s">
        <v>336</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AB93:AF93"/>
    <mergeCell ref="AB96:AF96"/>
    <mergeCell ref="AB97:AF97"/>
    <mergeCell ref="AB98:AF98"/>
    <mergeCell ref="AB99:AF99"/>
    <mergeCell ref="AB87:AF87"/>
    <mergeCell ref="AB88:AF88"/>
    <mergeCell ref="AB89:AF89"/>
    <mergeCell ref="AB90:AF90"/>
    <mergeCell ref="AB91:AF91"/>
    <mergeCell ref="AB92:AF92"/>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68580</xdr:colOff>
                    <xdr:row>53</xdr:row>
                    <xdr:rowOff>175260</xdr:rowOff>
                  </from>
                  <to>
                    <xdr:col>32</xdr:col>
                    <xdr:colOff>144780</xdr:colOff>
                    <xdr:row>55</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zoomScaleNormal="100" zoomScaleSheetLayoutView="100" workbookViewId="0">
      <selection activeCell="AS153" sqref="AS153"/>
    </sheetView>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2" width="8.69921875" style="176" hidden="1" customWidth="1" outlineLevel="1"/>
    <col min="43" max="43" width="8.69921875" style="4" collapsed="1"/>
    <col min="44" max="16384" width="8.69921875" style="4"/>
  </cols>
  <sheetData>
    <row r="1" spans="1:33" ht="16.2" customHeight="1">
      <c r="A1" s="3" t="s">
        <v>253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583" t="s">
        <v>444</v>
      </c>
      <c r="B2" s="583"/>
      <c r="C2" s="583"/>
      <c r="D2" s="583"/>
      <c r="E2" s="583"/>
      <c r="F2" s="583"/>
      <c r="G2" s="583"/>
      <c r="H2" s="583"/>
      <c r="I2" s="583"/>
      <c r="J2" s="583"/>
      <c r="K2" s="583"/>
      <c r="L2" s="583"/>
      <c r="M2" s="583"/>
      <c r="N2" s="583"/>
      <c r="O2" s="583"/>
      <c r="P2" s="583"/>
      <c r="Q2" s="583"/>
      <c r="R2" s="583"/>
      <c r="S2" s="583"/>
      <c r="T2" s="584"/>
      <c r="U2" s="584"/>
      <c r="V2" s="164" t="s">
        <v>255</v>
      </c>
      <c r="W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6" t="s">
        <v>256</v>
      </c>
      <c r="T4" s="606"/>
      <c r="U4" s="606"/>
      <c r="V4" s="606"/>
      <c r="W4" s="606"/>
      <c r="X4" s="776" t="str">
        <f>IF('様式95_外来・在宅ベースアップ評価料（Ⅰ）'!H5=0,"",'様式95_外来・在宅ベースアップ評価料（Ⅰ）'!H5)</f>
        <v/>
      </c>
      <c r="Y4" s="777"/>
      <c r="Z4" s="777"/>
      <c r="AA4" s="777"/>
      <c r="AB4" s="777"/>
      <c r="AC4" s="777"/>
      <c r="AD4" s="777"/>
      <c r="AE4" s="777"/>
      <c r="AF4" s="777"/>
      <c r="AG4" s="778"/>
    </row>
    <row r="5" spans="1:33" ht="16.2" customHeight="1">
      <c r="A5" s="3"/>
      <c r="B5" s="3"/>
      <c r="C5" s="3"/>
      <c r="D5" s="3"/>
      <c r="E5" s="3"/>
      <c r="F5" s="3"/>
      <c r="G5" s="3"/>
      <c r="H5" s="3"/>
      <c r="I5" s="3"/>
      <c r="J5" s="3"/>
      <c r="K5" s="3"/>
      <c r="L5" s="3"/>
      <c r="M5" s="3"/>
      <c r="N5" s="3"/>
      <c r="O5" s="3"/>
      <c r="P5" s="3"/>
      <c r="Q5" s="3"/>
      <c r="R5" s="3"/>
      <c r="S5" s="3" t="s">
        <v>257</v>
      </c>
      <c r="T5" s="3"/>
      <c r="U5" s="3"/>
      <c r="V5" s="3"/>
      <c r="W5" s="3"/>
      <c r="X5" s="776" t="str">
        <f>IF('様式95_外来・在宅ベースアップ評価料（Ⅰ）'!H6=0,"",'様式95_外来・在宅ベースアップ評価料（Ⅰ）'!H6)</f>
        <v/>
      </c>
      <c r="Y5" s="777"/>
      <c r="Z5" s="777"/>
      <c r="AA5" s="777"/>
      <c r="AB5" s="777"/>
      <c r="AC5" s="777"/>
      <c r="AD5" s="777"/>
      <c r="AE5" s="777"/>
      <c r="AF5" s="777"/>
      <c r="AG5" s="778"/>
    </row>
    <row r="6" spans="1:33" ht="16.2" customHeight="1">
      <c r="A6" s="482" t="s">
        <v>1756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259</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709" t="s">
        <v>1502</v>
      </c>
      <c r="C8" s="710"/>
      <c r="D8" s="711" t="s">
        <v>260</v>
      </c>
      <c r="E8" s="712"/>
      <c r="F8" s="712"/>
      <c r="G8" s="712"/>
      <c r="H8" s="712"/>
      <c r="I8" s="712"/>
      <c r="J8" s="712"/>
      <c r="K8" s="712"/>
      <c r="L8" s="712"/>
      <c r="M8" s="712"/>
      <c r="N8" s="712"/>
      <c r="O8" s="712"/>
      <c r="P8" s="712"/>
      <c r="Q8" s="712"/>
      <c r="R8" s="712"/>
      <c r="S8" s="712"/>
      <c r="T8" s="712"/>
      <c r="U8" s="712"/>
      <c r="V8" s="712"/>
      <c r="W8" s="712"/>
      <c r="X8" s="712"/>
      <c r="Y8" s="712"/>
      <c r="Z8" s="712"/>
      <c r="AA8" s="3"/>
      <c r="AB8" s="3"/>
      <c r="AC8" s="3"/>
      <c r="AD8" s="3"/>
      <c r="AE8" s="3"/>
      <c r="AF8" s="3"/>
      <c r="AG8" s="413"/>
    </row>
    <row r="9" spans="1:33" ht="16.2" hidden="1" customHeight="1" outlineLevel="1" thickBot="1">
      <c r="A9" s="424"/>
      <c r="B9" s="709" t="s">
        <v>1502</v>
      </c>
      <c r="C9" s="710"/>
      <c r="D9" s="713" t="s">
        <v>261</v>
      </c>
      <c r="E9" s="714"/>
      <c r="F9" s="714"/>
      <c r="G9" s="714"/>
      <c r="H9" s="714"/>
      <c r="I9" s="714"/>
      <c r="J9" s="714"/>
      <c r="K9" s="714"/>
      <c r="L9" s="714"/>
      <c r="M9" s="714"/>
      <c r="N9" s="714"/>
      <c r="O9" s="714"/>
      <c r="P9" s="714"/>
      <c r="Q9" s="714"/>
      <c r="R9" s="714"/>
      <c r="S9" s="714"/>
      <c r="T9" s="714"/>
      <c r="U9" s="714"/>
      <c r="V9" s="714"/>
      <c r="W9" s="714"/>
      <c r="X9" s="714"/>
      <c r="Y9" s="714"/>
      <c r="Z9" s="714"/>
      <c r="AA9" s="3"/>
      <c r="AB9" s="3"/>
      <c r="AC9" s="3"/>
      <c r="AD9" s="3"/>
      <c r="AE9" s="3"/>
      <c r="AF9" s="3"/>
      <c r="AG9" s="413"/>
    </row>
    <row r="10" spans="1:33" ht="16.2"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1691</v>
      </c>
      <c r="B11" s="3"/>
      <c r="C11" s="3"/>
      <c r="D11" s="3"/>
      <c r="E11" s="3"/>
      <c r="F11" s="3"/>
      <c r="L11" s="3"/>
      <c r="M11" s="3"/>
      <c r="N11" s="3"/>
      <c r="O11" s="3"/>
      <c r="P11" s="3"/>
      <c r="Q11" s="3"/>
      <c r="R11" s="3"/>
      <c r="S11" s="3"/>
      <c r="T11" s="3"/>
      <c r="U11" s="3"/>
      <c r="V11" s="3"/>
      <c r="AE11" s="3"/>
      <c r="AF11" s="3"/>
      <c r="AG11" s="413"/>
    </row>
    <row r="12" spans="1:33" ht="16.2" customHeight="1" thickBot="1">
      <c r="B12" s="623" t="s">
        <v>15</v>
      </c>
      <c r="C12" s="642"/>
      <c r="D12" s="642"/>
      <c r="E12" s="771" t="str">
        <f>IF('（別添）_計画書（無床診療所及びⅡを算定する有床診療所）'!E16=0,"",'（別添）_計画書（無床診療所及びⅡを算定する有床診療所）'!E16)</f>
        <v/>
      </c>
      <c r="F12" s="771"/>
      <c r="G12" s="20" t="s">
        <v>16</v>
      </c>
      <c r="H12" s="771" t="str">
        <f>IF('（別添）_計画書（無床診療所及びⅡを算定する有床診療所）'!H16=0,"",'（別添）_計画書（無床診療所及びⅡを算定する有床診療所）'!H16)</f>
        <v/>
      </c>
      <c r="I12" s="771"/>
      <c r="J12" s="20" t="s">
        <v>263</v>
      </c>
      <c r="K12" s="20"/>
      <c r="L12" s="20" t="s">
        <v>264</v>
      </c>
      <c r="M12" s="20" t="s">
        <v>15</v>
      </c>
      <c r="N12" s="20"/>
      <c r="O12" s="771" t="str">
        <f>IF('（別添）_計画書（無床診療所及びⅡを算定する有床診療所）'!O16=0,"",'（別添）_計画書（無床診療所及びⅡを算定する有床診療所）'!O16)</f>
        <v/>
      </c>
      <c r="P12" s="771"/>
      <c r="Q12" s="20" t="s">
        <v>16</v>
      </c>
      <c r="R12" s="771" t="str">
        <f>IF('（別添）_計画書（無床診療所及びⅡを算定する有床診療所）'!R16=0,"",'（別添）_計画書（無床診療所及びⅡを算定する有床診療所）'!R16)</f>
        <v/>
      </c>
      <c r="S12" s="771"/>
      <c r="T12" s="21" t="s">
        <v>263</v>
      </c>
      <c r="V12" s="772">
        <f>'（別添）_計画書（無床診療所及びⅡを算定する有床診療所）'!V16</f>
        <v>1</v>
      </c>
      <c r="W12" s="772"/>
      <c r="X12" s="772"/>
      <c r="Y12" s="773"/>
      <c r="Z12" s="3" t="s">
        <v>265</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1757</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23" t="s">
        <v>15</v>
      </c>
      <c r="C15" s="642"/>
      <c r="D15" s="642"/>
      <c r="E15" s="771" t="str">
        <f>IF('（別添）_計画書（無床診療所及びⅡを算定する有床診療所）'!E21=0,"",'（別添）_計画書（無床診療所及びⅡを算定する有床診療所）'!E21)</f>
        <v/>
      </c>
      <c r="F15" s="771"/>
      <c r="G15" s="20" t="s">
        <v>16</v>
      </c>
      <c r="H15" s="771" t="str">
        <f>IF('（別添）_計画書（無床診療所及びⅡを算定する有床診療所）'!H21=0,"",'（別添）_計画書（無床診療所及びⅡを算定する有床診療所）'!H21)</f>
        <v/>
      </c>
      <c r="I15" s="771"/>
      <c r="J15" s="20" t="s">
        <v>263</v>
      </c>
      <c r="K15" s="20"/>
      <c r="L15" s="20" t="s">
        <v>264</v>
      </c>
      <c r="M15" s="20" t="s">
        <v>15</v>
      </c>
      <c r="N15" s="20"/>
      <c r="O15" s="598"/>
      <c r="P15" s="598"/>
      <c r="Q15" s="20" t="s">
        <v>16</v>
      </c>
      <c r="R15" s="598"/>
      <c r="S15" s="598"/>
      <c r="T15" s="21" t="s">
        <v>263</v>
      </c>
      <c r="V15" s="772">
        <f>IFERROR(IF(E15=O15,R15-H15+1,IF(O15-E15=1,12-H15+1+R15,IF(O15-E15=2,12-H15+1+R15+12,"エラー"))),1)</f>
        <v>1</v>
      </c>
      <c r="W15" s="772"/>
      <c r="X15" s="772"/>
      <c r="Y15" s="773"/>
      <c r="Z15" s="3" t="s">
        <v>265</v>
      </c>
      <c r="AA15" s="3"/>
      <c r="AG15" s="413"/>
    </row>
    <row r="16" spans="1:33" ht="16.2" customHeight="1">
      <c r="B16" s="28"/>
      <c r="C16" s="28"/>
      <c r="D16" s="28"/>
      <c r="E16" s="28"/>
      <c r="F16" s="28"/>
      <c r="H16" s="28"/>
      <c r="I16" s="28"/>
      <c r="O16" s="28"/>
      <c r="P16" s="28"/>
      <c r="R16" s="28"/>
      <c r="S16" s="28"/>
      <c r="V16" s="483"/>
      <c r="W16" s="483"/>
      <c r="X16" s="483"/>
      <c r="Y16" s="483"/>
    </row>
    <row r="17" spans="1:34" ht="16.2" customHeight="1" thickBot="1">
      <c r="A17" s="482" t="s">
        <v>1758</v>
      </c>
      <c r="B17" s="482"/>
      <c r="C17" s="3"/>
      <c r="D17" s="3"/>
      <c r="E17" s="3"/>
      <c r="F17" s="3"/>
      <c r="G17" s="3"/>
      <c r="H17" s="3"/>
      <c r="I17" s="3"/>
      <c r="J17" s="3"/>
      <c r="K17" s="3"/>
      <c r="L17" s="3"/>
      <c r="M17" s="3"/>
      <c r="N17" s="3"/>
      <c r="O17" s="3"/>
      <c r="P17" s="3"/>
      <c r="Q17" s="3"/>
      <c r="R17" s="3"/>
      <c r="S17" s="3"/>
      <c r="T17" s="3"/>
      <c r="U17" s="3"/>
      <c r="W17" s="338"/>
      <c r="X17" s="766"/>
      <c r="Y17" s="766"/>
      <c r="Z17" s="3"/>
      <c r="AA17" s="3"/>
      <c r="AB17" s="3"/>
      <c r="AC17" s="3"/>
      <c r="AD17" s="3"/>
      <c r="AE17" s="3"/>
      <c r="AF17" s="3"/>
      <c r="AG17" s="413"/>
    </row>
    <row r="18" spans="1:34" ht="16.2" hidden="1" customHeight="1" outlineLevel="1" thickBot="1">
      <c r="A18" s="484" t="s">
        <v>340</v>
      </c>
      <c r="B18" s="484"/>
      <c r="C18" s="424"/>
      <c r="D18" s="424"/>
      <c r="E18" s="424"/>
      <c r="F18" s="424"/>
      <c r="G18" s="424"/>
      <c r="H18" s="424"/>
      <c r="I18" s="424"/>
      <c r="J18" s="424"/>
      <c r="K18" s="424"/>
      <c r="L18" s="424"/>
      <c r="M18" s="424"/>
      <c r="N18" s="424"/>
      <c r="O18" s="424"/>
      <c r="P18" s="424"/>
      <c r="Q18" s="424"/>
      <c r="R18" s="424"/>
      <c r="S18" s="424"/>
      <c r="T18" s="424"/>
      <c r="U18" s="424"/>
      <c r="V18" s="485"/>
      <c r="W18" s="486" t="s">
        <v>1530</v>
      </c>
      <c r="X18" s="774" t="s">
        <v>341</v>
      </c>
      <c r="Y18" s="775"/>
      <c r="Z18" s="3"/>
      <c r="AA18" s="3"/>
      <c r="AB18" s="3"/>
      <c r="AC18" s="3"/>
      <c r="AD18" s="3"/>
      <c r="AE18" s="3"/>
      <c r="AF18" s="3"/>
      <c r="AG18" s="413"/>
      <c r="AH18" s="176" t="b">
        <v>1</v>
      </c>
    </row>
    <row r="19" spans="1:34" ht="16.2" hidden="1" customHeight="1" outlineLevel="1" thickBot="1">
      <c r="A19" s="485" t="s">
        <v>445</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2" hidden="1" customHeight="1" outlineLevel="1">
      <c r="A20" s="489" t="s">
        <v>446</v>
      </c>
      <c r="B20" s="427"/>
      <c r="C20" s="427"/>
      <c r="D20" s="427"/>
      <c r="E20" s="427"/>
      <c r="F20" s="427"/>
      <c r="G20" s="427"/>
      <c r="H20" s="427"/>
      <c r="I20" s="427"/>
      <c r="J20" s="427"/>
      <c r="K20" s="427"/>
      <c r="L20" s="427"/>
      <c r="M20" s="427"/>
      <c r="N20" s="427"/>
      <c r="O20" s="427"/>
      <c r="P20" s="427"/>
      <c r="Q20" s="427"/>
      <c r="R20" s="767"/>
      <c r="S20" s="768"/>
      <c r="T20" s="768"/>
      <c r="U20" s="768"/>
      <c r="V20" s="768"/>
      <c r="W20" s="768"/>
      <c r="X20" s="768"/>
      <c r="Y20" s="490"/>
      <c r="Z20" s="490"/>
      <c r="AA20" s="490"/>
      <c r="AB20" s="490"/>
      <c r="AC20" s="769"/>
      <c r="AD20" s="769"/>
      <c r="AE20" s="769"/>
      <c r="AF20" s="769"/>
      <c r="AG20" s="491"/>
    </row>
    <row r="21" spans="1:34" ht="16.2" hidden="1" customHeight="1" outlineLevel="1">
      <c r="A21" s="492"/>
      <c r="B21" s="770" t="s">
        <v>392</v>
      </c>
      <c r="C21" s="770"/>
      <c r="D21" s="770"/>
      <c r="E21" s="770"/>
      <c r="F21" s="770"/>
      <c r="G21" s="770"/>
      <c r="H21" s="770"/>
      <c r="I21" s="770"/>
      <c r="J21" s="770"/>
      <c r="K21" s="770"/>
      <c r="L21" s="770"/>
      <c r="M21" s="770"/>
      <c r="N21" s="770"/>
      <c r="O21" s="770"/>
      <c r="P21" s="770"/>
      <c r="Q21" s="770"/>
      <c r="R21" s="770"/>
      <c r="S21" s="754" t="s">
        <v>393</v>
      </c>
      <c r="T21" s="755"/>
      <c r="U21" s="755"/>
      <c r="V21" s="755"/>
      <c r="W21" s="755"/>
      <c r="X21" s="755"/>
      <c r="Y21" s="756"/>
      <c r="Z21" s="754" t="s">
        <v>346</v>
      </c>
      <c r="AA21" s="755"/>
      <c r="AB21" s="755"/>
      <c r="AC21" s="756"/>
      <c r="AD21" s="754" t="s">
        <v>347</v>
      </c>
      <c r="AE21" s="755"/>
      <c r="AF21" s="755"/>
      <c r="AG21" s="757"/>
    </row>
    <row r="22" spans="1:34" ht="16.2" hidden="1" customHeight="1" outlineLevel="1">
      <c r="A22" s="492"/>
      <c r="B22" s="493" t="s">
        <v>394</v>
      </c>
      <c r="C22" s="494" t="s">
        <v>15</v>
      </c>
      <c r="D22" s="688" t="str">
        <f>E15</f>
        <v/>
      </c>
      <c r="E22" s="688"/>
      <c r="F22" s="495" t="s">
        <v>16</v>
      </c>
      <c r="G22" s="688" t="str">
        <f>H15</f>
        <v/>
      </c>
      <c r="H22" s="688"/>
      <c r="I22" s="495" t="s">
        <v>263</v>
      </c>
      <c r="J22" s="495" t="s">
        <v>395</v>
      </c>
      <c r="K22" s="495" t="s">
        <v>396</v>
      </c>
      <c r="L22" s="495"/>
      <c r="M22" s="696"/>
      <c r="N22" s="696"/>
      <c r="O22" s="496" t="s">
        <v>16</v>
      </c>
      <c r="P22" s="696"/>
      <c r="Q22" s="696"/>
      <c r="R22" s="497" t="s">
        <v>263</v>
      </c>
      <c r="S22" s="764"/>
      <c r="T22" s="697"/>
      <c r="U22" s="697"/>
      <c r="V22" s="697"/>
      <c r="W22" s="697"/>
      <c r="X22" s="697"/>
      <c r="Y22" s="765"/>
      <c r="Z22" s="763" t="str">
        <f>IF(S22="","",VLOOKUP(S22,'リスト（外来）'!C:D,2,FALSE))</f>
        <v/>
      </c>
      <c r="AA22" s="688"/>
      <c r="AB22" s="688"/>
      <c r="AC22" s="498" t="s">
        <v>275</v>
      </c>
      <c r="AD22" s="763" t="str">
        <f>IF(S22="","",VLOOKUP(S22,'リスト（外来）'!C:E,3,FALSE))</f>
        <v/>
      </c>
      <c r="AE22" s="688"/>
      <c r="AF22" s="688"/>
      <c r="AG22" s="499" t="s">
        <v>275</v>
      </c>
    </row>
    <row r="23" spans="1:34" ht="16.2" hidden="1" customHeight="1" outlineLevel="1">
      <c r="A23" s="492"/>
      <c r="B23" s="493" t="s">
        <v>397</v>
      </c>
      <c r="C23" s="494" t="s">
        <v>15</v>
      </c>
      <c r="D23" s="696"/>
      <c r="E23" s="696"/>
      <c r="F23" s="495" t="s">
        <v>16</v>
      </c>
      <c r="G23" s="696"/>
      <c r="H23" s="696"/>
      <c r="I23" s="495" t="s">
        <v>263</v>
      </c>
      <c r="J23" s="495" t="s">
        <v>395</v>
      </c>
      <c r="K23" s="495" t="s">
        <v>396</v>
      </c>
      <c r="L23" s="495"/>
      <c r="M23" s="696"/>
      <c r="N23" s="696"/>
      <c r="O23" s="496" t="s">
        <v>16</v>
      </c>
      <c r="P23" s="696"/>
      <c r="Q23" s="696"/>
      <c r="R23" s="497" t="s">
        <v>263</v>
      </c>
      <c r="S23" s="764"/>
      <c r="T23" s="697"/>
      <c r="U23" s="697"/>
      <c r="V23" s="697"/>
      <c r="W23" s="697"/>
      <c r="X23" s="697"/>
      <c r="Y23" s="765"/>
      <c r="Z23" s="763" t="str">
        <f>IF(S23="","",VLOOKUP(S23,'リスト（外来）'!C:D,2,FALSE))</f>
        <v/>
      </c>
      <c r="AA23" s="688"/>
      <c r="AB23" s="688"/>
      <c r="AC23" s="498" t="s">
        <v>275</v>
      </c>
      <c r="AD23" s="763" t="str">
        <f>IF(S23="","",VLOOKUP(S23,'リスト（外来）'!C:E,3,FALSE))</f>
        <v/>
      </c>
      <c r="AE23" s="688"/>
      <c r="AF23" s="688"/>
      <c r="AG23" s="499" t="s">
        <v>275</v>
      </c>
    </row>
    <row r="24" spans="1:34" ht="16.2" hidden="1" customHeight="1" outlineLevel="1">
      <c r="A24" s="492"/>
      <c r="B24" s="493" t="s">
        <v>398</v>
      </c>
      <c r="C24" s="494" t="s">
        <v>15</v>
      </c>
      <c r="D24" s="696"/>
      <c r="E24" s="696"/>
      <c r="F24" s="495" t="s">
        <v>16</v>
      </c>
      <c r="G24" s="696"/>
      <c r="H24" s="696"/>
      <c r="I24" s="495" t="s">
        <v>263</v>
      </c>
      <c r="J24" s="495" t="s">
        <v>395</v>
      </c>
      <c r="K24" s="495" t="s">
        <v>396</v>
      </c>
      <c r="L24" s="495"/>
      <c r="M24" s="696"/>
      <c r="N24" s="696"/>
      <c r="O24" s="496" t="s">
        <v>16</v>
      </c>
      <c r="P24" s="696"/>
      <c r="Q24" s="696"/>
      <c r="R24" s="497" t="s">
        <v>263</v>
      </c>
      <c r="S24" s="764"/>
      <c r="T24" s="697"/>
      <c r="U24" s="697"/>
      <c r="V24" s="697"/>
      <c r="W24" s="697"/>
      <c r="X24" s="697"/>
      <c r="Y24" s="765"/>
      <c r="Z24" s="763" t="str">
        <f>IF(S24="","",VLOOKUP(S24,'リスト（外来）'!C:D,2,FALSE))</f>
        <v/>
      </c>
      <c r="AA24" s="688"/>
      <c r="AB24" s="688"/>
      <c r="AC24" s="498" t="s">
        <v>275</v>
      </c>
      <c r="AD24" s="763" t="str">
        <f>IF(S24="","",VLOOKUP(S24,'リスト（外来）'!C:E,3,FALSE))</f>
        <v/>
      </c>
      <c r="AE24" s="688"/>
      <c r="AF24" s="688"/>
      <c r="AG24" s="499" t="s">
        <v>275</v>
      </c>
    </row>
    <row r="25" spans="1:34" ht="16.2" hidden="1" customHeight="1" outlineLevel="1">
      <c r="A25" s="492"/>
      <c r="B25" s="500" t="s">
        <v>399</v>
      </c>
      <c r="C25" s="494" t="s">
        <v>15</v>
      </c>
      <c r="D25" s="696"/>
      <c r="E25" s="696"/>
      <c r="F25" s="495" t="s">
        <v>16</v>
      </c>
      <c r="G25" s="696"/>
      <c r="H25" s="696"/>
      <c r="I25" s="495" t="s">
        <v>263</v>
      </c>
      <c r="J25" s="495" t="s">
        <v>395</v>
      </c>
      <c r="K25" s="495" t="s">
        <v>396</v>
      </c>
      <c r="L25" s="495"/>
      <c r="M25" s="696"/>
      <c r="N25" s="696"/>
      <c r="O25" s="496" t="s">
        <v>16</v>
      </c>
      <c r="P25" s="696"/>
      <c r="Q25" s="696"/>
      <c r="R25" s="497" t="s">
        <v>263</v>
      </c>
      <c r="S25" s="764"/>
      <c r="T25" s="697"/>
      <c r="U25" s="697"/>
      <c r="V25" s="697"/>
      <c r="W25" s="697"/>
      <c r="X25" s="697"/>
      <c r="Y25" s="765"/>
      <c r="Z25" s="763" t="str">
        <f>IF(S25="","",VLOOKUP(S25,'リスト（外来）'!C:D,2,FALSE))</f>
        <v/>
      </c>
      <c r="AA25" s="688"/>
      <c r="AB25" s="688"/>
      <c r="AC25" s="498" t="s">
        <v>275</v>
      </c>
      <c r="AD25" s="763" t="str">
        <f>IF(S25="","",VLOOKUP(S25,'リスト（外来）'!C:E,3,FALSE))</f>
        <v/>
      </c>
      <c r="AE25" s="688"/>
      <c r="AF25" s="688"/>
      <c r="AG25" s="499" t="s">
        <v>275</v>
      </c>
    </row>
    <row r="26" spans="1:34" ht="16.2" hidden="1" customHeight="1" outlineLevel="1">
      <c r="A26" s="501" t="s">
        <v>400</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2"/>
      <c r="AD26" s="762"/>
      <c r="AE26" s="762"/>
      <c r="AF26" s="762"/>
      <c r="AG26" s="499"/>
    </row>
    <row r="27" spans="1:34" ht="16.2" hidden="1" customHeight="1" outlineLevel="1">
      <c r="A27" s="492"/>
      <c r="B27" s="754" t="s">
        <v>392</v>
      </c>
      <c r="C27" s="755"/>
      <c r="D27" s="755"/>
      <c r="E27" s="755"/>
      <c r="F27" s="755"/>
      <c r="G27" s="755"/>
      <c r="H27" s="755"/>
      <c r="I27" s="755"/>
      <c r="J27" s="755"/>
      <c r="K27" s="755"/>
      <c r="L27" s="755"/>
      <c r="M27" s="755"/>
      <c r="N27" s="755"/>
      <c r="O27" s="755"/>
      <c r="P27" s="755"/>
      <c r="Q27" s="755"/>
      <c r="R27" s="756"/>
      <c r="S27" s="754" t="s">
        <v>447</v>
      </c>
      <c r="T27" s="755"/>
      <c r="U27" s="755"/>
      <c r="V27" s="755"/>
      <c r="W27" s="755"/>
      <c r="X27" s="755"/>
      <c r="Y27" s="756"/>
      <c r="Z27" s="755" t="s">
        <v>448</v>
      </c>
      <c r="AA27" s="755"/>
      <c r="AB27" s="755"/>
      <c r="AC27" s="755"/>
      <c r="AD27" s="755"/>
      <c r="AE27" s="755"/>
      <c r="AF27" s="755"/>
      <c r="AG27" s="757"/>
    </row>
    <row r="28" spans="1:34" ht="16.2" hidden="1" customHeight="1" outlineLevel="1">
      <c r="A28" s="492"/>
      <c r="B28" s="493" t="s">
        <v>394</v>
      </c>
      <c r="C28" s="494" t="s">
        <v>15</v>
      </c>
      <c r="D28" s="688" t="str">
        <f>IF(D22="","",D22)</f>
        <v/>
      </c>
      <c r="E28" s="688"/>
      <c r="F28" s="495" t="s">
        <v>16</v>
      </c>
      <c r="G28" s="688" t="str">
        <f>IF(G22="","",G22)</f>
        <v/>
      </c>
      <c r="H28" s="688"/>
      <c r="I28" s="495" t="s">
        <v>263</v>
      </c>
      <c r="J28" s="495" t="s">
        <v>395</v>
      </c>
      <c r="K28" s="495" t="s">
        <v>396</v>
      </c>
      <c r="L28" s="495"/>
      <c r="M28" s="742" t="str">
        <f>IF(M22="","",M22)</f>
        <v/>
      </c>
      <c r="N28" s="742"/>
      <c r="O28" s="496" t="s">
        <v>16</v>
      </c>
      <c r="P28" s="742" t="str">
        <f>IF(P22="","",P22)</f>
        <v/>
      </c>
      <c r="Q28" s="742"/>
      <c r="R28" s="497" t="s">
        <v>263</v>
      </c>
      <c r="S28" s="758"/>
      <c r="T28" s="759"/>
      <c r="U28" s="759"/>
      <c r="V28" s="759"/>
      <c r="W28" s="759"/>
      <c r="X28" s="759"/>
      <c r="Y28" s="502" t="s">
        <v>277</v>
      </c>
      <c r="Z28" s="760"/>
      <c r="AA28" s="761"/>
      <c r="AB28" s="761"/>
      <c r="AC28" s="761"/>
      <c r="AD28" s="761"/>
      <c r="AE28" s="761"/>
      <c r="AF28" s="761"/>
      <c r="AG28" s="499" t="s">
        <v>277</v>
      </c>
    </row>
    <row r="29" spans="1:34" ht="16.2" hidden="1" customHeight="1" outlineLevel="1">
      <c r="A29" s="492"/>
      <c r="B29" s="493" t="s">
        <v>397</v>
      </c>
      <c r="C29" s="494" t="s">
        <v>15</v>
      </c>
      <c r="D29" s="742" t="str">
        <f>IF(D23="","",D23)</f>
        <v/>
      </c>
      <c r="E29" s="742"/>
      <c r="F29" s="495" t="s">
        <v>16</v>
      </c>
      <c r="G29" s="742" t="str">
        <f>IF(G23="","",G23)</f>
        <v/>
      </c>
      <c r="H29" s="742"/>
      <c r="I29" s="495" t="s">
        <v>263</v>
      </c>
      <c r="J29" s="495" t="s">
        <v>395</v>
      </c>
      <c r="K29" s="495" t="s">
        <v>396</v>
      </c>
      <c r="L29" s="495"/>
      <c r="M29" s="742" t="str">
        <f>IF(M23="","",M23)</f>
        <v/>
      </c>
      <c r="N29" s="742"/>
      <c r="O29" s="496" t="s">
        <v>16</v>
      </c>
      <c r="P29" s="742" t="str">
        <f>IF(P23="","",P23)</f>
        <v/>
      </c>
      <c r="Q29" s="742"/>
      <c r="R29" s="497" t="s">
        <v>263</v>
      </c>
      <c r="S29" s="758"/>
      <c r="T29" s="759"/>
      <c r="U29" s="759"/>
      <c r="V29" s="759"/>
      <c r="W29" s="759"/>
      <c r="X29" s="759"/>
      <c r="Y29" s="502" t="s">
        <v>277</v>
      </c>
      <c r="Z29" s="760"/>
      <c r="AA29" s="761"/>
      <c r="AB29" s="761"/>
      <c r="AC29" s="761"/>
      <c r="AD29" s="761"/>
      <c r="AE29" s="761"/>
      <c r="AF29" s="761"/>
      <c r="AG29" s="499" t="s">
        <v>277</v>
      </c>
    </row>
    <row r="30" spans="1:34" ht="16.2" hidden="1" customHeight="1" outlineLevel="1">
      <c r="A30" s="492"/>
      <c r="B30" s="493" t="s">
        <v>398</v>
      </c>
      <c r="C30" s="494" t="s">
        <v>15</v>
      </c>
      <c r="D30" s="742" t="str">
        <f>IF(D24="","",D24)</f>
        <v/>
      </c>
      <c r="E30" s="742"/>
      <c r="F30" s="495" t="s">
        <v>16</v>
      </c>
      <c r="G30" s="742" t="str">
        <f>IF(G24="","",G24)</f>
        <v/>
      </c>
      <c r="H30" s="742"/>
      <c r="I30" s="495" t="s">
        <v>263</v>
      </c>
      <c r="J30" s="495" t="s">
        <v>395</v>
      </c>
      <c r="K30" s="495" t="s">
        <v>396</v>
      </c>
      <c r="L30" s="495"/>
      <c r="M30" s="742" t="str">
        <f>IF(M24="","",M24)</f>
        <v/>
      </c>
      <c r="N30" s="742"/>
      <c r="O30" s="496" t="s">
        <v>16</v>
      </c>
      <c r="P30" s="742" t="str">
        <f>IF(P24="","",P24)</f>
        <v/>
      </c>
      <c r="Q30" s="742"/>
      <c r="R30" s="497" t="s">
        <v>263</v>
      </c>
      <c r="S30" s="758"/>
      <c r="T30" s="759"/>
      <c r="U30" s="759"/>
      <c r="V30" s="759"/>
      <c r="W30" s="759"/>
      <c r="X30" s="759"/>
      <c r="Y30" s="502" t="s">
        <v>277</v>
      </c>
      <c r="Z30" s="760"/>
      <c r="AA30" s="761"/>
      <c r="AB30" s="761"/>
      <c r="AC30" s="761"/>
      <c r="AD30" s="761"/>
      <c r="AE30" s="761"/>
      <c r="AF30" s="761"/>
      <c r="AG30" s="499" t="s">
        <v>277</v>
      </c>
    </row>
    <row r="31" spans="1:34" ht="16.2" hidden="1" customHeight="1" outlineLevel="1">
      <c r="A31" s="503"/>
      <c r="B31" s="500" t="s">
        <v>399</v>
      </c>
      <c r="C31" s="494" t="s">
        <v>15</v>
      </c>
      <c r="D31" s="742" t="str">
        <f>IF(D25="","",D25)</f>
        <v/>
      </c>
      <c r="E31" s="742"/>
      <c r="F31" s="495" t="s">
        <v>16</v>
      </c>
      <c r="G31" s="742" t="str">
        <f>IF(G25="","",G25)</f>
        <v/>
      </c>
      <c r="H31" s="742"/>
      <c r="I31" s="495" t="s">
        <v>263</v>
      </c>
      <c r="J31" s="495" t="s">
        <v>395</v>
      </c>
      <c r="K31" s="495" t="s">
        <v>396</v>
      </c>
      <c r="L31" s="495"/>
      <c r="M31" s="742" t="str">
        <f>IF(M25="","",M25)</f>
        <v/>
      </c>
      <c r="N31" s="742"/>
      <c r="O31" s="496" t="s">
        <v>16</v>
      </c>
      <c r="P31" s="742" t="str">
        <f>IF(P25="","",P25)</f>
        <v/>
      </c>
      <c r="Q31" s="742"/>
      <c r="R31" s="497" t="s">
        <v>263</v>
      </c>
      <c r="S31" s="758"/>
      <c r="T31" s="759"/>
      <c r="U31" s="759"/>
      <c r="V31" s="759"/>
      <c r="W31" s="759"/>
      <c r="X31" s="759"/>
      <c r="Y31" s="502" t="s">
        <v>277</v>
      </c>
      <c r="Z31" s="760"/>
      <c r="AA31" s="761"/>
      <c r="AB31" s="761"/>
      <c r="AC31" s="761"/>
      <c r="AD31" s="761"/>
      <c r="AE31" s="761"/>
      <c r="AF31" s="761"/>
      <c r="AG31" s="499" t="s">
        <v>277</v>
      </c>
    </row>
    <row r="32" spans="1:34" ht="16.2" hidden="1" customHeight="1" outlineLevel="1">
      <c r="A32" s="492"/>
      <c r="B32" s="747" t="s">
        <v>402</v>
      </c>
      <c r="C32" s="748"/>
      <c r="D32" s="748"/>
      <c r="E32" s="748"/>
      <c r="F32" s="748"/>
      <c r="G32" s="748"/>
      <c r="H32" s="748"/>
      <c r="I32" s="748"/>
      <c r="J32" s="748"/>
      <c r="K32" s="748"/>
      <c r="L32" s="748"/>
      <c r="M32" s="748"/>
      <c r="N32" s="748"/>
      <c r="O32" s="748"/>
      <c r="P32" s="748"/>
      <c r="Q32" s="748"/>
      <c r="R32" s="749"/>
      <c r="S32" s="750">
        <f>SUM(S28:X31)</f>
        <v>0</v>
      </c>
      <c r="T32" s="751"/>
      <c r="U32" s="751"/>
      <c r="V32" s="751"/>
      <c r="W32" s="751"/>
      <c r="X32" s="751"/>
      <c r="Y32" s="502" t="s">
        <v>277</v>
      </c>
      <c r="Z32" s="752">
        <f>SUM(Z28:AF31)</f>
        <v>0</v>
      </c>
      <c r="AA32" s="672"/>
      <c r="AB32" s="672"/>
      <c r="AC32" s="672"/>
      <c r="AD32" s="672"/>
      <c r="AE32" s="672"/>
      <c r="AF32" s="672"/>
      <c r="AG32" s="499" t="s">
        <v>277</v>
      </c>
    </row>
    <row r="33" spans="1:43" ht="16.2" hidden="1" customHeight="1" outlineLevel="1">
      <c r="A33" s="501" t="s">
        <v>449</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3"/>
      <c r="AD33" s="753"/>
      <c r="AE33" s="753"/>
      <c r="AF33" s="753"/>
      <c r="AG33" s="505"/>
    </row>
    <row r="34" spans="1:43" ht="16.2" hidden="1" customHeight="1" outlineLevel="1">
      <c r="A34" s="492"/>
      <c r="B34" s="754" t="s">
        <v>392</v>
      </c>
      <c r="C34" s="755"/>
      <c r="D34" s="755"/>
      <c r="E34" s="755"/>
      <c r="F34" s="755"/>
      <c r="G34" s="755"/>
      <c r="H34" s="755"/>
      <c r="I34" s="755"/>
      <c r="J34" s="755"/>
      <c r="K34" s="755"/>
      <c r="L34" s="755"/>
      <c r="M34" s="755"/>
      <c r="N34" s="755"/>
      <c r="O34" s="755"/>
      <c r="P34" s="755"/>
      <c r="Q34" s="755"/>
      <c r="R34" s="756"/>
      <c r="S34" s="754" t="s">
        <v>450</v>
      </c>
      <c r="T34" s="755"/>
      <c r="U34" s="755"/>
      <c r="V34" s="755"/>
      <c r="W34" s="755"/>
      <c r="X34" s="755"/>
      <c r="Y34" s="756"/>
      <c r="Z34" s="755" t="s">
        <v>451</v>
      </c>
      <c r="AA34" s="755"/>
      <c r="AB34" s="755"/>
      <c r="AC34" s="755"/>
      <c r="AD34" s="755"/>
      <c r="AE34" s="755"/>
      <c r="AF34" s="755"/>
      <c r="AG34" s="757"/>
    </row>
    <row r="35" spans="1:43" ht="16.2" hidden="1" customHeight="1" outlineLevel="1">
      <c r="A35" s="492"/>
      <c r="B35" s="493" t="s">
        <v>394</v>
      </c>
      <c r="C35" s="494" t="s">
        <v>15</v>
      </c>
      <c r="D35" s="688" t="str">
        <f>IF(D22="","",D22)</f>
        <v/>
      </c>
      <c r="E35" s="688"/>
      <c r="F35" s="495" t="s">
        <v>16</v>
      </c>
      <c r="G35" s="688" t="str">
        <f>IF(G22="","",G22)</f>
        <v/>
      </c>
      <c r="H35" s="688"/>
      <c r="I35" s="495" t="s">
        <v>263</v>
      </c>
      <c r="J35" s="495" t="s">
        <v>395</v>
      </c>
      <c r="K35" s="495" t="s">
        <v>396</v>
      </c>
      <c r="L35" s="495"/>
      <c r="M35" s="742" t="str">
        <f>IF(M22="","",M22)</f>
        <v/>
      </c>
      <c r="N35" s="742"/>
      <c r="O35" s="496" t="s">
        <v>16</v>
      </c>
      <c r="P35" s="742" t="str">
        <f>IF(P22="","",P22)</f>
        <v/>
      </c>
      <c r="Q35" s="742"/>
      <c r="R35" s="496" t="s">
        <v>263</v>
      </c>
      <c r="S35" s="743" t="str">
        <f>IFERROR(S28*Z22*10,"")</f>
        <v/>
      </c>
      <c r="T35" s="744"/>
      <c r="U35" s="744"/>
      <c r="V35" s="744"/>
      <c r="W35" s="744"/>
      <c r="X35" s="744"/>
      <c r="Y35" s="502" t="s">
        <v>269</v>
      </c>
      <c r="Z35" s="745" t="str">
        <f>IFERROR(Z28*AD22*10,"")</f>
        <v/>
      </c>
      <c r="AA35" s="746"/>
      <c r="AB35" s="746"/>
      <c r="AC35" s="746"/>
      <c r="AD35" s="746"/>
      <c r="AE35" s="746"/>
      <c r="AF35" s="746"/>
      <c r="AG35" s="499" t="s">
        <v>269</v>
      </c>
    </row>
    <row r="36" spans="1:43" ht="16.2" hidden="1" customHeight="1" outlineLevel="1">
      <c r="A36" s="492"/>
      <c r="B36" s="493" t="s">
        <v>397</v>
      </c>
      <c r="C36" s="494" t="s">
        <v>15</v>
      </c>
      <c r="D36" s="742" t="str">
        <f>IF(D23="","",D23)</f>
        <v/>
      </c>
      <c r="E36" s="742"/>
      <c r="F36" s="495" t="s">
        <v>16</v>
      </c>
      <c r="G36" s="742" t="str">
        <f>IF(G23="","",G23)</f>
        <v/>
      </c>
      <c r="H36" s="742"/>
      <c r="I36" s="495" t="s">
        <v>263</v>
      </c>
      <c r="J36" s="495" t="s">
        <v>395</v>
      </c>
      <c r="K36" s="495" t="s">
        <v>396</v>
      </c>
      <c r="L36" s="495"/>
      <c r="M36" s="742" t="str">
        <f>IF(M23="","",M23)</f>
        <v/>
      </c>
      <c r="N36" s="742"/>
      <c r="O36" s="496" t="s">
        <v>16</v>
      </c>
      <c r="P36" s="742" t="str">
        <f>IF(P23="","",P23)</f>
        <v/>
      </c>
      <c r="Q36" s="742"/>
      <c r="R36" s="496" t="s">
        <v>263</v>
      </c>
      <c r="S36" s="743" t="str">
        <f t="shared" ref="S36:S38" si="0">IFERROR(S29*Z23*10,"")</f>
        <v/>
      </c>
      <c r="T36" s="744"/>
      <c r="U36" s="744"/>
      <c r="V36" s="744"/>
      <c r="W36" s="744"/>
      <c r="X36" s="744"/>
      <c r="Y36" s="502" t="s">
        <v>269</v>
      </c>
      <c r="Z36" s="745" t="str">
        <f t="shared" ref="Z36:Z38" si="1">IFERROR(Z29*AD23*10,"")</f>
        <v/>
      </c>
      <c r="AA36" s="746"/>
      <c r="AB36" s="746"/>
      <c r="AC36" s="746"/>
      <c r="AD36" s="746"/>
      <c r="AE36" s="746"/>
      <c r="AF36" s="746"/>
      <c r="AG36" s="499" t="s">
        <v>269</v>
      </c>
    </row>
    <row r="37" spans="1:43" ht="16.2" hidden="1" customHeight="1" outlineLevel="1">
      <c r="A37" s="492"/>
      <c r="B37" s="493" t="s">
        <v>398</v>
      </c>
      <c r="C37" s="494" t="s">
        <v>15</v>
      </c>
      <c r="D37" s="742" t="str">
        <f>IF(D24="","",D24)</f>
        <v/>
      </c>
      <c r="E37" s="742"/>
      <c r="F37" s="495" t="s">
        <v>16</v>
      </c>
      <c r="G37" s="742" t="str">
        <f>IF(G24="","",G24)</f>
        <v/>
      </c>
      <c r="H37" s="742"/>
      <c r="I37" s="495" t="s">
        <v>263</v>
      </c>
      <c r="J37" s="495" t="s">
        <v>395</v>
      </c>
      <c r="K37" s="495" t="s">
        <v>396</v>
      </c>
      <c r="L37" s="495"/>
      <c r="M37" s="742" t="str">
        <f>IF(M24="","",M24)</f>
        <v/>
      </c>
      <c r="N37" s="742"/>
      <c r="O37" s="496" t="s">
        <v>16</v>
      </c>
      <c r="P37" s="742" t="str">
        <f>IF(P24="","",P24)</f>
        <v/>
      </c>
      <c r="Q37" s="742"/>
      <c r="R37" s="496" t="s">
        <v>263</v>
      </c>
      <c r="S37" s="743" t="str">
        <f t="shared" si="0"/>
        <v/>
      </c>
      <c r="T37" s="744"/>
      <c r="U37" s="744"/>
      <c r="V37" s="744"/>
      <c r="W37" s="744"/>
      <c r="X37" s="744"/>
      <c r="Y37" s="502" t="s">
        <v>269</v>
      </c>
      <c r="Z37" s="745" t="str">
        <f t="shared" si="1"/>
        <v/>
      </c>
      <c r="AA37" s="746"/>
      <c r="AB37" s="746"/>
      <c r="AC37" s="746"/>
      <c r="AD37" s="746"/>
      <c r="AE37" s="746"/>
      <c r="AF37" s="746"/>
      <c r="AG37" s="499" t="s">
        <v>269</v>
      </c>
    </row>
    <row r="38" spans="1:43" ht="16.2" hidden="1" customHeight="1" outlineLevel="1">
      <c r="A38" s="492"/>
      <c r="B38" s="506" t="s">
        <v>399</v>
      </c>
      <c r="C38" s="507" t="s">
        <v>15</v>
      </c>
      <c r="D38" s="742" t="str">
        <f>IF(D25="","",D25)</f>
        <v/>
      </c>
      <c r="E38" s="742"/>
      <c r="F38" s="495" t="s">
        <v>16</v>
      </c>
      <c r="G38" s="742" t="str">
        <f>IF(G25="","",G25)</f>
        <v/>
      </c>
      <c r="H38" s="742"/>
      <c r="I38" s="495" t="s">
        <v>263</v>
      </c>
      <c r="J38" s="495" t="s">
        <v>395</v>
      </c>
      <c r="K38" s="495" t="s">
        <v>396</v>
      </c>
      <c r="L38" s="495"/>
      <c r="M38" s="742" t="str">
        <f>IF(M25="","",M25)</f>
        <v/>
      </c>
      <c r="N38" s="742"/>
      <c r="O38" s="496" t="s">
        <v>16</v>
      </c>
      <c r="P38" s="742" t="str">
        <f>IF(P25="","",P25)</f>
        <v/>
      </c>
      <c r="Q38" s="742"/>
      <c r="R38" s="496" t="s">
        <v>263</v>
      </c>
      <c r="S38" s="743" t="str">
        <f t="shared" si="0"/>
        <v/>
      </c>
      <c r="T38" s="744"/>
      <c r="U38" s="744"/>
      <c r="V38" s="744"/>
      <c r="W38" s="744"/>
      <c r="X38" s="744"/>
      <c r="Y38" s="502" t="s">
        <v>269</v>
      </c>
      <c r="Z38" s="745" t="str">
        <f t="shared" si="1"/>
        <v/>
      </c>
      <c r="AA38" s="746"/>
      <c r="AB38" s="746"/>
      <c r="AC38" s="746"/>
      <c r="AD38" s="746"/>
      <c r="AE38" s="746"/>
      <c r="AF38" s="746"/>
      <c r="AG38" s="499" t="s">
        <v>269</v>
      </c>
    </row>
    <row r="39" spans="1:43" s="49" customFormat="1" ht="16.2" hidden="1" customHeight="1" outlineLevel="1">
      <c r="A39" s="492"/>
      <c r="B39" s="506" t="s">
        <v>405</v>
      </c>
      <c r="C39" s="498" t="s">
        <v>406</v>
      </c>
      <c r="D39" s="508"/>
      <c r="E39" s="508"/>
      <c r="F39" s="498"/>
      <c r="G39" s="508"/>
      <c r="H39" s="508"/>
      <c r="I39" s="498"/>
      <c r="J39" s="498"/>
      <c r="K39" s="498"/>
      <c r="L39" s="498"/>
      <c r="M39" s="508"/>
      <c r="N39" s="508"/>
      <c r="O39" s="508"/>
      <c r="P39" s="508"/>
      <c r="Q39" s="508"/>
      <c r="R39" s="508"/>
      <c r="S39" s="508"/>
      <c r="T39" s="508"/>
      <c r="U39" s="508"/>
      <c r="V39" s="508"/>
      <c r="W39" s="508"/>
      <c r="X39" s="508"/>
      <c r="Y39" s="508"/>
      <c r="Z39" s="732"/>
      <c r="AA39" s="696"/>
      <c r="AB39" s="696"/>
      <c r="AC39" s="696"/>
      <c r="AD39" s="696"/>
      <c r="AE39" s="696"/>
      <c r="AF39" s="696"/>
      <c r="AG39" s="499" t="s">
        <v>269</v>
      </c>
      <c r="AH39" s="206"/>
      <c r="AI39" s="206"/>
      <c r="AJ39" s="206"/>
      <c r="AK39" s="206"/>
      <c r="AL39" s="206"/>
      <c r="AM39" s="206"/>
      <c r="AN39" s="206"/>
      <c r="AO39" s="206"/>
      <c r="AP39" s="206"/>
    </row>
    <row r="40" spans="1:43" s="49" customFormat="1" ht="16.2" hidden="1" customHeight="1" outlineLevel="1">
      <c r="A40" s="492"/>
      <c r="B40" s="500" t="s">
        <v>407</v>
      </c>
      <c r="C40" s="498" t="s">
        <v>408</v>
      </c>
      <c r="D40" s="508"/>
      <c r="E40" s="508"/>
      <c r="F40" s="498"/>
      <c r="G40" s="508"/>
      <c r="H40" s="508"/>
      <c r="I40" s="498"/>
      <c r="J40" s="498"/>
      <c r="K40" s="498"/>
      <c r="L40" s="498"/>
      <c r="M40" s="508"/>
      <c r="N40" s="508"/>
      <c r="O40" s="508"/>
      <c r="P40" s="508"/>
      <c r="Q40" s="508"/>
      <c r="R40" s="508"/>
      <c r="S40" s="508"/>
      <c r="T40" s="508"/>
      <c r="U40" s="508"/>
      <c r="V40" s="508"/>
      <c r="W40" s="508"/>
      <c r="X40" s="508"/>
      <c r="Y40" s="508"/>
      <c r="Z40" s="732"/>
      <c r="AA40" s="696"/>
      <c r="AB40" s="696"/>
      <c r="AC40" s="696"/>
      <c r="AD40" s="696"/>
      <c r="AE40" s="696"/>
      <c r="AF40" s="696"/>
      <c r="AG40" s="499" t="s">
        <v>269</v>
      </c>
      <c r="AH40" s="206"/>
      <c r="AI40" s="206"/>
      <c r="AJ40" s="206"/>
      <c r="AK40" s="206"/>
      <c r="AL40" s="206"/>
      <c r="AM40" s="206"/>
      <c r="AN40" s="206"/>
      <c r="AO40" s="206"/>
      <c r="AP40" s="206"/>
    </row>
    <row r="41" spans="1:43" ht="16.2" hidden="1" customHeight="1" outlineLevel="1" thickBot="1">
      <c r="A41" s="509"/>
      <c r="B41" s="733" t="s">
        <v>402</v>
      </c>
      <c r="C41" s="734"/>
      <c r="D41" s="734"/>
      <c r="E41" s="734"/>
      <c r="F41" s="734"/>
      <c r="G41" s="734"/>
      <c r="H41" s="734"/>
      <c r="I41" s="734"/>
      <c r="J41" s="734"/>
      <c r="K41" s="734"/>
      <c r="L41" s="734"/>
      <c r="M41" s="734"/>
      <c r="N41" s="734"/>
      <c r="O41" s="734"/>
      <c r="P41" s="734"/>
      <c r="Q41" s="734"/>
      <c r="R41" s="734"/>
      <c r="S41" s="734"/>
      <c r="T41" s="734"/>
      <c r="U41" s="734"/>
      <c r="V41" s="734"/>
      <c r="W41" s="734"/>
      <c r="X41" s="734"/>
      <c r="Y41" s="735"/>
      <c r="Z41" s="736">
        <f>IFERROR(SUM(S35:X38)+SUM(Z35:AF38)-Z39+Z40,0)</f>
        <v>0</v>
      </c>
      <c r="AA41" s="665"/>
      <c r="AB41" s="665"/>
      <c r="AC41" s="665"/>
      <c r="AD41" s="665"/>
      <c r="AE41" s="665"/>
      <c r="AF41" s="665"/>
      <c r="AG41" s="510" t="s">
        <v>269</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2" customHeight="1" collapsed="1">
      <c r="A43" s="511" t="s">
        <v>1512</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5"/>
      <c r="AC43" s="685"/>
      <c r="AD43" s="685"/>
      <c r="AE43" s="685"/>
      <c r="AF43" s="685"/>
      <c r="AG43" s="37" t="s">
        <v>269</v>
      </c>
      <c r="AQ43" s="176"/>
    </row>
    <row r="44" spans="1:43" ht="16.2" customHeight="1" thickBot="1">
      <c r="A44" s="462" t="s">
        <v>1513</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269</v>
      </c>
      <c r="AQ44" s="176"/>
    </row>
    <row r="45" spans="1:43" ht="16.2"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2" customHeight="1" thickBot="1">
      <c r="A46" s="464" t="s">
        <v>1531</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SUM(AB43:AF44)</f>
        <v>0</v>
      </c>
      <c r="AC46" s="686"/>
      <c r="AD46" s="686"/>
      <c r="AE46" s="686"/>
      <c r="AF46" s="686"/>
      <c r="AG46" s="21" t="s">
        <v>269</v>
      </c>
      <c r="AQ46" s="176"/>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2" customHeight="1">
      <c r="A48" s="2" t="s">
        <v>1516</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2" customHeight="1" thickBot="1">
      <c r="A49" s="465" t="s">
        <v>1519</v>
      </c>
      <c r="B49" s="417" t="s">
        <v>1584</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511" t="s">
        <v>1532</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269</v>
      </c>
      <c r="AQ50" s="176"/>
    </row>
    <row r="51" spans="1:43" ht="16.2"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269</v>
      </c>
      <c r="AQ51" s="176"/>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2"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2" customHeight="1" thickBot="1">
      <c r="A54" s="7"/>
      <c r="B54" s="8" t="s">
        <v>1593</v>
      </c>
      <c r="C54" s="8"/>
      <c r="D54" s="8"/>
      <c r="E54" s="8"/>
      <c r="F54" s="8"/>
      <c r="G54" s="8"/>
      <c r="H54" s="8"/>
      <c r="I54" s="8"/>
      <c r="J54" s="8"/>
      <c r="K54" s="8"/>
      <c r="L54" s="8"/>
      <c r="M54" s="8"/>
      <c r="N54" s="8"/>
      <c r="O54" s="8"/>
      <c r="P54" s="8"/>
      <c r="Q54" s="8"/>
      <c r="R54" s="8"/>
      <c r="S54" s="8"/>
      <c r="T54" s="8"/>
      <c r="U54" s="8"/>
      <c r="V54" s="8"/>
      <c r="W54" s="8"/>
      <c r="X54" s="8"/>
      <c r="Y54" s="8"/>
      <c r="Z54" s="8"/>
      <c r="AA54" s="8"/>
      <c r="AB54" s="737">
        <f>AB46-AB50+AB51</f>
        <v>0</v>
      </c>
      <c r="AC54" s="737"/>
      <c r="AD54" s="737"/>
      <c r="AE54" s="737"/>
      <c r="AF54" s="737"/>
      <c r="AG54" s="9" t="s">
        <v>269</v>
      </c>
      <c r="AQ54" s="176"/>
    </row>
    <row r="55" spans="1:43" ht="15.6" customHeight="1" thickBot="1">
      <c r="A55" s="738" t="s">
        <v>1759</v>
      </c>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40"/>
      <c r="AC55" s="740"/>
      <c r="AD55" s="740"/>
      <c r="AE55" s="740"/>
      <c r="AF55" s="740"/>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1" t="str">
        <f>IF(AH55=TRUE,"問題なし","問題あり")</f>
        <v>問題あり</v>
      </c>
      <c r="AC56" s="741"/>
      <c r="AD56" s="741"/>
      <c r="AE56" s="741"/>
      <c r="AF56" s="741"/>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2" hidden="1" customHeight="1" outlineLevel="1" thickBot="1">
      <c r="A58" s="340" t="s">
        <v>1546</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2" hidden="1" customHeight="1" outlineLevel="1">
      <c r="A59" s="373" t="s">
        <v>1547</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63" t="s">
        <v>269</v>
      </c>
    </row>
    <row r="60" spans="1:43" ht="16.2" hidden="1" customHeight="1" outlineLevel="1">
      <c r="A60" s="303"/>
      <c r="B60" s="354" t="s">
        <v>1518</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39" t="s">
        <v>269</v>
      </c>
    </row>
    <row r="61" spans="1:43" ht="16.2" hidden="1" customHeight="1" outlineLevel="1">
      <c r="A61" s="303"/>
      <c r="B61" s="354" t="s">
        <v>1533</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f>Z41</f>
        <v>0</v>
      </c>
      <c r="AC61" s="597"/>
      <c r="AD61" s="597"/>
      <c r="AE61" s="597"/>
      <c r="AF61" s="597"/>
      <c r="AG61" s="339" t="s">
        <v>269</v>
      </c>
    </row>
    <row r="62" spans="1:43" s="49" customFormat="1" ht="16.2" hidden="1" customHeight="1" outlineLevel="1">
      <c r="A62" s="303"/>
      <c r="B62" s="306" t="s">
        <v>409</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31"/>
      <c r="AC62" s="731"/>
      <c r="AD62" s="731"/>
      <c r="AE62" s="731"/>
      <c r="AF62" s="731"/>
      <c r="AG62" s="362" t="s">
        <v>269</v>
      </c>
      <c r="AH62" s="206"/>
      <c r="AI62" s="206"/>
      <c r="AJ62" s="206"/>
      <c r="AK62" s="206"/>
      <c r="AL62" s="206"/>
      <c r="AM62" s="206"/>
      <c r="AN62" s="206"/>
      <c r="AO62" s="206"/>
      <c r="AP62" s="206"/>
    </row>
    <row r="63" spans="1:43" s="49" customFormat="1" ht="16.2" hidden="1" customHeight="1" outlineLevel="1">
      <c r="A63" s="303"/>
      <c r="B63" s="316" t="s">
        <v>452</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31"/>
      <c r="AC63" s="731"/>
      <c r="AD63" s="731"/>
      <c r="AE63" s="731"/>
      <c r="AF63" s="731"/>
      <c r="AG63" s="362" t="s">
        <v>269</v>
      </c>
      <c r="AH63" s="206"/>
      <c r="AI63" s="206"/>
      <c r="AJ63" s="206"/>
      <c r="AK63" s="206"/>
      <c r="AL63" s="206"/>
      <c r="AM63" s="206"/>
      <c r="AN63" s="206"/>
      <c r="AO63" s="206"/>
      <c r="AP63" s="206"/>
    </row>
    <row r="64" spans="1:43" ht="16.2" hidden="1" customHeight="1" outlineLevel="1">
      <c r="A64" s="303"/>
      <c r="B64" s="354" t="s">
        <v>1548</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39" t="s">
        <v>269</v>
      </c>
    </row>
    <row r="65" spans="1:43" ht="16.2" hidden="1" customHeight="1" outlineLevel="1">
      <c r="A65" s="303"/>
      <c r="B65" s="354" t="s">
        <v>1550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v>0</v>
      </c>
      <c r="AC65" s="678"/>
      <c r="AD65" s="678"/>
      <c r="AE65" s="678"/>
      <c r="AF65" s="678"/>
      <c r="AG65" s="339" t="s">
        <v>269</v>
      </c>
    </row>
    <row r="66" spans="1:43" ht="16.2" hidden="1" customHeight="1" outlineLevel="1">
      <c r="A66" s="303"/>
      <c r="B66" s="354" t="s">
        <v>1549</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79">
        <f>AB59-SUM(AB64:AF65)</f>
        <v>0</v>
      </c>
      <c r="AC66" s="679"/>
      <c r="AD66" s="679"/>
      <c r="AE66" s="679"/>
      <c r="AF66" s="679"/>
      <c r="AG66" s="315" t="s">
        <v>269</v>
      </c>
    </row>
    <row r="67" spans="1:43" ht="16.2" hidden="1" customHeight="1" outlineLevel="1" thickBot="1">
      <c r="A67" s="724" t="s">
        <v>411</v>
      </c>
      <c r="B67" s="725"/>
      <c r="C67" s="725"/>
      <c r="D67" s="725"/>
      <c r="E67" s="725"/>
      <c r="F67" s="725"/>
      <c r="G67" s="725"/>
      <c r="H67" s="725"/>
      <c r="I67" s="725"/>
      <c r="J67" s="725"/>
      <c r="K67" s="725"/>
      <c r="L67" s="725"/>
      <c r="M67" s="725"/>
      <c r="N67" s="725"/>
      <c r="O67" s="725"/>
      <c r="P67" s="725"/>
      <c r="Q67" s="725"/>
      <c r="R67" s="725"/>
      <c r="S67" s="725"/>
      <c r="T67" s="725"/>
      <c r="U67" s="725"/>
      <c r="V67" s="725"/>
      <c r="W67" s="725"/>
      <c r="X67" s="725"/>
      <c r="Y67" s="725"/>
      <c r="Z67" s="725"/>
      <c r="AA67" s="725"/>
      <c r="AB67" s="726"/>
      <c r="AC67" s="726"/>
      <c r="AD67" s="726"/>
      <c r="AE67" s="726"/>
      <c r="AF67" s="726"/>
      <c r="AG67" s="384"/>
      <c r="AH67" s="353" t="b">
        <v>0</v>
      </c>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7" t="str">
        <f>IF(AH67=TRUE,"問題なし","問題あり")</f>
        <v>問題あり</v>
      </c>
      <c r="AC68" s="727"/>
      <c r="AD68" s="727"/>
      <c r="AE68" s="727"/>
      <c r="AF68" s="727"/>
      <c r="AG68" s="355"/>
      <c r="AH68" s="353"/>
    </row>
    <row r="69" spans="1:43" ht="16.2" hidden="1" customHeight="1" outlineLevel="1">
      <c r="A69" s="319" t="s">
        <v>1519</v>
      </c>
      <c r="B69" s="320" t="s">
        <v>1552</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2" hidden="1" customHeight="1" outlineLevel="1">
      <c r="A70" s="320"/>
      <c r="B70" s="320" t="s">
        <v>1520</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2" hidden="1" customHeight="1" outlineLevel="1">
      <c r="A71" s="319" t="s">
        <v>1519</v>
      </c>
      <c r="B71" s="320" t="s">
        <v>1522</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2" hidden="1" customHeight="1" outlineLevel="1">
      <c r="A72" s="320"/>
      <c r="B72" s="320" t="s">
        <v>1521</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2" hidden="1" customHeight="1" outlineLevel="1">
      <c r="A73" s="319" t="s">
        <v>1519</v>
      </c>
      <c r="B73" s="367" t="s">
        <v>1554</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2" hidden="1" customHeight="1" outlineLevel="1">
      <c r="A74" s="320"/>
      <c r="B74" s="320" t="s">
        <v>1553</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2" hidden="1" customHeight="1" outlineLevel="1">
      <c r="A75" s="355" t="s">
        <v>1519</v>
      </c>
      <c r="B75" s="367" t="s">
        <v>1555</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2" hidden="1" customHeight="1" outlineLevel="1">
      <c r="A76" s="355"/>
      <c r="B76" s="367" t="s">
        <v>1535</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2" hidden="1" customHeight="1" outlineLevel="1">
      <c r="A77" s="355"/>
      <c r="B77" s="367" t="s">
        <v>1534</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2" hidden="1" customHeight="1" outlineLevel="1">
      <c r="A78" s="355" t="s">
        <v>1519</v>
      </c>
      <c r="B78" s="367" t="s">
        <v>1556</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2" customHeight="1" collapsed="1">
      <c r="A80" s="156" t="s">
        <v>1478</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2" customHeight="1">
      <c r="A81" s="514" t="s">
        <v>1519</v>
      </c>
      <c r="B81" s="469" t="s">
        <v>1523</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2" customHeight="1">
      <c r="A82" s="413" t="s">
        <v>1519</v>
      </c>
      <c r="B82" s="417" t="s">
        <v>1583</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2" customHeight="1">
      <c r="A83" s="416" t="s">
        <v>1537</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2" customHeight="1" thickBot="1">
      <c r="A84" s="482" t="s">
        <v>1760</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2" customHeight="1">
      <c r="A85" s="107" t="s">
        <v>1761</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595">
        <f>'（別添）_計画書（無床診療所及びⅡを算定する有床診療所）'!AB74</f>
        <v>0</v>
      </c>
      <c r="AC85" s="595"/>
      <c r="AD85" s="595"/>
      <c r="AE85" s="595"/>
      <c r="AF85" s="595"/>
      <c r="AG85" s="78" t="s">
        <v>288</v>
      </c>
    </row>
    <row r="86" spans="1:43" ht="16.2" customHeight="1">
      <c r="A86" s="406" t="s">
        <v>1762</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594">
        <f>'（別添）_計画書（無床診療所及びⅡを算定する有床診療所）'!AB75</f>
        <v>0</v>
      </c>
      <c r="AC86" s="594"/>
      <c r="AD86" s="594"/>
      <c r="AE86" s="594"/>
      <c r="AF86" s="594"/>
      <c r="AG86" s="118" t="s">
        <v>269</v>
      </c>
    </row>
    <row r="87" spans="1:43" ht="16.2" customHeight="1">
      <c r="A87" s="1" t="s">
        <v>1763</v>
      </c>
      <c r="B87" s="3"/>
      <c r="C87" s="3"/>
      <c r="D87" s="3"/>
      <c r="E87" s="3"/>
      <c r="F87" s="3"/>
      <c r="G87" s="3"/>
      <c r="H87" s="3"/>
      <c r="I87" s="3"/>
      <c r="J87" s="3"/>
      <c r="K87" s="3"/>
      <c r="L87" s="3"/>
      <c r="M87" s="3"/>
      <c r="N87" s="3"/>
      <c r="O87" s="3"/>
      <c r="P87" s="3"/>
      <c r="Q87" s="3"/>
      <c r="R87" s="3"/>
      <c r="S87" s="3"/>
      <c r="T87" s="3"/>
      <c r="U87" s="3"/>
      <c r="V87" s="3"/>
      <c r="W87" s="3"/>
      <c r="X87" s="3"/>
      <c r="Y87" s="3"/>
      <c r="Z87" s="3"/>
      <c r="AA87" s="3"/>
      <c r="AB87" s="611"/>
      <c r="AC87" s="611"/>
      <c r="AD87" s="611"/>
      <c r="AE87" s="611"/>
      <c r="AF87" s="611"/>
      <c r="AG87" s="168" t="s">
        <v>269</v>
      </c>
    </row>
    <row r="88" spans="1:43" ht="16.2" customHeight="1">
      <c r="A88" s="22" t="s">
        <v>1764</v>
      </c>
      <c r="B88" s="5"/>
      <c r="C88" s="5"/>
      <c r="D88" s="5"/>
      <c r="E88" s="5"/>
      <c r="F88" s="5"/>
      <c r="G88" s="5"/>
      <c r="H88" s="5"/>
      <c r="I88" s="5"/>
      <c r="J88" s="5"/>
      <c r="K88" s="5"/>
      <c r="L88" s="5"/>
      <c r="M88" s="5"/>
      <c r="N88" s="5"/>
      <c r="O88" s="5"/>
      <c r="P88" s="5"/>
      <c r="Q88" s="5"/>
      <c r="R88" s="5"/>
      <c r="S88" s="5"/>
      <c r="T88" s="5"/>
      <c r="U88" s="5"/>
      <c r="V88" s="5"/>
      <c r="W88" s="5"/>
      <c r="X88" s="5"/>
      <c r="Y88" s="5"/>
      <c r="Z88" s="5"/>
      <c r="AA88" s="5"/>
      <c r="AB88" s="594">
        <f>AB87-AB86</f>
        <v>0</v>
      </c>
      <c r="AC88" s="594"/>
      <c r="AD88" s="594"/>
      <c r="AE88" s="594"/>
      <c r="AF88" s="594"/>
      <c r="AG88" s="168" t="s">
        <v>269</v>
      </c>
    </row>
    <row r="89" spans="1:43" ht="16.2" hidden="1" customHeight="1" outlineLevel="1">
      <c r="A89" s="16"/>
      <c r="B89" s="421" t="s">
        <v>1566</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28">
        <v>0</v>
      </c>
      <c r="AC89" s="728"/>
      <c r="AD89" s="728"/>
      <c r="AE89" s="728"/>
      <c r="AF89" s="728"/>
      <c r="AG89" s="121" t="s">
        <v>269</v>
      </c>
    </row>
    <row r="90" spans="1:43" ht="16.2" customHeight="1" collapsed="1" thickBot="1">
      <c r="A90" s="40"/>
      <c r="B90" s="96" t="s">
        <v>1671</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29"/>
      <c r="AC90" s="729"/>
      <c r="AD90" s="729"/>
      <c r="AE90" s="729"/>
      <c r="AF90" s="729"/>
      <c r="AG90" s="121" t="s">
        <v>290</v>
      </c>
    </row>
    <row r="91" spans="1:43" ht="16.2" customHeight="1" thickTop="1" thickBot="1">
      <c r="A91" s="86"/>
      <c r="B91" s="97" t="s">
        <v>1672</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30">
        <f>IFERROR(AB90/AB86*100,0)</f>
        <v>0</v>
      </c>
      <c r="AC91" s="730"/>
      <c r="AD91" s="730"/>
      <c r="AE91" s="730"/>
      <c r="AF91" s="730"/>
      <c r="AG91" s="122" t="s">
        <v>291</v>
      </c>
    </row>
    <row r="92" spans="1:43" ht="16.2"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2" hidden="1" customHeight="1" outlineLevel="1" thickBot="1">
      <c r="A93" s="340" t="s">
        <v>351</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2"/>
      <c r="AB93" s="722"/>
      <c r="AC93" s="722"/>
      <c r="AD93" s="722"/>
      <c r="AE93" s="722"/>
      <c r="AF93" s="722"/>
      <c r="AG93" s="722"/>
    </row>
    <row r="94" spans="1:43" ht="16.2" hidden="1" customHeight="1" outlineLevel="1">
      <c r="A94" s="341" t="s">
        <v>412</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3">
        <f>'（別添）_計画書（無床診療所及びⅡを算定する有床診療所）'!AB83</f>
        <v>0</v>
      </c>
      <c r="AC94" s="723"/>
      <c r="AD94" s="723"/>
      <c r="AE94" s="723"/>
      <c r="AF94" s="723"/>
      <c r="AG94" s="334" t="s">
        <v>288</v>
      </c>
    </row>
    <row r="95" spans="1:43" ht="16.2" hidden="1" customHeight="1" outlineLevel="1">
      <c r="A95" s="343" t="s">
        <v>413</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7">
        <f>'（別添）_計画書（無床診療所及びⅡを算定する有床診療所）'!AB84</f>
        <v>0</v>
      </c>
      <c r="AC95" s="597"/>
      <c r="AD95" s="597"/>
      <c r="AE95" s="597"/>
      <c r="AF95" s="597"/>
      <c r="AG95" s="345" t="s">
        <v>269</v>
      </c>
    </row>
    <row r="96" spans="1:43" ht="16.2" hidden="1" customHeight="1" outlineLevel="1">
      <c r="A96" s="343" t="s">
        <v>414</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19"/>
      <c r="AC96" s="719"/>
      <c r="AD96" s="719"/>
      <c r="AE96" s="719"/>
      <c r="AF96" s="719"/>
      <c r="AG96" s="304" t="s">
        <v>269</v>
      </c>
    </row>
    <row r="97" spans="1:33" ht="16.2" hidden="1" customHeight="1" outlineLevel="1">
      <c r="A97" s="308" t="s">
        <v>415</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79">
        <f>AB96-AB95</f>
        <v>0</v>
      </c>
      <c r="AC97" s="679"/>
      <c r="AD97" s="679"/>
      <c r="AE97" s="679"/>
      <c r="AF97" s="679"/>
      <c r="AG97" s="304" t="s">
        <v>269</v>
      </c>
    </row>
    <row r="98" spans="1:33" ht="16.2" hidden="1" customHeight="1" outlineLevel="1">
      <c r="A98" s="303"/>
      <c r="B98" s="306" t="s">
        <v>416</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6"/>
      <c r="AC98" s="656"/>
      <c r="AD98" s="656"/>
      <c r="AE98" s="656"/>
      <c r="AF98" s="656"/>
      <c r="AG98" s="339" t="s">
        <v>269</v>
      </c>
    </row>
    <row r="99" spans="1:33" ht="16.2" hidden="1" customHeight="1" outlineLevel="1" thickBot="1">
      <c r="A99" s="310"/>
      <c r="B99" s="346" t="s">
        <v>417</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0"/>
      <c r="AC99" s="720"/>
      <c r="AD99" s="720"/>
      <c r="AE99" s="720"/>
      <c r="AF99" s="720"/>
      <c r="AG99" s="339" t="s">
        <v>290</v>
      </c>
    </row>
    <row r="100" spans="1:33" ht="16.350000000000001" hidden="1" customHeight="1" outlineLevel="1" thickTop="1" thickBot="1">
      <c r="A100" s="347"/>
      <c r="B100" s="348" t="s">
        <v>418</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1">
        <f>IFERROR(AB99/AB95*100,0)</f>
        <v>0</v>
      </c>
      <c r="AC100" s="721"/>
      <c r="AD100" s="721"/>
      <c r="AE100" s="721"/>
      <c r="AF100" s="721"/>
      <c r="AG100" s="350" t="s">
        <v>291</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352</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2"/>
      <c r="AB102" s="722"/>
      <c r="AC102" s="722"/>
      <c r="AD102" s="722"/>
      <c r="AE102" s="722"/>
      <c r="AF102" s="722"/>
      <c r="AG102" s="722"/>
    </row>
    <row r="103" spans="1:33" ht="16.2" hidden="1" customHeight="1" outlineLevel="1">
      <c r="A103" s="341" t="s">
        <v>419</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3">
        <f>'（別添）_計画書（無床診療所及びⅡを算定する有床診療所）'!AB92</f>
        <v>0</v>
      </c>
      <c r="AC103" s="723"/>
      <c r="AD103" s="723"/>
      <c r="AE103" s="723"/>
      <c r="AF103" s="723"/>
      <c r="AG103" s="334" t="s">
        <v>288</v>
      </c>
    </row>
    <row r="104" spans="1:33" ht="16.2" hidden="1" customHeight="1" outlineLevel="1">
      <c r="A104" s="343" t="s">
        <v>420</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7">
        <f>'（別添）_計画書（無床診療所及びⅡを算定する有床診療所）'!AB93</f>
        <v>0</v>
      </c>
      <c r="AC104" s="597"/>
      <c r="AD104" s="597"/>
      <c r="AE104" s="597"/>
      <c r="AF104" s="597"/>
      <c r="AG104" s="345" t="s">
        <v>269</v>
      </c>
    </row>
    <row r="105" spans="1:33" ht="16.2" hidden="1" customHeight="1" outlineLevel="1">
      <c r="A105" s="343" t="s">
        <v>421</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19"/>
      <c r="AC105" s="719"/>
      <c r="AD105" s="719"/>
      <c r="AE105" s="719"/>
      <c r="AF105" s="719"/>
      <c r="AG105" s="304" t="s">
        <v>269</v>
      </c>
    </row>
    <row r="106" spans="1:33" ht="16.2" hidden="1" customHeight="1" outlineLevel="1">
      <c r="A106" s="308" t="s">
        <v>422</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79">
        <f>AB105-AB104</f>
        <v>0</v>
      </c>
      <c r="AC106" s="679"/>
      <c r="AD106" s="679"/>
      <c r="AE106" s="679"/>
      <c r="AF106" s="679"/>
      <c r="AG106" s="304" t="s">
        <v>269</v>
      </c>
    </row>
    <row r="107" spans="1:33" ht="16.2" hidden="1" customHeight="1" outlineLevel="1">
      <c r="A107" s="303"/>
      <c r="B107" s="306" t="s">
        <v>423</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6"/>
      <c r="AC107" s="656"/>
      <c r="AD107" s="656"/>
      <c r="AE107" s="656"/>
      <c r="AF107" s="656"/>
      <c r="AG107" s="339" t="s">
        <v>269</v>
      </c>
    </row>
    <row r="108" spans="1:33" ht="16.2" hidden="1" customHeight="1" outlineLevel="1" thickBot="1">
      <c r="A108" s="310"/>
      <c r="B108" s="346" t="s">
        <v>424</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0"/>
      <c r="AC108" s="720"/>
      <c r="AD108" s="720"/>
      <c r="AE108" s="720"/>
      <c r="AF108" s="720"/>
      <c r="AG108" s="339" t="s">
        <v>290</v>
      </c>
    </row>
    <row r="109" spans="1:33" ht="16.350000000000001" hidden="1" customHeight="1" outlineLevel="1" thickTop="1" thickBot="1">
      <c r="A109" s="347"/>
      <c r="B109" s="348" t="s">
        <v>425</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1">
        <f>IFERROR(AB108/AB104*100,0)</f>
        <v>0</v>
      </c>
      <c r="AC109" s="721"/>
      <c r="AD109" s="721"/>
      <c r="AE109" s="721"/>
      <c r="AF109" s="721"/>
      <c r="AG109" s="350" t="s">
        <v>291</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40" t="s">
        <v>353</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2"/>
      <c r="AB111" s="722"/>
      <c r="AC111" s="722"/>
      <c r="AD111" s="722"/>
      <c r="AE111" s="722"/>
      <c r="AF111" s="722"/>
      <c r="AG111" s="722"/>
    </row>
    <row r="112" spans="1:33" ht="16.2" hidden="1" customHeight="1" outlineLevel="1">
      <c r="A112" s="341" t="s">
        <v>426</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3">
        <f>'（別添）_計画書（無床診療所及びⅡを算定する有床診療所）'!AB101</f>
        <v>0</v>
      </c>
      <c r="AC112" s="723"/>
      <c r="AD112" s="723"/>
      <c r="AE112" s="723"/>
      <c r="AF112" s="723"/>
      <c r="AG112" s="334" t="s">
        <v>288</v>
      </c>
    </row>
    <row r="113" spans="1:33" ht="16.2" hidden="1" customHeight="1" outlineLevel="1">
      <c r="A113" s="343" t="s">
        <v>427</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7">
        <f>'（別添）_計画書（無床診療所及びⅡを算定する有床診療所）'!AB102</f>
        <v>0</v>
      </c>
      <c r="AC113" s="597"/>
      <c r="AD113" s="597"/>
      <c r="AE113" s="597"/>
      <c r="AF113" s="597"/>
      <c r="AG113" s="345" t="s">
        <v>269</v>
      </c>
    </row>
    <row r="114" spans="1:33" ht="16.2" hidden="1" customHeight="1" outlineLevel="1">
      <c r="A114" s="343" t="s">
        <v>428</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19"/>
      <c r="AC114" s="719"/>
      <c r="AD114" s="719"/>
      <c r="AE114" s="719"/>
      <c r="AF114" s="719"/>
      <c r="AG114" s="304" t="s">
        <v>269</v>
      </c>
    </row>
    <row r="115" spans="1:33" ht="16.2" hidden="1" customHeight="1" outlineLevel="1">
      <c r="A115" s="308" t="s">
        <v>429</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79">
        <f>AB114-AB113</f>
        <v>0</v>
      </c>
      <c r="AC115" s="679"/>
      <c r="AD115" s="679"/>
      <c r="AE115" s="679"/>
      <c r="AF115" s="679"/>
      <c r="AG115" s="304" t="s">
        <v>269</v>
      </c>
    </row>
    <row r="116" spans="1:33" ht="16.2" hidden="1" customHeight="1" outlineLevel="1">
      <c r="A116" s="303"/>
      <c r="B116" s="306" t="s">
        <v>430</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6"/>
      <c r="AC116" s="656"/>
      <c r="AD116" s="656"/>
      <c r="AE116" s="656"/>
      <c r="AF116" s="656"/>
      <c r="AG116" s="339" t="s">
        <v>269</v>
      </c>
    </row>
    <row r="117" spans="1:33" ht="16.350000000000001" hidden="1" customHeight="1" outlineLevel="1" thickBot="1">
      <c r="A117" s="310"/>
      <c r="B117" s="346" t="s">
        <v>431</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0"/>
      <c r="AC117" s="720"/>
      <c r="AD117" s="720"/>
      <c r="AE117" s="720"/>
      <c r="AF117" s="720"/>
      <c r="AG117" s="339" t="s">
        <v>290</v>
      </c>
    </row>
    <row r="118" spans="1:33" ht="16.350000000000001" hidden="1" customHeight="1" outlineLevel="1" thickTop="1" thickBot="1">
      <c r="A118" s="347"/>
      <c r="B118" s="348" t="s">
        <v>432</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1">
        <f>IFERROR(AB117/AB113*100,0)</f>
        <v>0</v>
      </c>
      <c r="AC118" s="721"/>
      <c r="AD118" s="721"/>
      <c r="AE118" s="721"/>
      <c r="AF118" s="721"/>
      <c r="AG118" s="350" t="s">
        <v>291</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321</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2"/>
      <c r="AB120" s="722"/>
      <c r="AC120" s="722"/>
      <c r="AD120" s="722"/>
      <c r="AE120" s="722"/>
      <c r="AF120" s="722"/>
      <c r="AG120" s="722"/>
    </row>
    <row r="121" spans="1:33" ht="16.2" hidden="1" customHeight="1" outlineLevel="1">
      <c r="A121" s="341" t="s">
        <v>453</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3">
        <f>'（別添）_計画書（無床診療所及びⅡを算定する有床診療所）'!AB110</f>
        <v>0</v>
      </c>
      <c r="AC121" s="723"/>
      <c r="AD121" s="723"/>
      <c r="AE121" s="723"/>
      <c r="AF121" s="723"/>
      <c r="AG121" s="334" t="s">
        <v>288</v>
      </c>
    </row>
    <row r="122" spans="1:33" ht="16.2" hidden="1" customHeight="1" outlineLevel="1">
      <c r="A122" s="343" t="s">
        <v>454</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7">
        <f>'（別添）_計画書（無床診療所及びⅡを算定する有床診療所）'!AB111</f>
        <v>0</v>
      </c>
      <c r="AC122" s="597"/>
      <c r="AD122" s="597"/>
      <c r="AE122" s="597"/>
      <c r="AF122" s="597"/>
      <c r="AG122" s="345" t="s">
        <v>269</v>
      </c>
    </row>
    <row r="123" spans="1:33" ht="16.2" hidden="1" customHeight="1" outlineLevel="1">
      <c r="A123" s="343" t="s">
        <v>455</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19"/>
      <c r="AC123" s="719"/>
      <c r="AD123" s="719"/>
      <c r="AE123" s="719"/>
      <c r="AF123" s="719"/>
      <c r="AG123" s="304" t="s">
        <v>269</v>
      </c>
    </row>
    <row r="124" spans="1:33" ht="16.2" hidden="1" customHeight="1" outlineLevel="1">
      <c r="A124" s="308" t="s">
        <v>433</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79">
        <f>AB123-AB122</f>
        <v>0</v>
      </c>
      <c r="AC124" s="679"/>
      <c r="AD124" s="679"/>
      <c r="AE124" s="679"/>
      <c r="AF124" s="679"/>
      <c r="AG124" s="304" t="s">
        <v>269</v>
      </c>
    </row>
    <row r="125" spans="1:33" ht="16.2" hidden="1" customHeight="1" outlineLevel="1">
      <c r="A125" s="303"/>
      <c r="B125" s="306" t="s">
        <v>434</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6"/>
      <c r="AC125" s="656"/>
      <c r="AD125" s="656"/>
      <c r="AE125" s="656"/>
      <c r="AF125" s="656"/>
      <c r="AG125" s="339" t="s">
        <v>269</v>
      </c>
    </row>
    <row r="126" spans="1:33" ht="16.2" hidden="1" customHeight="1" outlineLevel="1" thickBot="1">
      <c r="A126" s="310"/>
      <c r="B126" s="346" t="s">
        <v>435</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0"/>
      <c r="AC126" s="720"/>
      <c r="AD126" s="720"/>
      <c r="AE126" s="720"/>
      <c r="AF126" s="720"/>
      <c r="AG126" s="339" t="s">
        <v>290</v>
      </c>
    </row>
    <row r="127" spans="1:33" ht="16.350000000000001" hidden="1" customHeight="1" outlineLevel="1" thickTop="1" thickBot="1">
      <c r="A127" s="347"/>
      <c r="B127" s="348" t="s">
        <v>436</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1">
        <f>IFERROR(AB126/AB122*100,0)</f>
        <v>0</v>
      </c>
      <c r="AC127" s="721"/>
      <c r="AD127" s="721"/>
      <c r="AE127" s="721"/>
      <c r="AF127" s="721"/>
      <c r="AG127" s="350" t="s">
        <v>291</v>
      </c>
    </row>
    <row r="128" spans="1:33" ht="16.350000000000001" hidden="1" customHeight="1" outlineLevel="1"/>
    <row r="129" spans="1:35" ht="16.350000000000001" customHeight="1" collapsed="1">
      <c r="A129" s="65" t="s">
        <v>1674</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1765</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8"/>
      <c r="AB130" s="628"/>
      <c r="AC130" s="628"/>
      <c r="AD130" s="628"/>
      <c r="AE130" s="628"/>
      <c r="AF130" s="628"/>
      <c r="AG130" s="628"/>
      <c r="AH130" s="195"/>
      <c r="AI130" s="195"/>
    </row>
    <row r="131" spans="1:35" ht="16.2" customHeight="1">
      <c r="A131" s="106" t="s">
        <v>1766</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595">
        <f>'（別添）_計画書（無床診療所及びⅡを算定する有床診療所）'!AB120</f>
        <v>0</v>
      </c>
      <c r="AC131" s="595"/>
      <c r="AD131" s="595"/>
      <c r="AE131" s="595"/>
      <c r="AF131" s="595"/>
      <c r="AG131" s="81" t="s">
        <v>288</v>
      </c>
      <c r="AH131" s="181"/>
      <c r="AI131" s="181"/>
    </row>
    <row r="132" spans="1:35" ht="16.2" hidden="1" customHeight="1" outlineLevel="1">
      <c r="A132" s="472" t="s">
        <v>456</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17">
        <f>'（別添）_計画書（無床診療所及びⅡを算定する有床診療所）'!AB121</f>
        <v>0</v>
      </c>
      <c r="AC132" s="717"/>
      <c r="AD132" s="717"/>
      <c r="AE132" s="717"/>
      <c r="AF132" s="717"/>
      <c r="AG132" s="478" t="s">
        <v>269</v>
      </c>
      <c r="AH132" s="181"/>
      <c r="AI132" s="181"/>
    </row>
    <row r="133" spans="1:35" ht="16.2" customHeight="1" collapsed="1">
      <c r="A133" s="471" t="s">
        <v>1767</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94">
        <f>'（別添）_計画書（無床診療所及びⅡを算定する有床診療所）'!AB122</f>
        <v>0</v>
      </c>
      <c r="AC133" s="594"/>
      <c r="AD133" s="594"/>
      <c r="AE133" s="594"/>
      <c r="AF133" s="594"/>
      <c r="AG133" s="112" t="s">
        <v>269</v>
      </c>
    </row>
    <row r="134" spans="1:35" ht="16.2" hidden="1" customHeight="1" outlineLevel="1">
      <c r="A134" s="472" t="s">
        <v>457</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673"/>
      <c r="AC134" s="673"/>
      <c r="AD134" s="673"/>
      <c r="AE134" s="673"/>
      <c r="AF134" s="673"/>
      <c r="AG134" s="479" t="s">
        <v>269</v>
      </c>
    </row>
    <row r="135" spans="1:35" ht="16.2" customHeight="1" collapsed="1">
      <c r="A135" s="95" t="s">
        <v>1768</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4"/>
      <c r="AC135" s="604"/>
      <c r="AD135" s="604"/>
      <c r="AE135" s="604"/>
      <c r="AF135" s="604"/>
      <c r="AG135" s="124" t="s">
        <v>269</v>
      </c>
    </row>
    <row r="136" spans="1:35" ht="16.2" hidden="1" customHeight="1" outlineLevel="1">
      <c r="A136" s="475" t="s">
        <v>458</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674">
        <f>AB134-AB132</f>
        <v>0</v>
      </c>
      <c r="AC136" s="674"/>
      <c r="AD136" s="674"/>
      <c r="AE136" s="674"/>
      <c r="AF136" s="674"/>
      <c r="AG136" s="479" t="s">
        <v>269</v>
      </c>
    </row>
    <row r="137" spans="1:35" ht="16.2" customHeight="1" collapsed="1">
      <c r="A137" s="99" t="s">
        <v>1769</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15">
        <f>AB135-AB133</f>
        <v>0</v>
      </c>
      <c r="AC137" s="715"/>
      <c r="AD137" s="715"/>
      <c r="AE137" s="715"/>
      <c r="AF137" s="715"/>
      <c r="AG137" s="124" t="s">
        <v>269</v>
      </c>
    </row>
    <row r="138" spans="1:35" ht="16.2" hidden="1" customHeight="1" outlineLevel="1">
      <c r="A138" s="88"/>
      <c r="B138" s="422" t="s">
        <v>1567</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18">
        <f>1000*AB131</f>
        <v>0</v>
      </c>
      <c r="AC138" s="718"/>
      <c r="AD138" s="718"/>
      <c r="AE138" s="718"/>
      <c r="AF138" s="718"/>
      <c r="AG138" s="515" t="s">
        <v>269</v>
      </c>
    </row>
    <row r="139" spans="1:35" ht="16.2" customHeight="1" collapsed="1" thickBot="1">
      <c r="A139" s="90"/>
      <c r="B139" s="101" t="s">
        <v>1679</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1"/>
      <c r="AC139" s="661"/>
      <c r="AD139" s="661"/>
      <c r="AE139" s="661"/>
      <c r="AF139" s="661"/>
      <c r="AG139" s="127" t="s">
        <v>290</v>
      </c>
    </row>
    <row r="140" spans="1:35" ht="16.350000000000001" customHeight="1" thickTop="1" thickBot="1">
      <c r="A140" s="91"/>
      <c r="B140" s="102" t="s">
        <v>1680</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6">
        <f>IFERROR(AB139/AB133*100,0)</f>
        <v>0</v>
      </c>
      <c r="AC140" s="716"/>
      <c r="AD140" s="716"/>
      <c r="AE140" s="716"/>
      <c r="AF140" s="716"/>
      <c r="AG140" s="128" t="s">
        <v>291</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1770</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8"/>
      <c r="AB142" s="628"/>
      <c r="AC142" s="628"/>
      <c r="AD142" s="628"/>
      <c r="AE142" s="628"/>
      <c r="AF142" s="628"/>
      <c r="AG142" s="628"/>
      <c r="AH142" s="195"/>
      <c r="AI142" s="195"/>
    </row>
    <row r="143" spans="1:35" ht="16.2" customHeight="1">
      <c r="A143" s="106" t="s">
        <v>1771</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595">
        <f>'（別添）_計画書（無床診療所及びⅡを算定する有床診療所）'!AB132</f>
        <v>0</v>
      </c>
      <c r="AC143" s="595"/>
      <c r="AD143" s="595"/>
      <c r="AE143" s="595"/>
      <c r="AF143" s="595"/>
      <c r="AG143" s="81" t="s">
        <v>288</v>
      </c>
      <c r="AH143" s="181"/>
      <c r="AI143" s="181"/>
    </row>
    <row r="144" spans="1:35" ht="16.2" hidden="1" customHeight="1" outlineLevel="1">
      <c r="A144" s="472" t="s">
        <v>459</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17">
        <f>'（別添）_計画書（無床診療所及びⅡを算定する有床診療所）'!AB133</f>
        <v>0</v>
      </c>
      <c r="AC144" s="717"/>
      <c r="AD144" s="717"/>
      <c r="AE144" s="717"/>
      <c r="AF144" s="717"/>
      <c r="AG144" s="478" t="s">
        <v>269</v>
      </c>
      <c r="AH144" s="181"/>
      <c r="AI144" s="181"/>
    </row>
    <row r="145" spans="1:34" ht="16.2" customHeight="1" collapsed="1">
      <c r="A145" s="407" t="s">
        <v>1772</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594">
        <f>'（別添）_計画書（無床診療所及びⅡを算定する有床診療所）'!AB134</f>
        <v>0</v>
      </c>
      <c r="AC145" s="594"/>
      <c r="AD145" s="594"/>
      <c r="AE145" s="594"/>
      <c r="AF145" s="594"/>
      <c r="AG145" s="112" t="s">
        <v>269</v>
      </c>
    </row>
    <row r="146" spans="1:34" ht="16.2" hidden="1" customHeight="1" outlineLevel="1">
      <c r="A146" s="472" t="s">
        <v>460</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673"/>
      <c r="AC146" s="673"/>
      <c r="AD146" s="673"/>
      <c r="AE146" s="673"/>
      <c r="AF146" s="673"/>
      <c r="AG146" s="479" t="s">
        <v>269</v>
      </c>
    </row>
    <row r="147" spans="1:34" ht="16.2" customHeight="1" collapsed="1">
      <c r="A147" s="95" t="s">
        <v>1773</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4"/>
      <c r="AC147" s="604"/>
      <c r="AD147" s="604"/>
      <c r="AE147" s="604"/>
      <c r="AF147" s="604"/>
      <c r="AG147" s="124" t="s">
        <v>269</v>
      </c>
    </row>
    <row r="148" spans="1:34" ht="16.2" hidden="1" customHeight="1" outlineLevel="1">
      <c r="A148" s="475" t="s">
        <v>461</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674">
        <f>AB146-AB144</f>
        <v>0</v>
      </c>
      <c r="AC148" s="674"/>
      <c r="AD148" s="674"/>
      <c r="AE148" s="674"/>
      <c r="AF148" s="674"/>
      <c r="AG148" s="479" t="s">
        <v>269</v>
      </c>
    </row>
    <row r="149" spans="1:34" ht="16.2" customHeight="1" collapsed="1">
      <c r="A149" s="99" t="s">
        <v>1705</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15">
        <f>AB147-AB145</f>
        <v>0</v>
      </c>
      <c r="AC149" s="715"/>
      <c r="AD149" s="715"/>
      <c r="AE149" s="715"/>
      <c r="AF149" s="715"/>
      <c r="AG149" s="124" t="s">
        <v>269</v>
      </c>
    </row>
    <row r="150" spans="1:34" ht="16.2" hidden="1" customHeight="1" outlineLevel="1">
      <c r="A150" s="88"/>
      <c r="B150" s="422" t="s">
        <v>1568</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4">
        <f>1000*AB143</f>
        <v>0</v>
      </c>
      <c r="AC150" s="604"/>
      <c r="AD150" s="604"/>
      <c r="AE150" s="604"/>
      <c r="AF150" s="604"/>
      <c r="AG150" s="127" t="s">
        <v>269</v>
      </c>
    </row>
    <row r="151" spans="1:34" ht="16.2" customHeight="1" collapsed="1" thickBot="1">
      <c r="A151" s="90"/>
      <c r="B151" s="101" t="s">
        <v>1685</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1"/>
      <c r="AC151" s="661"/>
      <c r="AD151" s="661"/>
      <c r="AE151" s="661"/>
      <c r="AF151" s="661"/>
      <c r="AG151" s="127" t="s">
        <v>290</v>
      </c>
    </row>
    <row r="152" spans="1:34" ht="16.350000000000001" customHeight="1" thickTop="1" thickBot="1">
      <c r="A152" s="91"/>
      <c r="B152" s="102" t="s">
        <v>1686</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6">
        <f>IFERROR(AB151/AB145*100,0)</f>
        <v>0</v>
      </c>
      <c r="AC152" s="716"/>
      <c r="AD152" s="716"/>
      <c r="AE152" s="716"/>
      <c r="AF152" s="716"/>
      <c r="AG152" s="128" t="s">
        <v>291</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442</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626"/>
      <c r="G157" s="626"/>
      <c r="H157" s="3" t="s">
        <v>16</v>
      </c>
      <c r="I157" s="626"/>
      <c r="J157" s="626"/>
      <c r="K157" s="3" t="s">
        <v>263</v>
      </c>
      <c r="L157" s="626"/>
      <c r="M157" s="626"/>
      <c r="N157" s="3" t="s">
        <v>18</v>
      </c>
      <c r="O157" s="3"/>
      <c r="P157" s="3"/>
      <c r="Q157" s="3" t="s">
        <v>443</v>
      </c>
      <c r="R157" s="3"/>
      <c r="S157" s="3"/>
      <c r="T157" s="3"/>
      <c r="U157" s="627"/>
      <c r="V157" s="627"/>
      <c r="W157" s="627"/>
      <c r="X157" s="627"/>
      <c r="Y157" s="627"/>
      <c r="Z157" s="627"/>
      <c r="AA157" s="627"/>
      <c r="AB157" s="627"/>
      <c r="AC157" s="627"/>
      <c r="AD157" s="627"/>
      <c r="AE157" s="627"/>
      <c r="AF157" s="627"/>
      <c r="AG157" s="19"/>
    </row>
    <row r="158" spans="1:34" ht="10.95"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95" customHeight="1">
      <c r="A159" s="3" t="s">
        <v>336</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D38:E38"/>
    <mergeCell ref="G38:H38"/>
    <mergeCell ref="M38:N38"/>
    <mergeCell ref="P38:Q38"/>
    <mergeCell ref="S38:X38"/>
    <mergeCell ref="Z38:AF38"/>
    <mergeCell ref="AB43:AF43"/>
    <mergeCell ref="AB44:AF44"/>
    <mergeCell ref="AB46:AF46"/>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68580</xdr:colOff>
                    <xdr:row>53</xdr:row>
                    <xdr:rowOff>175260</xdr:rowOff>
                  </from>
                  <to>
                    <xdr:col>32</xdr:col>
                    <xdr:colOff>175260</xdr:colOff>
                    <xdr:row>55</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1F2D752F-CD88-4ACB-BFD4-4A5A0435511B}">
            <xm:f>別添2!$C$14="新規届出"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1" id="{A126EE48-F613-44AA-9739-84983AB65CC3}">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topLeftCell="A46" zoomScaleNormal="100" zoomScaleSheetLayoutView="100" workbookViewId="0">
      <selection activeCell="AV155" sqref="AV155"/>
    </sheetView>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33" ht="16.2" customHeight="1">
      <c r="A1" s="3" t="s">
        <v>253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583" t="s">
        <v>462</v>
      </c>
      <c r="B2" s="583"/>
      <c r="C2" s="583"/>
      <c r="D2" s="583"/>
      <c r="E2" s="583"/>
      <c r="F2" s="583"/>
      <c r="G2" s="583"/>
      <c r="H2" s="583"/>
      <c r="I2" s="583"/>
      <c r="J2" s="583"/>
      <c r="K2" s="583"/>
      <c r="L2" s="583"/>
      <c r="M2" s="583"/>
      <c r="N2" s="583"/>
      <c r="O2" s="583"/>
      <c r="P2" s="583"/>
      <c r="Q2" s="583"/>
      <c r="R2" s="583"/>
      <c r="S2" s="583"/>
      <c r="T2" s="584"/>
      <c r="U2" s="584"/>
      <c r="V2" s="164" t="s">
        <v>390</v>
      </c>
      <c r="W2" s="2"/>
      <c r="X2" s="2"/>
      <c r="Y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6" t="s">
        <v>256</v>
      </c>
      <c r="T4" s="606"/>
      <c r="U4" s="606"/>
      <c r="V4" s="606"/>
      <c r="W4" s="606"/>
      <c r="X4" s="636" t="str">
        <f>IF('様式95_外来・在宅ベースアップ評価料（Ⅰ）'!H5=0,"",'様式95_外来・在宅ベースアップ評価料（Ⅰ）'!H5)</f>
        <v/>
      </c>
      <c r="Y4" s="704"/>
      <c r="Z4" s="704"/>
      <c r="AA4" s="704"/>
      <c r="AB4" s="704"/>
      <c r="AC4" s="704"/>
      <c r="AD4" s="704"/>
      <c r="AE4" s="704"/>
      <c r="AF4" s="704"/>
      <c r="AG4" s="705"/>
    </row>
    <row r="5" spans="1:33" ht="16.2" customHeight="1">
      <c r="A5" s="3"/>
      <c r="B5" s="3"/>
      <c r="C5" s="3"/>
      <c r="D5" s="3"/>
      <c r="E5" s="3"/>
      <c r="F5" s="3"/>
      <c r="G5" s="3"/>
      <c r="H5" s="3"/>
      <c r="I5" s="3"/>
      <c r="J5" s="3"/>
      <c r="K5" s="3"/>
      <c r="L5" s="3"/>
      <c r="M5" s="3"/>
      <c r="N5" s="3"/>
      <c r="O5" s="3"/>
      <c r="P5" s="3"/>
      <c r="Q5" s="3"/>
      <c r="R5" s="3"/>
      <c r="S5" s="3" t="s">
        <v>257</v>
      </c>
      <c r="T5" s="3"/>
      <c r="U5" s="3"/>
      <c r="V5" s="3"/>
      <c r="W5" s="3"/>
      <c r="X5" s="636" t="str">
        <f>IF('様式95_外来・在宅ベースアップ評価料（Ⅰ）'!H6=0,"",'様式95_外来・在宅ベースアップ評価料（Ⅰ）'!H6)</f>
        <v/>
      </c>
      <c r="Y5" s="704"/>
      <c r="Z5" s="704"/>
      <c r="AA5" s="704"/>
      <c r="AB5" s="704"/>
      <c r="AC5" s="704"/>
      <c r="AD5" s="704"/>
      <c r="AE5" s="704"/>
      <c r="AF5" s="704"/>
      <c r="AG5" s="705"/>
    </row>
    <row r="6" spans="1:33" ht="16.2" customHeight="1">
      <c r="A6" s="482" t="s">
        <v>1756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259</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709" t="s">
        <v>1502</v>
      </c>
      <c r="C8" s="710"/>
      <c r="D8" s="711" t="s">
        <v>260</v>
      </c>
      <c r="E8" s="712"/>
      <c r="F8" s="712"/>
      <c r="G8" s="712"/>
      <c r="H8" s="712"/>
      <c r="I8" s="712"/>
      <c r="J8" s="712"/>
      <c r="K8" s="712"/>
      <c r="L8" s="712"/>
      <c r="M8" s="712"/>
      <c r="N8" s="712"/>
      <c r="O8" s="712"/>
      <c r="P8" s="712"/>
      <c r="Q8" s="712"/>
      <c r="R8" s="712"/>
      <c r="S8" s="712"/>
      <c r="T8" s="712"/>
      <c r="U8" s="712"/>
      <c r="V8" s="712"/>
      <c r="W8" s="712"/>
      <c r="X8" s="712"/>
      <c r="Y8" s="712"/>
      <c r="Z8" s="712"/>
      <c r="AA8" s="3"/>
      <c r="AB8" s="3"/>
      <c r="AC8" s="3"/>
      <c r="AD8" s="3"/>
      <c r="AE8" s="3"/>
      <c r="AF8" s="3"/>
      <c r="AG8" s="413"/>
    </row>
    <row r="9" spans="1:33" ht="16.2" hidden="1" customHeight="1" outlineLevel="1" thickBot="1">
      <c r="A9" s="424"/>
      <c r="B9" s="709" t="s">
        <v>1502</v>
      </c>
      <c r="C9" s="710"/>
      <c r="D9" s="713" t="s">
        <v>261</v>
      </c>
      <c r="E9" s="714"/>
      <c r="F9" s="714"/>
      <c r="G9" s="714"/>
      <c r="H9" s="714"/>
      <c r="I9" s="714"/>
      <c r="J9" s="714"/>
      <c r="K9" s="714"/>
      <c r="L9" s="714"/>
      <c r="M9" s="714"/>
      <c r="N9" s="714"/>
      <c r="O9" s="714"/>
      <c r="P9" s="714"/>
      <c r="Q9" s="714"/>
      <c r="R9" s="714"/>
      <c r="S9" s="714"/>
      <c r="T9" s="714"/>
      <c r="U9" s="714"/>
      <c r="V9" s="714"/>
      <c r="W9" s="714"/>
      <c r="X9" s="714"/>
      <c r="Y9" s="714"/>
      <c r="Z9" s="714"/>
      <c r="AA9" s="3"/>
      <c r="AB9" s="3"/>
      <c r="AC9" s="3"/>
      <c r="AD9" s="3"/>
      <c r="AE9" s="3"/>
      <c r="AF9" s="3"/>
      <c r="AG9" s="413"/>
    </row>
    <row r="10" spans="1:33" ht="16.2"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1691</v>
      </c>
      <c r="B11" s="3"/>
      <c r="C11" s="3"/>
      <c r="D11" s="3"/>
      <c r="E11" s="3"/>
      <c r="F11" s="3"/>
      <c r="L11" s="3"/>
      <c r="M11" s="3"/>
      <c r="N11" s="3"/>
      <c r="O11" s="3"/>
      <c r="P11" s="3"/>
      <c r="Q11" s="3"/>
      <c r="R11" s="3"/>
      <c r="S11" s="3"/>
      <c r="T11" s="3"/>
      <c r="U11" s="3"/>
      <c r="V11" s="3"/>
      <c r="AE11" s="3"/>
      <c r="AF11" s="3"/>
      <c r="AG11" s="413"/>
    </row>
    <row r="12" spans="1:33" ht="16.2" customHeight="1" thickBot="1">
      <c r="B12" s="623" t="s">
        <v>15</v>
      </c>
      <c r="C12" s="642"/>
      <c r="D12" s="642"/>
      <c r="E12" s="706" t="str">
        <f>IF('（別添）_計画書（歯科診療所及びⅡを算定する有床診療所）'!E16=0,"",'（別添）_計画書（歯科診療所及びⅡを算定する有床診療所）'!E16)</f>
        <v/>
      </c>
      <c r="F12" s="706"/>
      <c r="G12" s="20" t="s">
        <v>16</v>
      </c>
      <c r="H12" s="706" t="str">
        <f>IF('（別添）_計画書（歯科診療所及びⅡを算定する有床診療所）'!H16=0,"",'（別添）_計画書（歯科診療所及びⅡを算定する有床診療所）'!H16)</f>
        <v/>
      </c>
      <c r="I12" s="706"/>
      <c r="J12" s="20" t="s">
        <v>263</v>
      </c>
      <c r="K12" s="20"/>
      <c r="L12" s="20" t="s">
        <v>264</v>
      </c>
      <c r="M12" s="20" t="s">
        <v>15</v>
      </c>
      <c r="N12" s="20"/>
      <c r="O12" s="706" t="str">
        <f>IF('（別添）_計画書（歯科診療所及びⅡを算定する有床診療所）'!O16=0,"",'（別添）_計画書（歯科診療所及びⅡを算定する有床診療所）'!O16)</f>
        <v/>
      </c>
      <c r="P12" s="706"/>
      <c r="Q12" s="20" t="s">
        <v>16</v>
      </c>
      <c r="R12" s="706" t="str">
        <f>IF('（別添）_計画書（歯科診療所及びⅡを算定する有床診療所）'!R16=0,"",'（別添）_計画書（歯科診療所及びⅡを算定する有床診療所）'!R16)</f>
        <v/>
      </c>
      <c r="S12" s="706"/>
      <c r="T12" s="21" t="s">
        <v>263</v>
      </c>
      <c r="V12" s="618">
        <f>'（別添）_計画書（歯科診療所及びⅡを算定する有床診療所）'!V16</f>
        <v>1</v>
      </c>
      <c r="W12" s="618"/>
      <c r="X12" s="618"/>
      <c r="Y12" s="619"/>
      <c r="Z12" s="3" t="s">
        <v>265</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1757</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23" t="s">
        <v>15</v>
      </c>
      <c r="C15" s="642"/>
      <c r="D15" s="642"/>
      <c r="E15" s="706" t="str">
        <f>IF('（別添）_計画書（歯科診療所及びⅡを算定する有床診療所）'!E21=0,"",'（別添）_計画書（歯科診療所及びⅡを算定する有床診療所）'!E21)</f>
        <v/>
      </c>
      <c r="F15" s="706"/>
      <c r="G15" s="20" t="s">
        <v>16</v>
      </c>
      <c r="H15" s="706" t="str">
        <f>IF('（別添）_計画書（歯科診療所及びⅡを算定する有床診療所）'!H21=0,"",'（別添）_計画書（歯科診療所及びⅡを算定する有床診療所）'!H21)</f>
        <v/>
      </c>
      <c r="I15" s="706"/>
      <c r="J15" s="20" t="s">
        <v>263</v>
      </c>
      <c r="K15" s="20"/>
      <c r="L15" s="20" t="s">
        <v>264</v>
      </c>
      <c r="M15" s="20" t="s">
        <v>15</v>
      </c>
      <c r="N15" s="20"/>
      <c r="O15" s="598">
        <v>7</v>
      </c>
      <c r="P15" s="598"/>
      <c r="Q15" s="20" t="s">
        <v>16</v>
      </c>
      <c r="R15" s="598">
        <v>3</v>
      </c>
      <c r="S15" s="598"/>
      <c r="T15" s="21" t="s">
        <v>263</v>
      </c>
      <c r="V15" s="618">
        <f>IFERROR(IF(E15=O15,R15-H15+1,IF(O15-E15=1,12-H15+1+R15,IF(O15-E15=2,12-H15+1+R15+12,"エラー"))),1)</f>
        <v>1</v>
      </c>
      <c r="W15" s="618"/>
      <c r="X15" s="618"/>
      <c r="Y15" s="619"/>
      <c r="Z15" s="3" t="s">
        <v>265</v>
      </c>
      <c r="AA15" s="3"/>
      <c r="AG15" s="413"/>
    </row>
    <row r="16" spans="1:33" ht="16.2" customHeight="1">
      <c r="B16" s="28"/>
      <c r="C16" s="28"/>
      <c r="D16" s="28"/>
      <c r="E16" s="28"/>
      <c r="F16" s="28"/>
      <c r="H16" s="28"/>
      <c r="I16" s="28"/>
      <c r="O16" s="28"/>
      <c r="P16" s="28"/>
      <c r="R16" s="28"/>
      <c r="S16" s="28"/>
      <c r="V16" s="483"/>
      <c r="W16" s="483"/>
      <c r="X16" s="483"/>
      <c r="Y16" s="483"/>
    </row>
    <row r="17" spans="1:36" ht="16.2" customHeight="1" thickBot="1">
      <c r="A17" s="482" t="s">
        <v>1758</v>
      </c>
      <c r="B17" s="482"/>
      <c r="C17" s="3"/>
      <c r="D17" s="3"/>
      <c r="E17" s="3"/>
      <c r="F17" s="3"/>
      <c r="G17" s="3"/>
      <c r="H17" s="3"/>
      <c r="I17" s="3"/>
      <c r="J17" s="3"/>
      <c r="K17" s="3"/>
      <c r="L17" s="3"/>
      <c r="M17" s="3"/>
      <c r="N17" s="3"/>
      <c r="O17" s="3"/>
      <c r="P17" s="3"/>
      <c r="Q17" s="3"/>
      <c r="R17" s="3"/>
      <c r="S17" s="3"/>
      <c r="T17" s="3"/>
      <c r="U17" s="3"/>
      <c r="W17" s="357"/>
      <c r="X17" s="782"/>
      <c r="Y17" s="782"/>
      <c r="Z17" s="3"/>
      <c r="AA17" s="3"/>
      <c r="AB17" s="3"/>
      <c r="AC17" s="3"/>
      <c r="AD17" s="3"/>
      <c r="AE17" s="3"/>
      <c r="AF17" s="3"/>
      <c r="AG17" s="413"/>
    </row>
    <row r="18" spans="1:36" ht="16.2" hidden="1" customHeight="1" outlineLevel="1" thickBot="1">
      <c r="A18" s="484" t="s">
        <v>367</v>
      </c>
      <c r="B18" s="484"/>
      <c r="C18" s="424"/>
      <c r="D18" s="424"/>
      <c r="E18" s="424"/>
      <c r="F18" s="424"/>
      <c r="G18" s="424"/>
      <c r="H18" s="424"/>
      <c r="I18" s="424"/>
      <c r="J18" s="424"/>
      <c r="K18" s="424"/>
      <c r="L18" s="424"/>
      <c r="M18" s="424"/>
      <c r="N18" s="424"/>
      <c r="O18" s="424"/>
      <c r="P18" s="424"/>
      <c r="Q18" s="424"/>
      <c r="R18" s="3"/>
      <c r="S18" s="3"/>
      <c r="T18" s="3"/>
      <c r="U18" s="3"/>
      <c r="W18" s="516" t="s">
        <v>1530</v>
      </c>
      <c r="X18" s="780" t="s">
        <v>341</v>
      </c>
      <c r="Y18" s="781"/>
      <c r="Z18" s="3"/>
      <c r="AA18" s="3"/>
      <c r="AB18" s="3"/>
      <c r="AC18" s="3"/>
      <c r="AD18" s="3"/>
      <c r="AE18" s="3"/>
      <c r="AF18" s="3"/>
      <c r="AG18" s="413"/>
      <c r="AH18" s="176" t="b">
        <v>0</v>
      </c>
    </row>
    <row r="19" spans="1:36" ht="16.2" hidden="1" customHeight="1" outlineLevel="1" thickBot="1">
      <c r="A19" s="485" t="s">
        <v>445</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2" hidden="1" customHeight="1" outlineLevel="1">
      <c r="A20" s="489" t="s">
        <v>463</v>
      </c>
      <c r="B20" s="427"/>
      <c r="C20" s="427"/>
      <c r="D20" s="427"/>
      <c r="E20" s="427"/>
      <c r="F20" s="427"/>
      <c r="G20" s="427"/>
      <c r="H20" s="427"/>
      <c r="I20" s="427"/>
      <c r="J20" s="427"/>
      <c r="K20" s="427"/>
      <c r="L20" s="427"/>
      <c r="M20" s="427"/>
      <c r="N20" s="427"/>
      <c r="O20" s="427"/>
      <c r="P20" s="427"/>
      <c r="Q20" s="427"/>
      <c r="R20" s="767"/>
      <c r="S20" s="768"/>
      <c r="T20" s="768"/>
      <c r="U20" s="768"/>
      <c r="V20" s="768"/>
      <c r="W20" s="768"/>
      <c r="X20" s="768"/>
      <c r="Y20" s="490"/>
      <c r="Z20" s="490"/>
      <c r="AA20" s="490"/>
      <c r="AB20" s="490"/>
      <c r="AC20" s="769"/>
      <c r="AD20" s="769"/>
      <c r="AE20" s="769"/>
      <c r="AF20" s="769"/>
      <c r="AG20" s="491"/>
    </row>
    <row r="21" spans="1:36" ht="16.2" hidden="1" customHeight="1" outlineLevel="1">
      <c r="A21" s="492"/>
      <c r="B21" s="770" t="s">
        <v>392</v>
      </c>
      <c r="C21" s="770"/>
      <c r="D21" s="770"/>
      <c r="E21" s="770"/>
      <c r="F21" s="770"/>
      <c r="G21" s="770"/>
      <c r="H21" s="770"/>
      <c r="I21" s="770"/>
      <c r="J21" s="770"/>
      <c r="K21" s="770"/>
      <c r="L21" s="770"/>
      <c r="M21" s="770"/>
      <c r="N21" s="770"/>
      <c r="O21" s="770"/>
      <c r="P21" s="770"/>
      <c r="Q21" s="770"/>
      <c r="R21" s="770"/>
      <c r="S21" s="754" t="s">
        <v>393</v>
      </c>
      <c r="T21" s="755"/>
      <c r="U21" s="755"/>
      <c r="V21" s="755"/>
      <c r="W21" s="755"/>
      <c r="X21" s="755"/>
      <c r="Y21" s="756"/>
      <c r="Z21" s="754" t="s">
        <v>346</v>
      </c>
      <c r="AA21" s="755"/>
      <c r="AB21" s="755"/>
      <c r="AC21" s="756"/>
      <c r="AD21" s="754" t="s">
        <v>347</v>
      </c>
      <c r="AE21" s="755"/>
      <c r="AF21" s="755"/>
      <c r="AG21" s="757"/>
    </row>
    <row r="22" spans="1:36" ht="16.2" hidden="1" customHeight="1" outlineLevel="1">
      <c r="A22" s="492"/>
      <c r="B22" s="493" t="s">
        <v>394</v>
      </c>
      <c r="C22" s="494" t="s">
        <v>15</v>
      </c>
      <c r="D22" s="688" t="str">
        <f>E15</f>
        <v/>
      </c>
      <c r="E22" s="688"/>
      <c r="F22" s="495" t="s">
        <v>16</v>
      </c>
      <c r="G22" s="688" t="str">
        <f>H15</f>
        <v/>
      </c>
      <c r="H22" s="688"/>
      <c r="I22" s="495" t="s">
        <v>263</v>
      </c>
      <c r="J22" s="495" t="s">
        <v>395</v>
      </c>
      <c r="K22" s="495" t="s">
        <v>396</v>
      </c>
      <c r="L22" s="495"/>
      <c r="M22" s="696"/>
      <c r="N22" s="696"/>
      <c r="O22" s="496" t="s">
        <v>16</v>
      </c>
      <c r="P22" s="696"/>
      <c r="Q22" s="696"/>
      <c r="R22" s="497" t="s">
        <v>263</v>
      </c>
      <c r="S22" s="764"/>
      <c r="T22" s="697"/>
      <c r="U22" s="697"/>
      <c r="V22" s="697"/>
      <c r="W22" s="697"/>
      <c r="X22" s="697"/>
      <c r="Y22" s="765"/>
      <c r="Z22" s="763" t="str">
        <f>IF(S22="","",VLOOKUP(S22,'リスト（外来）'!C:D,2,FALSE))</f>
        <v/>
      </c>
      <c r="AA22" s="688"/>
      <c r="AB22" s="688"/>
      <c r="AC22" s="498" t="s">
        <v>275</v>
      </c>
      <c r="AD22" s="763" t="str">
        <f>IF(S22="","",VLOOKUP(S22,'リスト（外来）'!C:E,3,FALSE))</f>
        <v/>
      </c>
      <c r="AE22" s="688"/>
      <c r="AF22" s="688"/>
      <c r="AG22" s="499" t="s">
        <v>275</v>
      </c>
    </row>
    <row r="23" spans="1:36" ht="16.2" hidden="1" customHeight="1" outlineLevel="1">
      <c r="A23" s="492"/>
      <c r="B23" s="493" t="s">
        <v>397</v>
      </c>
      <c r="C23" s="494" t="s">
        <v>15</v>
      </c>
      <c r="D23" s="696"/>
      <c r="E23" s="696"/>
      <c r="F23" s="495" t="s">
        <v>16</v>
      </c>
      <c r="G23" s="696"/>
      <c r="H23" s="696"/>
      <c r="I23" s="495" t="s">
        <v>263</v>
      </c>
      <c r="J23" s="495" t="s">
        <v>395</v>
      </c>
      <c r="K23" s="495" t="s">
        <v>396</v>
      </c>
      <c r="L23" s="495"/>
      <c r="M23" s="696"/>
      <c r="N23" s="696"/>
      <c r="O23" s="496" t="s">
        <v>16</v>
      </c>
      <c r="P23" s="696"/>
      <c r="Q23" s="696"/>
      <c r="R23" s="497" t="s">
        <v>263</v>
      </c>
      <c r="S23" s="764"/>
      <c r="T23" s="697"/>
      <c r="U23" s="697"/>
      <c r="V23" s="697"/>
      <c r="W23" s="697"/>
      <c r="X23" s="697"/>
      <c r="Y23" s="765"/>
      <c r="Z23" s="763" t="str">
        <f>IF(S23="","",VLOOKUP(S23,'リスト（外来）'!C:D,2,FALSE))</f>
        <v/>
      </c>
      <c r="AA23" s="688"/>
      <c r="AB23" s="688"/>
      <c r="AC23" s="498" t="s">
        <v>275</v>
      </c>
      <c r="AD23" s="763" t="str">
        <f>IF(S23="","",VLOOKUP(S23,'リスト（外来）'!C:E,3,FALSE))</f>
        <v/>
      </c>
      <c r="AE23" s="688"/>
      <c r="AF23" s="688"/>
      <c r="AG23" s="499" t="s">
        <v>275</v>
      </c>
    </row>
    <row r="24" spans="1:36" ht="16.2" hidden="1" customHeight="1" outlineLevel="1">
      <c r="A24" s="492"/>
      <c r="B24" s="493" t="s">
        <v>398</v>
      </c>
      <c r="C24" s="494" t="s">
        <v>15</v>
      </c>
      <c r="D24" s="696"/>
      <c r="E24" s="696"/>
      <c r="F24" s="495" t="s">
        <v>16</v>
      </c>
      <c r="G24" s="696"/>
      <c r="H24" s="696"/>
      <c r="I24" s="495" t="s">
        <v>263</v>
      </c>
      <c r="J24" s="495" t="s">
        <v>395</v>
      </c>
      <c r="K24" s="495" t="s">
        <v>396</v>
      </c>
      <c r="L24" s="495"/>
      <c r="M24" s="696"/>
      <c r="N24" s="696"/>
      <c r="O24" s="496" t="s">
        <v>16</v>
      </c>
      <c r="P24" s="696"/>
      <c r="Q24" s="696"/>
      <c r="R24" s="497" t="s">
        <v>263</v>
      </c>
      <c r="S24" s="764"/>
      <c r="T24" s="697"/>
      <c r="U24" s="697"/>
      <c r="V24" s="697"/>
      <c r="W24" s="697"/>
      <c r="X24" s="697"/>
      <c r="Y24" s="765"/>
      <c r="Z24" s="763" t="str">
        <f>IF(S24="","",VLOOKUP(S24,'リスト（外来）'!C:D,2,FALSE))</f>
        <v/>
      </c>
      <c r="AA24" s="688"/>
      <c r="AB24" s="688"/>
      <c r="AC24" s="498" t="s">
        <v>275</v>
      </c>
      <c r="AD24" s="763" t="str">
        <f>IF(S24="","",VLOOKUP(S24,'リスト（外来）'!C:E,3,FALSE))</f>
        <v/>
      </c>
      <c r="AE24" s="688"/>
      <c r="AF24" s="688"/>
      <c r="AG24" s="499" t="s">
        <v>275</v>
      </c>
    </row>
    <row r="25" spans="1:36" ht="16.2" hidden="1" customHeight="1" outlineLevel="1">
      <c r="A25" s="492"/>
      <c r="B25" s="500" t="s">
        <v>399</v>
      </c>
      <c r="C25" s="494" t="s">
        <v>15</v>
      </c>
      <c r="D25" s="696"/>
      <c r="E25" s="696"/>
      <c r="F25" s="495" t="s">
        <v>16</v>
      </c>
      <c r="G25" s="696"/>
      <c r="H25" s="696"/>
      <c r="I25" s="495" t="s">
        <v>263</v>
      </c>
      <c r="J25" s="495" t="s">
        <v>395</v>
      </c>
      <c r="K25" s="495" t="s">
        <v>396</v>
      </c>
      <c r="L25" s="495"/>
      <c r="M25" s="696"/>
      <c r="N25" s="696"/>
      <c r="O25" s="496" t="s">
        <v>16</v>
      </c>
      <c r="P25" s="696"/>
      <c r="Q25" s="696"/>
      <c r="R25" s="497" t="s">
        <v>263</v>
      </c>
      <c r="S25" s="764"/>
      <c r="T25" s="697"/>
      <c r="U25" s="697"/>
      <c r="V25" s="697"/>
      <c r="W25" s="697"/>
      <c r="X25" s="697"/>
      <c r="Y25" s="765"/>
      <c r="Z25" s="763" t="str">
        <f>IF(S25="","",VLOOKUP(S25,'リスト（外来）'!C:D,2,FALSE))</f>
        <v/>
      </c>
      <c r="AA25" s="688"/>
      <c r="AB25" s="688"/>
      <c r="AC25" s="498" t="s">
        <v>275</v>
      </c>
      <c r="AD25" s="763" t="str">
        <f>IF(S25="","",VLOOKUP(S25,'リスト（外来）'!C:E,3,FALSE))</f>
        <v/>
      </c>
      <c r="AE25" s="688"/>
      <c r="AF25" s="688"/>
      <c r="AG25" s="499" t="s">
        <v>275</v>
      </c>
    </row>
    <row r="26" spans="1:36" ht="16.2" hidden="1" customHeight="1" outlineLevel="1">
      <c r="A26" s="501" t="s">
        <v>400</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2"/>
      <c r="AD26" s="762"/>
      <c r="AE26" s="762"/>
      <c r="AF26" s="762"/>
      <c r="AG26" s="499"/>
      <c r="AJ26" s="359"/>
    </row>
    <row r="27" spans="1:36" ht="16.2" hidden="1" customHeight="1" outlineLevel="1">
      <c r="A27" s="492"/>
      <c r="B27" s="754" t="s">
        <v>392</v>
      </c>
      <c r="C27" s="755"/>
      <c r="D27" s="755"/>
      <c r="E27" s="755"/>
      <c r="F27" s="755"/>
      <c r="G27" s="755"/>
      <c r="H27" s="755"/>
      <c r="I27" s="755"/>
      <c r="J27" s="755"/>
      <c r="K27" s="755"/>
      <c r="L27" s="755"/>
      <c r="M27" s="755"/>
      <c r="N27" s="755"/>
      <c r="O27" s="755"/>
      <c r="P27" s="755"/>
      <c r="Q27" s="755"/>
      <c r="R27" s="756"/>
      <c r="S27" s="754" t="s">
        <v>447</v>
      </c>
      <c r="T27" s="755"/>
      <c r="U27" s="755"/>
      <c r="V27" s="755"/>
      <c r="W27" s="755"/>
      <c r="X27" s="755"/>
      <c r="Y27" s="756"/>
      <c r="Z27" s="755" t="s">
        <v>448</v>
      </c>
      <c r="AA27" s="755"/>
      <c r="AB27" s="755"/>
      <c r="AC27" s="755"/>
      <c r="AD27" s="755"/>
      <c r="AE27" s="755"/>
      <c r="AF27" s="755"/>
      <c r="AG27" s="757"/>
    </row>
    <row r="28" spans="1:36" ht="16.2" hidden="1" customHeight="1" outlineLevel="1">
      <c r="A28" s="492"/>
      <c r="B28" s="493" t="s">
        <v>394</v>
      </c>
      <c r="C28" s="494" t="s">
        <v>15</v>
      </c>
      <c r="D28" s="688" t="str">
        <f>IF(D22="","",D22)</f>
        <v/>
      </c>
      <c r="E28" s="688"/>
      <c r="F28" s="495" t="s">
        <v>16</v>
      </c>
      <c r="G28" s="688" t="str">
        <f>IF(G22="","",G22)</f>
        <v/>
      </c>
      <c r="H28" s="688"/>
      <c r="I28" s="495" t="s">
        <v>263</v>
      </c>
      <c r="J28" s="495" t="s">
        <v>395</v>
      </c>
      <c r="K28" s="495" t="s">
        <v>396</v>
      </c>
      <c r="L28" s="495"/>
      <c r="M28" s="742" t="str">
        <f>IF(M22="","",M22)</f>
        <v/>
      </c>
      <c r="N28" s="742"/>
      <c r="O28" s="496" t="s">
        <v>16</v>
      </c>
      <c r="P28" s="742" t="str">
        <f>IF(P22="","",P22)</f>
        <v/>
      </c>
      <c r="Q28" s="742"/>
      <c r="R28" s="497" t="s">
        <v>263</v>
      </c>
      <c r="S28" s="758"/>
      <c r="T28" s="759"/>
      <c r="U28" s="759"/>
      <c r="V28" s="759"/>
      <c r="W28" s="759"/>
      <c r="X28" s="759"/>
      <c r="Y28" s="502" t="s">
        <v>277</v>
      </c>
      <c r="Z28" s="760"/>
      <c r="AA28" s="761"/>
      <c r="AB28" s="761"/>
      <c r="AC28" s="761"/>
      <c r="AD28" s="761"/>
      <c r="AE28" s="761"/>
      <c r="AF28" s="761"/>
      <c r="AG28" s="499" t="s">
        <v>277</v>
      </c>
    </row>
    <row r="29" spans="1:36" ht="16.2" hidden="1" customHeight="1" outlineLevel="1">
      <c r="A29" s="492"/>
      <c r="B29" s="493" t="s">
        <v>397</v>
      </c>
      <c r="C29" s="494" t="s">
        <v>15</v>
      </c>
      <c r="D29" s="742" t="str">
        <f>IF(D23="","",D23)</f>
        <v/>
      </c>
      <c r="E29" s="742"/>
      <c r="F29" s="495" t="s">
        <v>16</v>
      </c>
      <c r="G29" s="742" t="str">
        <f>IF(G23="","",G23)</f>
        <v/>
      </c>
      <c r="H29" s="742"/>
      <c r="I29" s="495" t="s">
        <v>263</v>
      </c>
      <c r="J29" s="495" t="s">
        <v>395</v>
      </c>
      <c r="K29" s="495" t="s">
        <v>396</v>
      </c>
      <c r="L29" s="495"/>
      <c r="M29" s="742" t="str">
        <f>IF(M23="","",M23)</f>
        <v/>
      </c>
      <c r="N29" s="742"/>
      <c r="O29" s="496" t="s">
        <v>16</v>
      </c>
      <c r="P29" s="742" t="str">
        <f>IF(P23="","",P23)</f>
        <v/>
      </c>
      <c r="Q29" s="742"/>
      <c r="R29" s="497" t="s">
        <v>263</v>
      </c>
      <c r="S29" s="758"/>
      <c r="T29" s="759"/>
      <c r="U29" s="759"/>
      <c r="V29" s="759"/>
      <c r="W29" s="759"/>
      <c r="X29" s="759"/>
      <c r="Y29" s="502" t="s">
        <v>277</v>
      </c>
      <c r="Z29" s="760"/>
      <c r="AA29" s="761"/>
      <c r="AB29" s="761"/>
      <c r="AC29" s="761"/>
      <c r="AD29" s="761"/>
      <c r="AE29" s="761"/>
      <c r="AF29" s="761"/>
      <c r="AG29" s="499" t="s">
        <v>277</v>
      </c>
    </row>
    <row r="30" spans="1:36" ht="16.2" hidden="1" customHeight="1" outlineLevel="1">
      <c r="A30" s="492"/>
      <c r="B30" s="493" t="s">
        <v>398</v>
      </c>
      <c r="C30" s="494" t="s">
        <v>15</v>
      </c>
      <c r="D30" s="742" t="str">
        <f>IF(D24="","",D24)</f>
        <v/>
      </c>
      <c r="E30" s="742"/>
      <c r="F30" s="495" t="s">
        <v>16</v>
      </c>
      <c r="G30" s="742" t="str">
        <f>IF(G24="","",G24)</f>
        <v/>
      </c>
      <c r="H30" s="742"/>
      <c r="I30" s="495" t="s">
        <v>263</v>
      </c>
      <c r="J30" s="495" t="s">
        <v>395</v>
      </c>
      <c r="K30" s="495" t="s">
        <v>396</v>
      </c>
      <c r="L30" s="495"/>
      <c r="M30" s="742" t="str">
        <f>IF(M24="","",M24)</f>
        <v/>
      </c>
      <c r="N30" s="742"/>
      <c r="O30" s="496" t="s">
        <v>16</v>
      </c>
      <c r="P30" s="742" t="str">
        <f>IF(P24="","",P24)</f>
        <v/>
      </c>
      <c r="Q30" s="742"/>
      <c r="R30" s="497" t="s">
        <v>263</v>
      </c>
      <c r="S30" s="758"/>
      <c r="T30" s="759"/>
      <c r="U30" s="759"/>
      <c r="V30" s="759"/>
      <c r="W30" s="759"/>
      <c r="X30" s="759"/>
      <c r="Y30" s="502" t="s">
        <v>277</v>
      </c>
      <c r="Z30" s="760"/>
      <c r="AA30" s="761"/>
      <c r="AB30" s="761"/>
      <c r="AC30" s="761"/>
      <c r="AD30" s="761"/>
      <c r="AE30" s="761"/>
      <c r="AF30" s="761"/>
      <c r="AG30" s="499" t="s">
        <v>277</v>
      </c>
    </row>
    <row r="31" spans="1:36" ht="16.2" hidden="1" customHeight="1" outlineLevel="1">
      <c r="A31" s="503"/>
      <c r="B31" s="500" t="s">
        <v>399</v>
      </c>
      <c r="C31" s="494" t="s">
        <v>15</v>
      </c>
      <c r="D31" s="742" t="str">
        <f>IF(D25="","",D25)</f>
        <v/>
      </c>
      <c r="E31" s="742"/>
      <c r="F31" s="495" t="s">
        <v>16</v>
      </c>
      <c r="G31" s="742" t="str">
        <f>IF(G25="","",G25)</f>
        <v/>
      </c>
      <c r="H31" s="742"/>
      <c r="I31" s="495" t="s">
        <v>263</v>
      </c>
      <c r="J31" s="495" t="s">
        <v>395</v>
      </c>
      <c r="K31" s="495" t="s">
        <v>396</v>
      </c>
      <c r="L31" s="495"/>
      <c r="M31" s="742" t="str">
        <f>IF(M25="","",M25)</f>
        <v/>
      </c>
      <c r="N31" s="742"/>
      <c r="O31" s="496" t="s">
        <v>16</v>
      </c>
      <c r="P31" s="742" t="str">
        <f>IF(P25="","",P25)</f>
        <v/>
      </c>
      <c r="Q31" s="742"/>
      <c r="R31" s="497" t="s">
        <v>263</v>
      </c>
      <c r="S31" s="758"/>
      <c r="T31" s="759"/>
      <c r="U31" s="759"/>
      <c r="V31" s="759"/>
      <c r="W31" s="759"/>
      <c r="X31" s="759"/>
      <c r="Y31" s="502" t="s">
        <v>277</v>
      </c>
      <c r="Z31" s="760"/>
      <c r="AA31" s="761"/>
      <c r="AB31" s="761"/>
      <c r="AC31" s="761"/>
      <c r="AD31" s="761"/>
      <c r="AE31" s="761"/>
      <c r="AF31" s="761"/>
      <c r="AG31" s="499" t="s">
        <v>277</v>
      </c>
    </row>
    <row r="32" spans="1:36" ht="16.2" hidden="1" customHeight="1" outlineLevel="1">
      <c r="A32" s="492"/>
      <c r="B32" s="747" t="s">
        <v>402</v>
      </c>
      <c r="C32" s="748"/>
      <c r="D32" s="748"/>
      <c r="E32" s="748"/>
      <c r="F32" s="748"/>
      <c r="G32" s="748"/>
      <c r="H32" s="748"/>
      <c r="I32" s="748"/>
      <c r="J32" s="748"/>
      <c r="K32" s="748"/>
      <c r="L32" s="748"/>
      <c r="M32" s="748"/>
      <c r="N32" s="748"/>
      <c r="O32" s="748"/>
      <c r="P32" s="748"/>
      <c r="Q32" s="748"/>
      <c r="R32" s="749"/>
      <c r="S32" s="750">
        <f>SUM(S28:X31)</f>
        <v>0</v>
      </c>
      <c r="T32" s="751"/>
      <c r="U32" s="751"/>
      <c r="V32" s="751"/>
      <c r="W32" s="751"/>
      <c r="X32" s="751"/>
      <c r="Y32" s="502" t="s">
        <v>277</v>
      </c>
      <c r="Z32" s="752">
        <f>SUM(Z28:AF31)</f>
        <v>0</v>
      </c>
      <c r="AA32" s="672"/>
      <c r="AB32" s="672"/>
      <c r="AC32" s="672"/>
      <c r="AD32" s="672"/>
      <c r="AE32" s="672"/>
      <c r="AF32" s="672"/>
      <c r="AG32" s="499" t="s">
        <v>277</v>
      </c>
    </row>
    <row r="33" spans="1:43" ht="16.2" hidden="1" customHeight="1" outlineLevel="1">
      <c r="A33" s="501" t="s">
        <v>464</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3"/>
      <c r="AD33" s="753"/>
      <c r="AE33" s="753"/>
      <c r="AF33" s="753"/>
      <c r="AG33" s="505"/>
    </row>
    <row r="34" spans="1:43" ht="16.2" hidden="1" customHeight="1" outlineLevel="1">
      <c r="A34" s="492"/>
      <c r="B34" s="754" t="s">
        <v>392</v>
      </c>
      <c r="C34" s="755"/>
      <c r="D34" s="755"/>
      <c r="E34" s="755"/>
      <c r="F34" s="755"/>
      <c r="G34" s="755"/>
      <c r="H34" s="755"/>
      <c r="I34" s="755"/>
      <c r="J34" s="755"/>
      <c r="K34" s="755"/>
      <c r="L34" s="755"/>
      <c r="M34" s="755"/>
      <c r="N34" s="755"/>
      <c r="O34" s="755"/>
      <c r="P34" s="755"/>
      <c r="Q34" s="755"/>
      <c r="R34" s="756"/>
      <c r="S34" s="754" t="s">
        <v>450</v>
      </c>
      <c r="T34" s="755"/>
      <c r="U34" s="755"/>
      <c r="V34" s="755"/>
      <c r="W34" s="755"/>
      <c r="X34" s="755"/>
      <c r="Y34" s="756"/>
      <c r="Z34" s="755" t="s">
        <v>451</v>
      </c>
      <c r="AA34" s="755"/>
      <c r="AB34" s="755"/>
      <c r="AC34" s="755"/>
      <c r="AD34" s="755"/>
      <c r="AE34" s="755"/>
      <c r="AF34" s="755"/>
      <c r="AG34" s="757"/>
    </row>
    <row r="35" spans="1:43" ht="16.2" hidden="1" customHeight="1" outlineLevel="1">
      <c r="A35" s="492"/>
      <c r="B35" s="493" t="s">
        <v>394</v>
      </c>
      <c r="C35" s="494" t="s">
        <v>15</v>
      </c>
      <c r="D35" s="688" t="str">
        <f>IF(D22="","",D22)</f>
        <v/>
      </c>
      <c r="E35" s="688"/>
      <c r="F35" s="495" t="s">
        <v>16</v>
      </c>
      <c r="G35" s="688" t="str">
        <f>IF(G22="","",G22)</f>
        <v/>
      </c>
      <c r="H35" s="688"/>
      <c r="I35" s="495" t="s">
        <v>263</v>
      </c>
      <c r="J35" s="495" t="s">
        <v>395</v>
      </c>
      <c r="K35" s="495" t="s">
        <v>396</v>
      </c>
      <c r="L35" s="495"/>
      <c r="M35" s="742" t="str">
        <f>IF(M22="","",M22)</f>
        <v/>
      </c>
      <c r="N35" s="742"/>
      <c r="O35" s="496" t="s">
        <v>16</v>
      </c>
      <c r="P35" s="742" t="str">
        <f>IF(P22="","",P22)</f>
        <v/>
      </c>
      <c r="Q35" s="742"/>
      <c r="R35" s="496" t="s">
        <v>263</v>
      </c>
      <c r="S35" s="743" t="str">
        <f>IFERROR(S28*Z22*10,"")</f>
        <v/>
      </c>
      <c r="T35" s="744"/>
      <c r="U35" s="744"/>
      <c r="V35" s="744"/>
      <c r="W35" s="744"/>
      <c r="X35" s="744"/>
      <c r="Y35" s="502" t="s">
        <v>269</v>
      </c>
      <c r="Z35" s="745" t="str">
        <f>IFERROR(Z28*AD22*10,"")</f>
        <v/>
      </c>
      <c r="AA35" s="746"/>
      <c r="AB35" s="746"/>
      <c r="AC35" s="746"/>
      <c r="AD35" s="746"/>
      <c r="AE35" s="746"/>
      <c r="AF35" s="746"/>
      <c r="AG35" s="499" t="s">
        <v>269</v>
      </c>
    </row>
    <row r="36" spans="1:43" ht="16.2" hidden="1" customHeight="1" outlineLevel="1">
      <c r="A36" s="492"/>
      <c r="B36" s="493" t="s">
        <v>397</v>
      </c>
      <c r="C36" s="494" t="s">
        <v>15</v>
      </c>
      <c r="D36" s="742" t="str">
        <f>IF(D23="","",D23)</f>
        <v/>
      </c>
      <c r="E36" s="742"/>
      <c r="F36" s="495" t="s">
        <v>16</v>
      </c>
      <c r="G36" s="742" t="str">
        <f>IF(G23="","",G23)</f>
        <v/>
      </c>
      <c r="H36" s="742"/>
      <c r="I36" s="495" t="s">
        <v>263</v>
      </c>
      <c r="J36" s="495" t="s">
        <v>395</v>
      </c>
      <c r="K36" s="495" t="s">
        <v>396</v>
      </c>
      <c r="L36" s="495"/>
      <c r="M36" s="742" t="str">
        <f>IF(M23="","",M23)</f>
        <v/>
      </c>
      <c r="N36" s="742"/>
      <c r="O36" s="496" t="s">
        <v>16</v>
      </c>
      <c r="P36" s="742" t="str">
        <f>IF(P23="","",P23)</f>
        <v/>
      </c>
      <c r="Q36" s="742"/>
      <c r="R36" s="496" t="s">
        <v>263</v>
      </c>
      <c r="S36" s="743" t="str">
        <f t="shared" ref="S36:S38" si="0">IFERROR(S29*Z23*10,"")</f>
        <v/>
      </c>
      <c r="T36" s="744"/>
      <c r="U36" s="744"/>
      <c r="V36" s="744"/>
      <c r="W36" s="744"/>
      <c r="X36" s="744"/>
      <c r="Y36" s="502" t="s">
        <v>269</v>
      </c>
      <c r="Z36" s="745" t="str">
        <f t="shared" ref="Z36:Z37" si="1">IFERROR(Z29*AD23*10,"")</f>
        <v/>
      </c>
      <c r="AA36" s="746"/>
      <c r="AB36" s="746"/>
      <c r="AC36" s="746"/>
      <c r="AD36" s="746"/>
      <c r="AE36" s="746"/>
      <c r="AF36" s="746"/>
      <c r="AG36" s="499" t="s">
        <v>269</v>
      </c>
    </row>
    <row r="37" spans="1:43" ht="16.2" hidden="1" customHeight="1" outlineLevel="1">
      <c r="A37" s="492"/>
      <c r="B37" s="493" t="s">
        <v>398</v>
      </c>
      <c r="C37" s="494" t="s">
        <v>15</v>
      </c>
      <c r="D37" s="742" t="str">
        <f>IF(D24="","",D24)</f>
        <v/>
      </c>
      <c r="E37" s="742"/>
      <c r="F37" s="495" t="s">
        <v>16</v>
      </c>
      <c r="G37" s="742" t="str">
        <f>IF(G24="","",G24)</f>
        <v/>
      </c>
      <c r="H37" s="742"/>
      <c r="I37" s="495" t="s">
        <v>263</v>
      </c>
      <c r="J37" s="495" t="s">
        <v>395</v>
      </c>
      <c r="K37" s="495" t="s">
        <v>396</v>
      </c>
      <c r="L37" s="495"/>
      <c r="M37" s="742" t="str">
        <f>IF(M24="","",M24)</f>
        <v/>
      </c>
      <c r="N37" s="742"/>
      <c r="O37" s="496" t="s">
        <v>16</v>
      </c>
      <c r="P37" s="742" t="str">
        <f>IF(P24="","",P24)</f>
        <v/>
      </c>
      <c r="Q37" s="742"/>
      <c r="R37" s="496" t="s">
        <v>263</v>
      </c>
      <c r="S37" s="743" t="str">
        <f t="shared" si="0"/>
        <v/>
      </c>
      <c r="T37" s="744"/>
      <c r="U37" s="744"/>
      <c r="V37" s="744"/>
      <c r="W37" s="744"/>
      <c r="X37" s="744"/>
      <c r="Y37" s="502" t="s">
        <v>269</v>
      </c>
      <c r="Z37" s="745" t="str">
        <f t="shared" si="1"/>
        <v/>
      </c>
      <c r="AA37" s="746"/>
      <c r="AB37" s="746"/>
      <c r="AC37" s="746"/>
      <c r="AD37" s="746"/>
      <c r="AE37" s="746"/>
      <c r="AF37" s="746"/>
      <c r="AG37" s="499" t="s">
        <v>269</v>
      </c>
    </row>
    <row r="38" spans="1:43" ht="16.2" hidden="1" customHeight="1" outlineLevel="1">
      <c r="A38" s="492"/>
      <c r="B38" s="506" t="s">
        <v>399</v>
      </c>
      <c r="C38" s="507" t="s">
        <v>15</v>
      </c>
      <c r="D38" s="742" t="str">
        <f>IF(D25="","",D25)</f>
        <v/>
      </c>
      <c r="E38" s="742"/>
      <c r="F38" s="495" t="s">
        <v>16</v>
      </c>
      <c r="G38" s="742" t="str">
        <f>IF(G25="","",G25)</f>
        <v/>
      </c>
      <c r="H38" s="742"/>
      <c r="I38" s="495" t="s">
        <v>263</v>
      </c>
      <c r="J38" s="495" t="s">
        <v>395</v>
      </c>
      <c r="K38" s="495" t="s">
        <v>396</v>
      </c>
      <c r="L38" s="495"/>
      <c r="M38" s="742" t="str">
        <f>IF(M25="","",M25)</f>
        <v/>
      </c>
      <c r="N38" s="742"/>
      <c r="O38" s="496" t="s">
        <v>16</v>
      </c>
      <c r="P38" s="742" t="str">
        <f>IF(P25="","",P25)</f>
        <v/>
      </c>
      <c r="Q38" s="742"/>
      <c r="R38" s="496" t="s">
        <v>263</v>
      </c>
      <c r="S38" s="743" t="str">
        <f t="shared" si="0"/>
        <v/>
      </c>
      <c r="T38" s="744"/>
      <c r="U38" s="744"/>
      <c r="V38" s="744"/>
      <c r="W38" s="744"/>
      <c r="X38" s="744"/>
      <c r="Y38" s="502" t="s">
        <v>269</v>
      </c>
      <c r="Z38" s="745" t="str">
        <f>IFERROR(Z31*AD25*10,"")</f>
        <v/>
      </c>
      <c r="AA38" s="746"/>
      <c r="AB38" s="746"/>
      <c r="AC38" s="746"/>
      <c r="AD38" s="746"/>
      <c r="AE38" s="746"/>
      <c r="AF38" s="746"/>
      <c r="AG38" s="499" t="s">
        <v>269</v>
      </c>
    </row>
    <row r="39" spans="1:43" s="49" customFormat="1" ht="16.2" hidden="1" customHeight="1" outlineLevel="1">
      <c r="A39" s="492"/>
      <c r="B39" s="506" t="s">
        <v>405</v>
      </c>
      <c r="C39" s="498" t="s">
        <v>406</v>
      </c>
      <c r="D39" s="508"/>
      <c r="E39" s="508"/>
      <c r="F39" s="498"/>
      <c r="G39" s="508"/>
      <c r="H39" s="508"/>
      <c r="I39" s="498"/>
      <c r="J39" s="498"/>
      <c r="K39" s="498"/>
      <c r="L39" s="498"/>
      <c r="M39" s="508"/>
      <c r="N39" s="508"/>
      <c r="O39" s="508"/>
      <c r="P39" s="508"/>
      <c r="Q39" s="508"/>
      <c r="R39" s="508"/>
      <c r="S39" s="508"/>
      <c r="T39" s="508"/>
      <c r="U39" s="508"/>
      <c r="V39" s="508"/>
      <c r="W39" s="508"/>
      <c r="X39" s="508"/>
      <c r="Y39" s="508"/>
      <c r="Z39" s="732">
        <v>1</v>
      </c>
      <c r="AA39" s="696"/>
      <c r="AB39" s="696"/>
      <c r="AC39" s="696"/>
      <c r="AD39" s="696"/>
      <c r="AE39" s="696"/>
      <c r="AF39" s="696"/>
      <c r="AG39" s="499" t="s">
        <v>269</v>
      </c>
      <c r="AH39" s="206"/>
      <c r="AI39" s="206"/>
      <c r="AJ39" s="206"/>
      <c r="AK39" s="206"/>
      <c r="AL39" s="206"/>
      <c r="AM39" s="206"/>
      <c r="AN39" s="206"/>
      <c r="AO39" s="206"/>
      <c r="AP39" s="206"/>
      <c r="AQ39" s="206"/>
    </row>
    <row r="40" spans="1:43" s="49" customFormat="1" ht="16.2" hidden="1" customHeight="1" outlineLevel="1">
      <c r="A40" s="492"/>
      <c r="B40" s="500" t="s">
        <v>407</v>
      </c>
      <c r="C40" s="498" t="s">
        <v>465</v>
      </c>
      <c r="D40" s="508"/>
      <c r="E40" s="508"/>
      <c r="F40" s="498"/>
      <c r="G40" s="508"/>
      <c r="H40" s="508"/>
      <c r="I40" s="498"/>
      <c r="J40" s="498"/>
      <c r="K40" s="498"/>
      <c r="L40" s="498"/>
      <c r="M40" s="508"/>
      <c r="N40" s="508"/>
      <c r="O40" s="508"/>
      <c r="P40" s="508"/>
      <c r="Q40" s="508"/>
      <c r="R40" s="508"/>
      <c r="S40" s="508"/>
      <c r="T40" s="508"/>
      <c r="U40" s="508"/>
      <c r="V40" s="508"/>
      <c r="W40" s="508"/>
      <c r="X40" s="508"/>
      <c r="Y40" s="508"/>
      <c r="Z40" s="732">
        <v>2</v>
      </c>
      <c r="AA40" s="696"/>
      <c r="AB40" s="696"/>
      <c r="AC40" s="696"/>
      <c r="AD40" s="696"/>
      <c r="AE40" s="696"/>
      <c r="AF40" s="696"/>
      <c r="AG40" s="499" t="s">
        <v>269</v>
      </c>
      <c r="AH40" s="206"/>
      <c r="AI40" s="206"/>
      <c r="AJ40" s="206"/>
      <c r="AK40" s="206"/>
      <c r="AL40" s="206"/>
      <c r="AM40" s="206"/>
      <c r="AN40" s="206"/>
      <c r="AO40" s="206"/>
      <c r="AP40" s="206"/>
      <c r="AQ40" s="206"/>
    </row>
    <row r="41" spans="1:43" ht="16.2" hidden="1" customHeight="1" outlineLevel="1" thickBot="1">
      <c r="A41" s="509"/>
      <c r="B41" s="733" t="s">
        <v>402</v>
      </c>
      <c r="C41" s="734"/>
      <c r="D41" s="734"/>
      <c r="E41" s="734"/>
      <c r="F41" s="734"/>
      <c r="G41" s="734"/>
      <c r="H41" s="734"/>
      <c r="I41" s="734"/>
      <c r="J41" s="734"/>
      <c r="K41" s="734"/>
      <c r="L41" s="734"/>
      <c r="M41" s="734"/>
      <c r="N41" s="734"/>
      <c r="O41" s="734"/>
      <c r="P41" s="734"/>
      <c r="Q41" s="734"/>
      <c r="R41" s="734"/>
      <c r="S41" s="734"/>
      <c r="T41" s="734"/>
      <c r="U41" s="734"/>
      <c r="V41" s="734"/>
      <c r="W41" s="734"/>
      <c r="X41" s="734"/>
      <c r="Y41" s="735"/>
      <c r="Z41" s="736">
        <f>IFERROR(SUM(S35:X38)+SUM(Z35:AF38)-Z39+Z40,0)</f>
        <v>1</v>
      </c>
      <c r="AA41" s="665"/>
      <c r="AB41" s="665"/>
      <c r="AC41" s="665"/>
      <c r="AD41" s="665"/>
      <c r="AE41" s="665"/>
      <c r="AF41" s="665"/>
      <c r="AG41" s="510" t="s">
        <v>269</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1539</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5"/>
      <c r="AC43" s="685"/>
      <c r="AD43" s="685"/>
      <c r="AE43" s="685"/>
      <c r="AF43" s="685"/>
      <c r="AG43" s="37" t="s">
        <v>269</v>
      </c>
    </row>
    <row r="44" spans="1:43" ht="15.6" customHeight="1" thickBot="1">
      <c r="A44" s="462" t="s">
        <v>1540</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269</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1531</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SUM(AB43:AF44)</f>
        <v>0</v>
      </c>
      <c r="AC46" s="686"/>
      <c r="AD46" s="686"/>
      <c r="AE46" s="686"/>
      <c r="AF46" s="686"/>
      <c r="AG46" s="21" t="s">
        <v>269</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1516</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1519</v>
      </c>
      <c r="B49" s="417" t="s">
        <v>1584</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1532</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269</v>
      </c>
    </row>
    <row r="51" spans="1:43" ht="15.6"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269</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1593</v>
      </c>
      <c r="C54" s="8"/>
      <c r="D54" s="8"/>
      <c r="E54" s="8"/>
      <c r="F54" s="8"/>
      <c r="G54" s="8"/>
      <c r="H54" s="8"/>
      <c r="I54" s="8"/>
      <c r="J54" s="8"/>
      <c r="K54" s="8"/>
      <c r="L54" s="8"/>
      <c r="M54" s="8"/>
      <c r="N54" s="8"/>
      <c r="O54" s="8"/>
      <c r="P54" s="8"/>
      <c r="Q54" s="8"/>
      <c r="R54" s="8"/>
      <c r="S54" s="8"/>
      <c r="T54" s="8"/>
      <c r="U54" s="8"/>
      <c r="V54" s="8"/>
      <c r="W54" s="8"/>
      <c r="X54" s="8"/>
      <c r="Y54" s="8"/>
      <c r="Z54" s="8"/>
      <c r="AA54" s="8"/>
      <c r="AB54" s="614">
        <f>AB46-AB50+AB51</f>
        <v>0</v>
      </c>
      <c r="AC54" s="614"/>
      <c r="AD54" s="614"/>
      <c r="AE54" s="614"/>
      <c r="AF54" s="614"/>
      <c r="AG54" s="17" t="s">
        <v>269</v>
      </c>
    </row>
    <row r="55" spans="1:43" ht="15.6" customHeight="1" thickBot="1">
      <c r="A55" s="738" t="s">
        <v>1759</v>
      </c>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651"/>
      <c r="AC55" s="651"/>
      <c r="AD55" s="651"/>
      <c r="AE55" s="651"/>
      <c r="AF55" s="651"/>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1" t="str">
        <f>IF(AH55=TRUE,"問題なし","問題あり")</f>
        <v>問題あり</v>
      </c>
      <c r="AC56" s="741"/>
      <c r="AD56" s="741"/>
      <c r="AE56" s="741"/>
      <c r="AF56" s="741"/>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2" hidden="1" customHeight="1" outlineLevel="1" thickBot="1">
      <c r="A58" s="336" t="s">
        <v>1581</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2" hidden="1" customHeight="1" outlineLevel="1">
      <c r="A59" s="373" t="s">
        <v>1577</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63" t="s">
        <v>269</v>
      </c>
    </row>
    <row r="60" spans="1:43" ht="16.2" hidden="1" customHeight="1" outlineLevel="1">
      <c r="A60" s="303"/>
      <c r="B60" s="354" t="s">
        <v>1544</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39" t="s">
        <v>269</v>
      </c>
    </row>
    <row r="61" spans="1:43" ht="16.2" hidden="1" customHeight="1" outlineLevel="1">
      <c r="A61" s="303"/>
      <c r="B61" s="354" t="s">
        <v>1545</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f>Z41</f>
        <v>1</v>
      </c>
      <c r="AC61" s="597"/>
      <c r="AD61" s="597"/>
      <c r="AE61" s="597"/>
      <c r="AF61" s="597"/>
      <c r="AG61" s="339" t="s">
        <v>269</v>
      </c>
    </row>
    <row r="62" spans="1:43" s="49" customFormat="1" ht="16.2" hidden="1" customHeight="1" outlineLevel="1">
      <c r="A62" s="303"/>
      <c r="B62" s="306" t="s">
        <v>409</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31"/>
      <c r="AC62" s="731"/>
      <c r="AD62" s="731"/>
      <c r="AE62" s="731"/>
      <c r="AF62" s="731"/>
      <c r="AG62" s="371" t="s">
        <v>269</v>
      </c>
      <c r="AH62" s="206"/>
      <c r="AI62" s="206"/>
      <c r="AJ62" s="206"/>
      <c r="AK62" s="206"/>
      <c r="AL62" s="206"/>
      <c r="AM62" s="206"/>
      <c r="AN62" s="206"/>
      <c r="AO62" s="206"/>
      <c r="AP62" s="206"/>
      <c r="AQ62" s="206"/>
    </row>
    <row r="63" spans="1:43" s="49" customFormat="1" ht="16.2" hidden="1" customHeight="1" outlineLevel="1">
      <c r="A63" s="303"/>
      <c r="B63" s="316" t="s">
        <v>452</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31"/>
      <c r="AC63" s="731"/>
      <c r="AD63" s="731"/>
      <c r="AE63" s="731"/>
      <c r="AF63" s="731"/>
      <c r="AG63" s="371" t="s">
        <v>269</v>
      </c>
      <c r="AH63" s="206"/>
      <c r="AI63" s="206"/>
      <c r="AJ63" s="206"/>
      <c r="AK63" s="206"/>
      <c r="AL63" s="206"/>
      <c r="AM63" s="206"/>
      <c r="AN63" s="206"/>
      <c r="AO63" s="206"/>
      <c r="AP63" s="206"/>
      <c r="AQ63" s="206"/>
    </row>
    <row r="64" spans="1:43" ht="16.2" hidden="1" customHeight="1" outlineLevel="1">
      <c r="A64" s="303"/>
      <c r="B64" s="354" t="s">
        <v>1578</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39" t="s">
        <v>269</v>
      </c>
    </row>
    <row r="65" spans="1:72" ht="16.2" hidden="1" customHeight="1" outlineLevel="1">
      <c r="A65" s="303"/>
      <c r="B65" s="354" t="s">
        <v>1579</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v>0</v>
      </c>
      <c r="AC65" s="678"/>
      <c r="AD65" s="678"/>
      <c r="AE65" s="678"/>
      <c r="AF65" s="678"/>
      <c r="AG65" s="339" t="s">
        <v>269</v>
      </c>
    </row>
    <row r="66" spans="1:72" ht="16.2" hidden="1" customHeight="1" outlineLevel="1">
      <c r="A66" s="404"/>
      <c r="B66" s="306" t="s">
        <v>1580</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597">
        <f>AB59-SUM(AB64:AF65)</f>
        <v>0</v>
      </c>
      <c r="AC66" s="597"/>
      <c r="AD66" s="597"/>
      <c r="AE66" s="597"/>
      <c r="AF66" s="597"/>
      <c r="AG66" s="307" t="s">
        <v>269</v>
      </c>
    </row>
    <row r="67" spans="1:72" ht="16.2" hidden="1" customHeight="1" outlineLevel="1" thickBot="1">
      <c r="A67" s="312" t="s">
        <v>411</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79"/>
      <c r="AC67" s="779"/>
      <c r="AD67" s="779"/>
      <c r="AE67" s="779"/>
      <c r="AF67" s="779"/>
      <c r="AG67" s="356"/>
      <c r="AH67" s="353" t="b">
        <v>0</v>
      </c>
    </row>
    <row r="68" spans="1:72"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7" t="str">
        <f>IF(AH67=TRUE,"問題なし","問題あり")</f>
        <v>問題あり</v>
      </c>
      <c r="AC68" s="727"/>
      <c r="AD68" s="727"/>
      <c r="AE68" s="727"/>
      <c r="AF68" s="727"/>
      <c r="AG68" s="355"/>
      <c r="AH68" s="353"/>
    </row>
    <row r="69" spans="1:72" ht="16.2" hidden="1" customHeight="1" outlineLevel="1">
      <c r="A69" s="319" t="s">
        <v>1519</v>
      </c>
      <c r="B69" s="320" t="s">
        <v>1552</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2" hidden="1" customHeight="1" outlineLevel="1">
      <c r="A70" s="320"/>
      <c r="B70" s="320" t="s">
        <v>1520</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2" hidden="1" customHeight="1" outlineLevel="1">
      <c r="A71" s="319" t="s">
        <v>1519</v>
      </c>
      <c r="B71" s="320" t="s">
        <v>1522</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2" hidden="1" customHeight="1" outlineLevel="1">
      <c r="A72" s="320"/>
      <c r="B72" s="320" t="s">
        <v>1521</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2" hidden="1" customHeight="1" outlineLevel="1">
      <c r="A73" s="319" t="s">
        <v>1519</v>
      </c>
      <c r="B73" s="367" t="s">
        <v>1554</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2" hidden="1" customHeight="1" outlineLevel="1">
      <c r="A74" s="320"/>
      <c r="B74" s="320" t="s">
        <v>1553</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2" hidden="1" customHeight="1" outlineLevel="1">
      <c r="A75" s="355" t="s">
        <v>1519</v>
      </c>
      <c r="B75" s="367" t="s">
        <v>1555</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2" hidden="1" customHeight="1" outlineLevel="1">
      <c r="A76" s="355"/>
      <c r="B76" s="367" t="s">
        <v>1535</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2" hidden="1" customHeight="1" outlineLevel="1">
      <c r="A77" s="355"/>
      <c r="B77" s="367" t="s">
        <v>1534</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2" hidden="1" customHeight="1" outlineLevel="1">
      <c r="A78" s="355" t="s">
        <v>1519</v>
      </c>
      <c r="B78" s="367" t="s">
        <v>1556</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2" customHeight="1" collapsed="1">
      <c r="A80" s="156" t="s">
        <v>1478</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2" customHeight="1">
      <c r="A81" s="514" t="s">
        <v>1519</v>
      </c>
      <c r="B81" s="469" t="s">
        <v>1523</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2" customHeight="1">
      <c r="A82" s="413" t="s">
        <v>1519</v>
      </c>
      <c r="B82" s="417" t="s">
        <v>1583</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2" customHeight="1">
      <c r="A83" s="416" t="s">
        <v>1537</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2" customHeight="1" thickBot="1">
      <c r="A84" s="482" t="s">
        <v>1760</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2" customHeight="1">
      <c r="A85" s="107" t="s">
        <v>1761</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71">
        <f>'（別添）_計画書（歯科診療所及びⅡを算定する有床診療所）'!AB74</f>
        <v>0</v>
      </c>
      <c r="AC85" s="671"/>
      <c r="AD85" s="671"/>
      <c r="AE85" s="671"/>
      <c r="AF85" s="671"/>
      <c r="AG85" s="78" t="s">
        <v>288</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2" customHeight="1">
      <c r="A86" s="406" t="s">
        <v>1762</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55">
        <f>'（別添）_計画書（歯科診療所及びⅡを算定する有床診療所）'!AB75</f>
        <v>0</v>
      </c>
      <c r="AC86" s="655"/>
      <c r="AD86" s="655"/>
      <c r="AE86" s="655"/>
      <c r="AF86" s="655"/>
      <c r="AG86" s="118" t="s">
        <v>269</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2" customHeight="1">
      <c r="A87" s="1" t="s">
        <v>1763</v>
      </c>
      <c r="B87" s="3"/>
      <c r="C87" s="3"/>
      <c r="D87" s="3"/>
      <c r="E87" s="3"/>
      <c r="F87" s="3"/>
      <c r="G87" s="3"/>
      <c r="H87" s="3"/>
      <c r="I87" s="3"/>
      <c r="J87" s="3"/>
      <c r="K87" s="3"/>
      <c r="L87" s="3"/>
      <c r="M87" s="3"/>
      <c r="N87" s="3"/>
      <c r="O87" s="3"/>
      <c r="P87" s="3"/>
      <c r="Q87" s="3"/>
      <c r="R87" s="3"/>
      <c r="S87" s="3"/>
      <c r="T87" s="3"/>
      <c r="U87" s="3"/>
      <c r="V87" s="3"/>
      <c r="W87" s="3"/>
      <c r="X87" s="3"/>
      <c r="Y87" s="3"/>
      <c r="Z87" s="3"/>
      <c r="AA87" s="3"/>
      <c r="AB87" s="611"/>
      <c r="AC87" s="611"/>
      <c r="AD87" s="611"/>
      <c r="AE87" s="611"/>
      <c r="AF87" s="611"/>
      <c r="AG87" s="168" t="s">
        <v>269</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2" customHeight="1">
      <c r="A88" s="22" t="s">
        <v>1764</v>
      </c>
      <c r="B88" s="5"/>
      <c r="C88" s="5"/>
      <c r="D88" s="5"/>
      <c r="E88" s="5"/>
      <c r="F88" s="5"/>
      <c r="G88" s="5"/>
      <c r="H88" s="5"/>
      <c r="I88" s="5"/>
      <c r="J88" s="5"/>
      <c r="K88" s="5"/>
      <c r="L88" s="5"/>
      <c r="M88" s="5"/>
      <c r="N88" s="5"/>
      <c r="O88" s="5"/>
      <c r="P88" s="5"/>
      <c r="Q88" s="5"/>
      <c r="R88" s="5"/>
      <c r="S88" s="5"/>
      <c r="T88" s="5"/>
      <c r="U88" s="5"/>
      <c r="V88" s="5"/>
      <c r="W88" s="5"/>
      <c r="X88" s="5"/>
      <c r="Y88" s="5"/>
      <c r="Z88" s="5"/>
      <c r="AA88" s="5"/>
      <c r="AB88" s="613">
        <f>AB87-AB86</f>
        <v>0</v>
      </c>
      <c r="AC88" s="613"/>
      <c r="AD88" s="613"/>
      <c r="AE88" s="613"/>
      <c r="AF88" s="613"/>
      <c r="AG88" s="168" t="s">
        <v>269</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2" hidden="1" customHeight="1" outlineLevel="1">
      <c r="A89" s="16"/>
      <c r="B89" s="421" t="s">
        <v>1566</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28"/>
      <c r="AC89" s="728"/>
      <c r="AD89" s="728"/>
      <c r="AE89" s="728"/>
      <c r="AF89" s="728"/>
      <c r="AG89" s="121" t="s">
        <v>269</v>
      </c>
    </row>
    <row r="90" spans="1:72" ht="16.2" customHeight="1" collapsed="1" thickBot="1">
      <c r="A90" s="40"/>
      <c r="B90" s="96" t="s">
        <v>1671</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29"/>
      <c r="AC90" s="729"/>
      <c r="AD90" s="729"/>
      <c r="AE90" s="729"/>
      <c r="AF90" s="729"/>
      <c r="AG90" s="121" t="s">
        <v>290</v>
      </c>
    </row>
    <row r="91" spans="1:72" ht="16.2" customHeight="1" thickTop="1" thickBot="1">
      <c r="A91" s="86"/>
      <c r="B91" s="97" t="s">
        <v>1672</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675">
        <f>IFERROR(AB90/AB86*100,0)</f>
        <v>0</v>
      </c>
      <c r="AC91" s="675"/>
      <c r="AD91" s="675"/>
      <c r="AE91" s="675"/>
      <c r="AF91" s="675"/>
      <c r="AG91" s="122" t="s">
        <v>291</v>
      </c>
    </row>
    <row r="92" spans="1:72" ht="16.2"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2" hidden="1" customHeight="1" outlineLevel="1" thickBot="1">
      <c r="A93" s="340" t="s">
        <v>466</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2"/>
      <c r="AB93" s="722"/>
      <c r="AC93" s="722"/>
      <c r="AD93" s="722"/>
      <c r="AE93" s="722"/>
      <c r="AF93" s="722"/>
      <c r="AG93" s="722"/>
    </row>
    <row r="94" spans="1:72" ht="16.2" hidden="1" customHeight="1" outlineLevel="1">
      <c r="A94" s="341" t="s">
        <v>467</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3">
        <f>'（別添）_計画書（歯科診療所及びⅡを算定する有床診療所）'!AB83</f>
        <v>0</v>
      </c>
      <c r="AC94" s="723"/>
      <c r="AD94" s="723"/>
      <c r="AE94" s="723"/>
      <c r="AF94" s="723"/>
      <c r="AG94" s="334" t="s">
        <v>288</v>
      </c>
    </row>
    <row r="95" spans="1:72" ht="16.2" hidden="1" customHeight="1" outlineLevel="1">
      <c r="A95" s="343" t="s">
        <v>468</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7">
        <f>'（別添）_計画書（歯科診療所及びⅡを算定する有床診療所）'!AB84</f>
        <v>0</v>
      </c>
      <c r="AC95" s="597"/>
      <c r="AD95" s="597"/>
      <c r="AE95" s="597"/>
      <c r="AF95" s="597"/>
      <c r="AG95" s="345" t="s">
        <v>269</v>
      </c>
    </row>
    <row r="96" spans="1:72" ht="16.2" hidden="1" customHeight="1" outlineLevel="1">
      <c r="A96" s="343" t="s">
        <v>469</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19"/>
      <c r="AC96" s="719"/>
      <c r="AD96" s="719"/>
      <c r="AE96" s="719"/>
      <c r="AF96" s="719"/>
      <c r="AG96" s="371" t="s">
        <v>269</v>
      </c>
    </row>
    <row r="97" spans="1:33" ht="16.2" hidden="1" customHeight="1" outlineLevel="1">
      <c r="A97" s="308" t="s">
        <v>415</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79">
        <f>AB96-AB95</f>
        <v>0</v>
      </c>
      <c r="AC97" s="679"/>
      <c r="AD97" s="679"/>
      <c r="AE97" s="679"/>
      <c r="AF97" s="679"/>
      <c r="AG97" s="371" t="s">
        <v>269</v>
      </c>
    </row>
    <row r="98" spans="1:33" ht="16.2" hidden="1" customHeight="1" outlineLevel="1">
      <c r="A98" s="303"/>
      <c r="B98" s="306" t="s">
        <v>416</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6"/>
      <c r="AC98" s="656"/>
      <c r="AD98" s="656"/>
      <c r="AE98" s="656"/>
      <c r="AF98" s="656"/>
      <c r="AG98" s="339" t="s">
        <v>269</v>
      </c>
    </row>
    <row r="99" spans="1:33" ht="16.2" hidden="1" customHeight="1" outlineLevel="1" thickBot="1">
      <c r="A99" s="310"/>
      <c r="B99" s="346" t="s">
        <v>417</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0"/>
      <c r="AC99" s="720"/>
      <c r="AD99" s="720"/>
      <c r="AE99" s="720"/>
      <c r="AF99" s="720"/>
      <c r="AG99" s="339" t="s">
        <v>290</v>
      </c>
    </row>
    <row r="100" spans="1:33" ht="16.350000000000001" hidden="1" customHeight="1" outlineLevel="1" thickTop="1" thickBot="1">
      <c r="A100" s="347"/>
      <c r="B100" s="348" t="s">
        <v>418</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1">
        <f>IFERROR(AB99/AB95*100,0)</f>
        <v>0</v>
      </c>
      <c r="AC100" s="721"/>
      <c r="AD100" s="721"/>
      <c r="AE100" s="721"/>
      <c r="AF100" s="721"/>
      <c r="AG100" s="350" t="s">
        <v>291</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379</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2"/>
      <c r="AB102" s="722"/>
      <c r="AC102" s="722"/>
      <c r="AD102" s="722"/>
      <c r="AE102" s="722"/>
      <c r="AF102" s="722"/>
      <c r="AG102" s="722"/>
    </row>
    <row r="103" spans="1:33" ht="16.2" hidden="1" customHeight="1" outlineLevel="1">
      <c r="A103" s="341" t="s">
        <v>470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3">
        <f>'（別添）_計画書（歯科診療所及びⅡを算定する有床診療所）'!AB92</f>
        <v>0</v>
      </c>
      <c r="AC103" s="723"/>
      <c r="AD103" s="723"/>
      <c r="AE103" s="723"/>
      <c r="AF103" s="723"/>
      <c r="AG103" s="334" t="s">
        <v>288</v>
      </c>
    </row>
    <row r="104" spans="1:33" ht="16.2" hidden="1" customHeight="1" outlineLevel="1">
      <c r="A104" s="343" t="s">
        <v>471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7">
        <f>'（別添）_計画書（歯科診療所及びⅡを算定する有床診療所）'!AB93</f>
        <v>0</v>
      </c>
      <c r="AC104" s="597"/>
      <c r="AD104" s="597"/>
      <c r="AE104" s="597"/>
      <c r="AF104" s="597"/>
      <c r="AG104" s="345" t="s">
        <v>269</v>
      </c>
    </row>
    <row r="105" spans="1:33" ht="16.2" hidden="1" customHeight="1" outlineLevel="1">
      <c r="A105" s="343" t="s">
        <v>472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19"/>
      <c r="AC105" s="719"/>
      <c r="AD105" s="719"/>
      <c r="AE105" s="719"/>
      <c r="AF105" s="719"/>
      <c r="AG105" s="371" t="s">
        <v>269</v>
      </c>
    </row>
    <row r="106" spans="1:33" ht="16.2" hidden="1" customHeight="1" outlineLevel="1">
      <c r="A106" s="308" t="s">
        <v>422</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79">
        <f>AB105-AB104</f>
        <v>0</v>
      </c>
      <c r="AC106" s="679"/>
      <c r="AD106" s="679"/>
      <c r="AE106" s="679"/>
      <c r="AF106" s="679"/>
      <c r="AG106" s="371" t="s">
        <v>269</v>
      </c>
    </row>
    <row r="107" spans="1:33" ht="16.2" hidden="1" customHeight="1" outlineLevel="1">
      <c r="A107" s="303"/>
      <c r="B107" s="306" t="s">
        <v>423</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6"/>
      <c r="AC107" s="656"/>
      <c r="AD107" s="656"/>
      <c r="AE107" s="656"/>
      <c r="AF107" s="656"/>
      <c r="AG107" s="339" t="s">
        <v>269</v>
      </c>
    </row>
    <row r="108" spans="1:33" ht="16.2" hidden="1" customHeight="1" outlineLevel="1" thickBot="1">
      <c r="A108" s="310"/>
      <c r="B108" s="346" t="s">
        <v>424</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0"/>
      <c r="AC108" s="720"/>
      <c r="AD108" s="720"/>
      <c r="AE108" s="720"/>
      <c r="AF108" s="720"/>
      <c r="AG108" s="339" t="s">
        <v>290</v>
      </c>
    </row>
    <row r="109" spans="1:33" ht="16.350000000000001" hidden="1" customHeight="1" outlineLevel="1" thickTop="1" thickBot="1">
      <c r="A109" s="347"/>
      <c r="B109" s="348" t="s">
        <v>425</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1">
        <f>IFERROR(AB108/AB104*100,0)</f>
        <v>0</v>
      </c>
      <c r="AC109" s="721"/>
      <c r="AD109" s="721"/>
      <c r="AE109" s="721"/>
      <c r="AF109" s="721"/>
      <c r="AG109" s="350" t="s">
        <v>291</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31" t="s">
        <v>383</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2"/>
      <c r="AB111" s="722"/>
      <c r="AC111" s="722"/>
      <c r="AD111" s="722"/>
      <c r="AE111" s="722"/>
      <c r="AF111" s="722"/>
      <c r="AG111" s="722"/>
    </row>
    <row r="112" spans="1:33" ht="16.2" hidden="1" customHeight="1" outlineLevel="1">
      <c r="A112" s="341" t="s">
        <v>473</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3">
        <f>'（別添）_計画書（歯科診療所及びⅡを算定する有床診療所）'!AB101</f>
        <v>0</v>
      </c>
      <c r="AC112" s="723"/>
      <c r="AD112" s="723"/>
      <c r="AE112" s="723"/>
      <c r="AF112" s="723"/>
      <c r="AG112" s="334" t="s">
        <v>288</v>
      </c>
    </row>
    <row r="113" spans="1:33" ht="16.2" hidden="1" customHeight="1" outlineLevel="1">
      <c r="A113" s="343" t="s">
        <v>474</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7">
        <f>'（別添）_計画書（歯科診療所及びⅡを算定する有床診療所）'!AB102</f>
        <v>0</v>
      </c>
      <c r="AC113" s="597"/>
      <c r="AD113" s="597"/>
      <c r="AE113" s="597"/>
      <c r="AF113" s="597"/>
      <c r="AG113" s="345" t="s">
        <v>269</v>
      </c>
    </row>
    <row r="114" spans="1:33" ht="16.2" hidden="1" customHeight="1" outlineLevel="1">
      <c r="A114" s="343" t="s">
        <v>475</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19"/>
      <c r="AC114" s="719"/>
      <c r="AD114" s="719"/>
      <c r="AE114" s="719"/>
      <c r="AF114" s="719"/>
      <c r="AG114" s="371" t="s">
        <v>269</v>
      </c>
    </row>
    <row r="115" spans="1:33" ht="16.2" hidden="1" customHeight="1" outlineLevel="1">
      <c r="A115" s="308" t="s">
        <v>429</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79">
        <f>AB114-AB113</f>
        <v>0</v>
      </c>
      <c r="AC115" s="679"/>
      <c r="AD115" s="679"/>
      <c r="AE115" s="679"/>
      <c r="AF115" s="679"/>
      <c r="AG115" s="371" t="s">
        <v>269</v>
      </c>
    </row>
    <row r="116" spans="1:33" ht="16.2" hidden="1" customHeight="1" outlineLevel="1">
      <c r="A116" s="303"/>
      <c r="B116" s="306" t="s">
        <v>430</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6"/>
      <c r="AC116" s="656"/>
      <c r="AD116" s="656"/>
      <c r="AE116" s="656"/>
      <c r="AF116" s="656"/>
      <c r="AG116" s="339" t="s">
        <v>269</v>
      </c>
    </row>
    <row r="117" spans="1:33" ht="16.350000000000001" hidden="1" customHeight="1" outlineLevel="1" thickBot="1">
      <c r="A117" s="310"/>
      <c r="B117" s="346" t="s">
        <v>431</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0"/>
      <c r="AC117" s="720"/>
      <c r="AD117" s="720"/>
      <c r="AE117" s="720"/>
      <c r="AF117" s="720"/>
      <c r="AG117" s="339" t="s">
        <v>290</v>
      </c>
    </row>
    <row r="118" spans="1:33" ht="16.350000000000001" hidden="1" customHeight="1" outlineLevel="1" thickTop="1" thickBot="1">
      <c r="A118" s="347"/>
      <c r="B118" s="348" t="s">
        <v>432</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1">
        <f>IFERROR(AB117/AB113*100,0)</f>
        <v>0</v>
      </c>
      <c r="AC118" s="721"/>
      <c r="AD118" s="721"/>
      <c r="AE118" s="721"/>
      <c r="AF118" s="721"/>
      <c r="AG118" s="350" t="s">
        <v>291</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321</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2"/>
      <c r="AB120" s="722"/>
      <c r="AC120" s="722"/>
      <c r="AD120" s="722"/>
      <c r="AE120" s="722"/>
      <c r="AF120" s="722"/>
      <c r="AG120" s="722"/>
    </row>
    <row r="121" spans="1:33" ht="16.2" hidden="1" customHeight="1" outlineLevel="1">
      <c r="A121" s="341" t="s">
        <v>453</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3">
        <f>'（別添）_計画書（歯科診療所及びⅡを算定する有床診療所）'!AB110</f>
        <v>0</v>
      </c>
      <c r="AC121" s="723"/>
      <c r="AD121" s="723"/>
      <c r="AE121" s="723"/>
      <c r="AF121" s="723"/>
      <c r="AG121" s="334" t="s">
        <v>288</v>
      </c>
    </row>
    <row r="122" spans="1:33" ht="16.2" hidden="1" customHeight="1" outlineLevel="1">
      <c r="A122" s="343" t="s">
        <v>454</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7">
        <f>'（別添）_計画書（歯科診療所及びⅡを算定する有床診療所）'!AB111</f>
        <v>0</v>
      </c>
      <c r="AC122" s="597"/>
      <c r="AD122" s="597"/>
      <c r="AE122" s="597"/>
      <c r="AF122" s="597"/>
      <c r="AG122" s="345" t="s">
        <v>269</v>
      </c>
    </row>
    <row r="123" spans="1:33" ht="16.2" hidden="1" customHeight="1" outlineLevel="1">
      <c r="A123" s="343" t="s">
        <v>455</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19"/>
      <c r="AC123" s="719"/>
      <c r="AD123" s="719"/>
      <c r="AE123" s="719"/>
      <c r="AF123" s="719"/>
      <c r="AG123" s="371" t="s">
        <v>269</v>
      </c>
    </row>
    <row r="124" spans="1:33" ht="16.2" hidden="1" customHeight="1" outlineLevel="1">
      <c r="A124" s="308" t="s">
        <v>433</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79">
        <f>AB123-AB122</f>
        <v>0</v>
      </c>
      <c r="AC124" s="679"/>
      <c r="AD124" s="679"/>
      <c r="AE124" s="679"/>
      <c r="AF124" s="679"/>
      <c r="AG124" s="371" t="s">
        <v>269</v>
      </c>
    </row>
    <row r="125" spans="1:33" ht="16.2" hidden="1" customHeight="1" outlineLevel="1">
      <c r="A125" s="303"/>
      <c r="B125" s="306" t="s">
        <v>434</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6"/>
      <c r="AC125" s="656"/>
      <c r="AD125" s="656"/>
      <c r="AE125" s="656"/>
      <c r="AF125" s="656"/>
      <c r="AG125" s="339" t="s">
        <v>269</v>
      </c>
    </row>
    <row r="126" spans="1:33" ht="16.2" hidden="1" customHeight="1" outlineLevel="1" thickBot="1">
      <c r="A126" s="310"/>
      <c r="B126" s="346" t="s">
        <v>435</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0"/>
      <c r="AC126" s="720"/>
      <c r="AD126" s="720"/>
      <c r="AE126" s="720"/>
      <c r="AF126" s="720"/>
      <c r="AG126" s="339" t="s">
        <v>290</v>
      </c>
    </row>
    <row r="127" spans="1:33" ht="16.350000000000001" hidden="1" customHeight="1" outlineLevel="1" thickTop="1" thickBot="1">
      <c r="A127" s="347"/>
      <c r="B127" s="348" t="s">
        <v>436</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1">
        <f>IFERROR(AB126/AB122*100,0)</f>
        <v>0</v>
      </c>
      <c r="AC127" s="721"/>
      <c r="AD127" s="721"/>
      <c r="AE127" s="721"/>
      <c r="AF127" s="721"/>
      <c r="AG127" s="350" t="s">
        <v>291</v>
      </c>
    </row>
    <row r="128" spans="1:33" ht="16.350000000000001" customHeight="1" collapsed="1"/>
    <row r="129" spans="1:35" ht="16.350000000000001" customHeight="1">
      <c r="A129" s="65" t="s">
        <v>1674</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1765</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8"/>
      <c r="AB130" s="628"/>
      <c r="AC130" s="628"/>
      <c r="AD130" s="628"/>
      <c r="AE130" s="628"/>
      <c r="AF130" s="628"/>
      <c r="AG130" s="628"/>
      <c r="AH130" s="195"/>
      <c r="AI130" s="195"/>
    </row>
    <row r="131" spans="1:35" ht="16.2" customHeight="1">
      <c r="A131" s="106" t="s">
        <v>1766</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71">
        <f>'（別添）_計画書（歯科診療所及びⅡを算定する有床診療所）'!AB120</f>
        <v>0</v>
      </c>
      <c r="AC131" s="671"/>
      <c r="AD131" s="671"/>
      <c r="AE131" s="671"/>
      <c r="AF131" s="671"/>
      <c r="AG131" s="81" t="s">
        <v>288</v>
      </c>
      <c r="AH131" s="181"/>
      <c r="AI131" s="181"/>
    </row>
    <row r="132" spans="1:35" ht="16.2" hidden="1" customHeight="1" outlineLevel="1">
      <c r="A132" s="472" t="s">
        <v>456</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55">
        <f>'（別添）_計画書（歯科診療所及びⅡを算定する有床診療所）'!AB121</f>
        <v>0</v>
      </c>
      <c r="AC132" s="655"/>
      <c r="AD132" s="655"/>
      <c r="AE132" s="655"/>
      <c r="AF132" s="655"/>
      <c r="AG132" s="112" t="s">
        <v>269</v>
      </c>
      <c r="AH132" s="181"/>
      <c r="AI132" s="181"/>
    </row>
    <row r="133" spans="1:35" ht="16.2" customHeight="1" collapsed="1">
      <c r="A133" s="471" t="s">
        <v>1767</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55">
        <f>'（別添）_計画書（歯科診療所及びⅡを算定する有床診療所）'!AB122</f>
        <v>0</v>
      </c>
      <c r="AC133" s="655"/>
      <c r="AD133" s="655"/>
      <c r="AE133" s="655"/>
      <c r="AF133" s="655"/>
      <c r="AG133" s="112" t="s">
        <v>269</v>
      </c>
    </row>
    <row r="134" spans="1:35" ht="16.2" hidden="1" customHeight="1" outlineLevel="1">
      <c r="A134" s="472" t="s">
        <v>457</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5"/>
      <c r="AC134" s="605"/>
      <c r="AD134" s="605"/>
      <c r="AE134" s="605"/>
      <c r="AF134" s="605"/>
      <c r="AG134" s="124" t="s">
        <v>269</v>
      </c>
    </row>
    <row r="135" spans="1:35" ht="16.2" customHeight="1" collapsed="1">
      <c r="A135" s="95" t="s">
        <v>1768</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4"/>
      <c r="AC135" s="604"/>
      <c r="AD135" s="604"/>
      <c r="AE135" s="604"/>
      <c r="AF135" s="604"/>
      <c r="AG135" s="124" t="s">
        <v>269</v>
      </c>
    </row>
    <row r="136" spans="1:35" ht="16.2" hidden="1" customHeight="1" outlineLevel="1">
      <c r="A136" s="475" t="s">
        <v>458</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10">
        <f>AB134-AB132</f>
        <v>0</v>
      </c>
      <c r="AC136" s="610"/>
      <c r="AD136" s="610"/>
      <c r="AE136" s="610"/>
      <c r="AF136" s="610"/>
      <c r="AG136" s="124" t="s">
        <v>269</v>
      </c>
    </row>
    <row r="137" spans="1:35" ht="16.2" customHeight="1" collapsed="1">
      <c r="A137" s="99" t="s">
        <v>1769</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10">
        <f>AB135-AB133</f>
        <v>0</v>
      </c>
      <c r="AC137" s="610"/>
      <c r="AD137" s="610"/>
      <c r="AE137" s="610"/>
      <c r="AF137" s="610"/>
      <c r="AG137" s="124" t="s">
        <v>269</v>
      </c>
    </row>
    <row r="138" spans="1:35" ht="16.2" hidden="1" customHeight="1" outlineLevel="1">
      <c r="A138" s="88"/>
      <c r="B138" s="422" t="s">
        <v>1567</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604"/>
      <c r="AC138" s="604"/>
      <c r="AD138" s="604"/>
      <c r="AE138" s="604"/>
      <c r="AF138" s="604"/>
      <c r="AG138" s="127" t="s">
        <v>269</v>
      </c>
    </row>
    <row r="139" spans="1:35" ht="16.2" customHeight="1" collapsed="1" thickBot="1">
      <c r="A139" s="90"/>
      <c r="B139" s="101" t="s">
        <v>1679</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1"/>
      <c r="AC139" s="661"/>
      <c r="AD139" s="661"/>
      <c r="AE139" s="661"/>
      <c r="AF139" s="661"/>
      <c r="AG139" s="127" t="s">
        <v>290</v>
      </c>
    </row>
    <row r="140" spans="1:35" ht="16.350000000000001" customHeight="1" thickTop="1" thickBot="1">
      <c r="A140" s="91"/>
      <c r="B140" s="102" t="s">
        <v>1680</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668">
        <f>IFERROR(AB139/AB133*100,0)</f>
        <v>0</v>
      </c>
      <c r="AC140" s="668"/>
      <c r="AD140" s="668"/>
      <c r="AE140" s="668"/>
      <c r="AF140" s="668"/>
      <c r="AG140" s="128" t="s">
        <v>291</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1770</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8"/>
      <c r="AB142" s="628"/>
      <c r="AC142" s="628"/>
      <c r="AD142" s="628"/>
      <c r="AE142" s="628"/>
      <c r="AF142" s="628"/>
      <c r="AG142" s="628"/>
      <c r="AH142" s="195"/>
      <c r="AI142" s="195"/>
    </row>
    <row r="143" spans="1:35" ht="16.2" customHeight="1">
      <c r="A143" s="106" t="s">
        <v>1771</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71">
        <f>'（別添）_計画書（歯科診療所及びⅡを算定する有床診療所）'!AB132</f>
        <v>0</v>
      </c>
      <c r="AC143" s="671"/>
      <c r="AD143" s="671"/>
      <c r="AE143" s="671"/>
      <c r="AF143" s="671"/>
      <c r="AG143" s="81" t="s">
        <v>288</v>
      </c>
      <c r="AH143" s="181"/>
      <c r="AI143" s="181"/>
    </row>
    <row r="144" spans="1:35" ht="16.2" hidden="1" customHeight="1" outlineLevel="1">
      <c r="A144" s="472" t="s">
        <v>459</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5">
        <f>'（別添）_計画書（歯科診療所及びⅡを算定する有床診療所）'!AB133</f>
        <v>0</v>
      </c>
      <c r="AC144" s="655"/>
      <c r="AD144" s="655"/>
      <c r="AE144" s="655"/>
      <c r="AF144" s="655"/>
      <c r="AG144" s="112" t="s">
        <v>269</v>
      </c>
      <c r="AH144" s="181"/>
      <c r="AI144" s="181"/>
    </row>
    <row r="145" spans="1:34" ht="16.2" customHeight="1" collapsed="1">
      <c r="A145" s="407" t="s">
        <v>1772</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55">
        <f>'（別添）_計画書（歯科診療所及びⅡを算定する有床診療所）'!AB134</f>
        <v>0</v>
      </c>
      <c r="AC145" s="655"/>
      <c r="AD145" s="655"/>
      <c r="AE145" s="655"/>
      <c r="AF145" s="655"/>
      <c r="AG145" s="112" t="s">
        <v>269</v>
      </c>
    </row>
    <row r="146" spans="1:34" ht="16.2" hidden="1" customHeight="1" outlineLevel="1">
      <c r="A146" s="472" t="s">
        <v>460</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5"/>
      <c r="AC146" s="605"/>
      <c r="AD146" s="605"/>
      <c r="AE146" s="605"/>
      <c r="AF146" s="605"/>
      <c r="AG146" s="124" t="s">
        <v>269</v>
      </c>
    </row>
    <row r="147" spans="1:34" ht="16.2" customHeight="1" collapsed="1">
      <c r="A147" s="95" t="s">
        <v>1773</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4"/>
      <c r="AC147" s="604"/>
      <c r="AD147" s="604"/>
      <c r="AE147" s="604"/>
      <c r="AF147" s="604"/>
      <c r="AG147" s="124" t="s">
        <v>269</v>
      </c>
    </row>
    <row r="148" spans="1:34" ht="16.2" hidden="1" customHeight="1" outlineLevel="1">
      <c r="A148" s="475" t="s">
        <v>461</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10">
        <f>AB146-AB144</f>
        <v>0</v>
      </c>
      <c r="AC148" s="610"/>
      <c r="AD148" s="610"/>
      <c r="AE148" s="610"/>
      <c r="AF148" s="610"/>
      <c r="AG148" s="124" t="s">
        <v>269</v>
      </c>
    </row>
    <row r="149" spans="1:34" ht="16.2" customHeight="1" collapsed="1">
      <c r="A149" s="99" t="s">
        <v>1705</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10">
        <f>AB147-AB145</f>
        <v>0</v>
      </c>
      <c r="AC149" s="610"/>
      <c r="AD149" s="610"/>
      <c r="AE149" s="610"/>
      <c r="AF149" s="610"/>
      <c r="AG149" s="124" t="s">
        <v>269</v>
      </c>
    </row>
    <row r="150" spans="1:34" ht="16.2" hidden="1" customHeight="1" outlineLevel="1">
      <c r="A150" s="88"/>
      <c r="B150" s="422" t="s">
        <v>1568</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4"/>
      <c r="AC150" s="604"/>
      <c r="AD150" s="604"/>
      <c r="AE150" s="604"/>
      <c r="AF150" s="604"/>
      <c r="AG150" s="127" t="s">
        <v>269</v>
      </c>
    </row>
    <row r="151" spans="1:34" ht="16.2" customHeight="1" collapsed="1" thickBot="1">
      <c r="A151" s="90"/>
      <c r="B151" s="101" t="s">
        <v>1685</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1"/>
      <c r="AC151" s="661"/>
      <c r="AD151" s="661"/>
      <c r="AE151" s="661"/>
      <c r="AF151" s="661"/>
      <c r="AG151" s="127" t="s">
        <v>290</v>
      </c>
    </row>
    <row r="152" spans="1:34" ht="16.350000000000001" customHeight="1" thickTop="1" thickBot="1">
      <c r="A152" s="91"/>
      <c r="B152" s="102" t="s">
        <v>1686</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668">
        <f>IFERROR(AB151/AB145*100,0)</f>
        <v>0</v>
      </c>
      <c r="AC152" s="668"/>
      <c r="AD152" s="668"/>
      <c r="AE152" s="668"/>
      <c r="AF152" s="668"/>
      <c r="AG152" s="128" t="s">
        <v>291</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442</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626"/>
      <c r="G156" s="626"/>
      <c r="H156" s="3" t="s">
        <v>16</v>
      </c>
      <c r="I156" s="626"/>
      <c r="J156" s="626"/>
      <c r="K156" s="3" t="s">
        <v>263</v>
      </c>
      <c r="L156" s="626"/>
      <c r="M156" s="626"/>
      <c r="N156" s="3" t="s">
        <v>18</v>
      </c>
      <c r="O156" s="3"/>
      <c r="P156" s="3"/>
      <c r="Q156" s="3" t="s">
        <v>443</v>
      </c>
      <c r="R156" s="3"/>
      <c r="S156" s="3"/>
      <c r="T156" s="3"/>
      <c r="U156" s="627"/>
      <c r="V156" s="627"/>
      <c r="W156" s="627"/>
      <c r="X156" s="627"/>
      <c r="Y156" s="627"/>
      <c r="Z156" s="627"/>
      <c r="AA156" s="627"/>
      <c r="AB156" s="627"/>
      <c r="AC156" s="627"/>
      <c r="AD156" s="627"/>
      <c r="AE156" s="627"/>
      <c r="AF156" s="627"/>
      <c r="AG156" s="19"/>
    </row>
    <row r="157" spans="1:34" ht="10.95"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95" customHeight="1">
      <c r="A158" s="3" t="s">
        <v>336</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AB67:AF67"/>
    <mergeCell ref="AB68:AF68"/>
    <mergeCell ref="AB85:AF85"/>
    <mergeCell ref="AB86:AF86"/>
    <mergeCell ref="AB87:AF87"/>
    <mergeCell ref="AB88:AF88"/>
    <mergeCell ref="AB61:AF61"/>
    <mergeCell ref="AB62:AF62"/>
    <mergeCell ref="AB63:AF63"/>
    <mergeCell ref="AB64:AF64"/>
    <mergeCell ref="AB65:AF65"/>
    <mergeCell ref="AB66:AF66"/>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68580</xdr:colOff>
                    <xdr:row>53</xdr:row>
                    <xdr:rowOff>175260</xdr:rowOff>
                  </from>
                  <to>
                    <xdr:col>32</xdr:col>
                    <xdr:colOff>175260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election activeCell="Y9" sqref="Y9"/>
    </sheetView>
  </sheetViews>
  <sheetFormatPr defaultColWidth="9" defaultRowHeight="18" outlineLevelCol="1"/>
  <cols>
    <col min="1" max="5" width="4.09765625" style="34" customWidth="1"/>
    <col min="6" max="6" width="4.09765625" style="113" customWidth="1"/>
    <col min="7" max="33" width="4.09765625" style="34" customWidth="1"/>
    <col min="34" max="35" width="4.59765625" style="34" customWidth="1"/>
    <col min="36" max="36" width="4.59765625" style="34" hidden="1" customWidth="1" outlineLevel="1"/>
    <col min="37" max="37" width="7.19921875" style="274" hidden="1" customWidth="1" outlineLevel="1"/>
    <col min="38" max="39" width="9" style="274" hidden="1" customWidth="1" outlineLevel="1"/>
    <col min="40" max="40" width="9" style="178" collapsed="1"/>
    <col min="41" max="16384" width="9" style="178"/>
  </cols>
  <sheetData>
    <row r="1" spans="1:39">
      <c r="A1" s="34" t="s">
        <v>476</v>
      </c>
    </row>
    <row r="3" spans="1:39" ht="19.2">
      <c r="A3" s="785" t="s">
        <v>477</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row>
    <row r="4" spans="1:39">
      <c r="A4" s="114"/>
      <c r="B4" s="114"/>
      <c r="C4" s="114"/>
      <c r="D4" s="114"/>
      <c r="E4" s="114"/>
      <c r="G4" s="114"/>
      <c r="H4" s="114"/>
      <c r="I4" s="114"/>
    </row>
    <row r="5" spans="1:39">
      <c r="A5" s="35" t="s">
        <v>27</v>
      </c>
      <c r="B5" s="547" t="s">
        <v>28</v>
      </c>
      <c r="C5" s="547"/>
      <c r="D5" s="547"/>
      <c r="E5" s="547"/>
      <c r="F5" s="547"/>
      <c r="G5" s="547"/>
      <c r="H5" s="571" t="str">
        <f>IF(別添2!E6=0,"",別添2!E6)</f>
        <v/>
      </c>
      <c r="I5" s="571"/>
      <c r="J5" s="571"/>
      <c r="K5" s="571"/>
      <c r="L5" s="571"/>
      <c r="M5" s="571"/>
      <c r="N5" s="571"/>
      <c r="O5" s="571"/>
      <c r="P5" s="571"/>
      <c r="Q5" s="571"/>
      <c r="R5" s="571"/>
      <c r="S5" s="571"/>
      <c r="T5" s="571"/>
    </row>
    <row r="6" spans="1:39">
      <c r="B6" s="547" t="s">
        <v>29</v>
      </c>
      <c r="C6" s="547"/>
      <c r="D6" s="547"/>
      <c r="E6" s="547"/>
      <c r="F6" s="547"/>
      <c r="G6" s="547"/>
      <c r="H6" s="549" t="str">
        <f>IF(別添2!H28=0,"",別添2!H28)</f>
        <v/>
      </c>
      <c r="I6" s="549"/>
      <c r="J6" s="549"/>
      <c r="K6" s="549"/>
      <c r="L6" s="549"/>
      <c r="M6" s="549"/>
      <c r="N6" s="549"/>
      <c r="O6" s="549"/>
      <c r="P6" s="549"/>
      <c r="Q6" s="549"/>
      <c r="R6" s="549"/>
      <c r="S6" s="549"/>
      <c r="T6" s="549"/>
    </row>
    <row r="7" spans="1:39">
      <c r="A7" s="35"/>
      <c r="B7" s="113"/>
      <c r="D7" s="114"/>
      <c r="E7" s="114"/>
      <c r="G7" s="114"/>
      <c r="H7" s="114"/>
      <c r="I7" s="114"/>
      <c r="J7" s="114"/>
      <c r="K7" s="114"/>
      <c r="L7" s="114"/>
      <c r="M7" s="114"/>
      <c r="N7" s="114"/>
      <c r="O7" s="114"/>
      <c r="P7" s="114"/>
      <c r="Q7" s="114"/>
      <c r="R7" s="114"/>
      <c r="S7" s="114"/>
    </row>
    <row r="8" spans="1:39">
      <c r="A8" s="35" t="s">
        <v>30</v>
      </c>
      <c r="B8" s="113" t="s">
        <v>478</v>
      </c>
      <c r="C8" s="114"/>
      <c r="D8" s="114"/>
      <c r="E8" s="114"/>
      <c r="H8" s="114"/>
      <c r="I8" s="114"/>
      <c r="J8" s="114"/>
      <c r="K8" s="114"/>
      <c r="L8" s="114"/>
      <c r="M8" s="114"/>
      <c r="N8" s="114"/>
      <c r="O8" s="114"/>
      <c r="P8" s="114"/>
      <c r="Q8" s="114"/>
      <c r="R8" s="114"/>
      <c r="S8" s="114"/>
      <c r="AL8" s="266" t="s">
        <v>17</v>
      </c>
      <c r="AM8" s="274" t="s">
        <v>1467</v>
      </c>
    </row>
    <row r="9" spans="1:39">
      <c r="A9" s="35"/>
      <c r="B9" s="113"/>
      <c r="C9" s="265" t="s">
        <v>1466</v>
      </c>
      <c r="D9" s="114"/>
      <c r="E9" s="114"/>
      <c r="H9" s="574"/>
      <c r="I9" s="574"/>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6.2">
      <c r="A11" s="47" t="s">
        <v>479</v>
      </c>
      <c r="B11" s="44" t="s">
        <v>90</v>
      </c>
      <c r="E11" s="43"/>
      <c r="F11" s="45"/>
      <c r="G11" s="43"/>
      <c r="H11" s="43"/>
      <c r="I11" s="43"/>
      <c r="J11" s="43"/>
      <c r="K11" s="43"/>
      <c r="L11" s="163"/>
      <c r="M11" s="43"/>
      <c r="N11" s="43"/>
      <c r="O11" s="43"/>
      <c r="P11" s="43"/>
      <c r="Q11" s="43"/>
      <c r="R11" s="43"/>
      <c r="S11" s="43"/>
      <c r="AK11" s="266"/>
      <c r="AL11" s="34">
        <v>3</v>
      </c>
      <c r="AM11" s="34">
        <v>1</v>
      </c>
    </row>
    <row r="12" spans="1:39" s="44" customFormat="1" ht="16.2">
      <c r="A12" s="47"/>
      <c r="B12" s="44" t="s">
        <v>91</v>
      </c>
      <c r="E12" s="43"/>
      <c r="F12" s="45"/>
      <c r="G12" s="43"/>
      <c r="H12" s="43"/>
      <c r="I12" s="43"/>
      <c r="J12" s="43"/>
      <c r="K12" s="43"/>
      <c r="L12" s="163"/>
      <c r="M12" s="43"/>
      <c r="N12" s="43"/>
      <c r="O12" s="43"/>
      <c r="P12" s="43"/>
      <c r="Q12" s="43"/>
      <c r="R12" s="43"/>
      <c r="S12" s="43"/>
      <c r="AK12" s="266"/>
      <c r="AL12" s="34">
        <v>4</v>
      </c>
      <c r="AM12" s="34">
        <v>1</v>
      </c>
    </row>
    <row r="13" spans="1:39">
      <c r="A13" s="35"/>
      <c r="B13" s="44" t="s">
        <v>92</v>
      </c>
      <c r="E13" s="114"/>
      <c r="G13" s="114"/>
      <c r="H13" s="114"/>
      <c r="I13" s="114"/>
      <c r="J13" s="114"/>
      <c r="K13" s="114"/>
      <c r="L13" s="114"/>
      <c r="M13" s="114"/>
      <c r="N13" s="114"/>
      <c r="O13" s="114"/>
      <c r="P13" s="114"/>
      <c r="Q13" s="114"/>
      <c r="R13" s="114"/>
      <c r="S13" s="114"/>
      <c r="AL13" s="34">
        <v>5</v>
      </c>
      <c r="AM13" s="274">
        <v>1</v>
      </c>
    </row>
    <row r="14" spans="1:39">
      <c r="A14" s="35"/>
      <c r="B14" s="34" t="s">
        <v>480</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94</v>
      </c>
      <c r="E15" s="114"/>
      <c r="F15" s="114"/>
      <c r="G15" s="114"/>
      <c r="H15" s="114"/>
      <c r="I15" s="114"/>
      <c r="J15" s="92" t="str">
        <f>IF($AK$9=2,"☑","□")</f>
        <v>□</v>
      </c>
      <c r="K15" s="113" t="s">
        <v>95</v>
      </c>
      <c r="L15" s="114"/>
      <c r="M15" s="114"/>
      <c r="N15" s="114"/>
      <c r="O15" s="114"/>
      <c r="P15" s="114"/>
      <c r="Q15" s="92" t="str">
        <f>IF($AK$9=3,"☑","□")</f>
        <v>□</v>
      </c>
      <c r="R15" s="113" t="s">
        <v>96</v>
      </c>
      <c r="S15" s="114"/>
      <c r="T15" s="114"/>
      <c r="U15" s="114"/>
      <c r="V15" s="114"/>
      <c r="X15" s="92" t="str">
        <f>IF($AK$9=4,"☑","□")</f>
        <v>□</v>
      </c>
      <c r="Y15" s="113" t="s">
        <v>97</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98</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3"/>
      <c r="N18" s="783"/>
      <c r="O18" s="783"/>
      <c r="P18" s="783"/>
      <c r="Q18" s="783"/>
      <c r="R18" s="783"/>
      <c r="S18" s="783"/>
      <c r="T18" s="43" t="s">
        <v>99</v>
      </c>
      <c r="U18" s="44"/>
      <c r="V18" s="278"/>
      <c r="W18" s="277"/>
      <c r="X18" s="279"/>
      <c r="Y18" s="277"/>
      <c r="Z18" s="784"/>
      <c r="AA18" s="784"/>
      <c r="AB18" s="784"/>
      <c r="AC18" s="784"/>
      <c r="AD18" s="784"/>
      <c r="AE18" s="784"/>
      <c r="AF18" s="784"/>
      <c r="AG18" s="279"/>
      <c r="AH18" s="44"/>
      <c r="AI18" s="44"/>
      <c r="AL18" s="34">
        <v>10</v>
      </c>
      <c r="AM18" s="274">
        <v>3</v>
      </c>
    </row>
    <row r="19" spans="1:39">
      <c r="A19" s="47"/>
      <c r="B19" s="44"/>
      <c r="C19" s="46" t="s">
        <v>1476</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1477</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101</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102</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104</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481</v>
      </c>
      <c r="H25" s="114"/>
      <c r="I25" s="114"/>
      <c r="J25" s="114"/>
      <c r="K25" s="114"/>
      <c r="L25" s="114"/>
      <c r="M25" s="114"/>
      <c r="N25" s="114"/>
      <c r="O25" s="114"/>
      <c r="P25" s="114"/>
      <c r="Q25" s="114"/>
      <c r="R25" s="114"/>
      <c r="S25" s="114"/>
    </row>
    <row r="26" spans="1:39">
      <c r="A26" s="35"/>
      <c r="C26" s="92" t="str">
        <f>IF($AK$9=1,"☑","□")</f>
        <v>□</v>
      </c>
      <c r="D26" s="113" t="s">
        <v>106</v>
      </c>
      <c r="E26" s="114"/>
      <c r="F26" s="114"/>
      <c r="G26" s="114"/>
      <c r="H26" s="114"/>
      <c r="I26" s="114"/>
      <c r="J26" s="92" t="str">
        <f>IF($AK$9=2,"☑","□")</f>
        <v>□</v>
      </c>
      <c r="K26" s="113" t="s">
        <v>107</v>
      </c>
      <c r="L26" s="114"/>
      <c r="M26" s="114"/>
      <c r="N26" s="114"/>
      <c r="O26" s="114"/>
      <c r="P26" s="114"/>
      <c r="Q26" s="92" t="str">
        <f>IF($AK$9=3,"☑","□")</f>
        <v>□</v>
      </c>
      <c r="R26" s="113" t="s">
        <v>108</v>
      </c>
      <c r="S26" s="114"/>
      <c r="T26" s="114"/>
      <c r="U26" s="114"/>
      <c r="V26" s="114"/>
      <c r="X26" s="92" t="str">
        <f>IF($AK$9=4,"☑","□")</f>
        <v>□</v>
      </c>
      <c r="Y26" s="113" t="s">
        <v>109</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482</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111</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6"/>
      <c r="N30" s="786"/>
      <c r="O30" s="786"/>
      <c r="P30" s="786"/>
      <c r="Q30" s="786"/>
      <c r="R30" s="786"/>
      <c r="S30" s="786"/>
      <c r="T30" s="43" t="s">
        <v>113</v>
      </c>
      <c r="U30" s="272"/>
      <c r="V30" s="278"/>
      <c r="W30" s="272"/>
      <c r="X30" s="279"/>
      <c r="Y30" s="272"/>
      <c r="Z30" s="784"/>
      <c r="AA30" s="784"/>
      <c r="AB30" s="784"/>
      <c r="AC30" s="784"/>
      <c r="AD30" s="784"/>
      <c r="AE30" s="784"/>
      <c r="AF30" s="784"/>
      <c r="AG30" s="279"/>
      <c r="AK30" s="170">
        <v>6</v>
      </c>
    </row>
    <row r="31" spans="1:39">
      <c r="A31" s="35"/>
      <c r="B31" s="45" t="s">
        <v>115</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6"/>
      <c r="N32" s="786"/>
      <c r="O32" s="786"/>
      <c r="P32" s="786"/>
      <c r="Q32" s="786"/>
      <c r="R32" s="786"/>
      <c r="S32" s="786"/>
      <c r="T32" s="43" t="s">
        <v>113</v>
      </c>
      <c r="U32" s="272"/>
      <c r="V32" s="278"/>
      <c r="W32" s="272"/>
      <c r="X32" s="279"/>
      <c r="Y32" s="272"/>
      <c r="Z32" s="784"/>
      <c r="AA32" s="784"/>
      <c r="AB32" s="784"/>
      <c r="AC32" s="784"/>
      <c r="AD32" s="784"/>
      <c r="AE32" s="784"/>
      <c r="AF32" s="784"/>
      <c r="AG32" s="279"/>
      <c r="AK32" s="170">
        <v>2</v>
      </c>
    </row>
    <row r="33" spans="1:37">
      <c r="A33" s="35"/>
      <c r="B33" s="45" t="s">
        <v>116</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6"/>
      <c r="N34" s="786"/>
      <c r="O34" s="786"/>
      <c r="P34" s="786"/>
      <c r="Q34" s="786"/>
      <c r="R34" s="786"/>
      <c r="S34" s="786"/>
      <c r="T34" s="43" t="s">
        <v>113</v>
      </c>
      <c r="U34" s="272"/>
      <c r="V34" s="278"/>
      <c r="W34" s="272"/>
      <c r="X34" s="279"/>
      <c r="Y34" s="272"/>
      <c r="Z34" s="784"/>
      <c r="AA34" s="784"/>
      <c r="AB34" s="784"/>
      <c r="AC34" s="784"/>
      <c r="AD34" s="784"/>
      <c r="AE34" s="784"/>
      <c r="AF34" s="784"/>
      <c r="AG34" s="279"/>
      <c r="AK34" s="170">
        <v>28</v>
      </c>
    </row>
    <row r="35" spans="1:37">
      <c r="A35" s="35"/>
      <c r="B35" s="45" t="s">
        <v>483</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6"/>
      <c r="N36" s="786"/>
      <c r="O36" s="786"/>
      <c r="P36" s="786"/>
      <c r="Q36" s="786"/>
      <c r="R36" s="786"/>
      <c r="S36" s="786"/>
      <c r="T36" s="43" t="s">
        <v>113</v>
      </c>
      <c r="U36" s="277"/>
      <c r="V36" s="278"/>
      <c r="W36" s="277"/>
      <c r="X36" s="279"/>
      <c r="Y36" s="277"/>
      <c r="Z36" s="784"/>
      <c r="AA36" s="784"/>
      <c r="AB36" s="784"/>
      <c r="AC36" s="784"/>
      <c r="AD36" s="784"/>
      <c r="AE36" s="784"/>
      <c r="AF36" s="784"/>
      <c r="AG36" s="279"/>
      <c r="AK36" s="170">
        <v>7</v>
      </c>
    </row>
    <row r="37" spans="1:37">
      <c r="A37" s="35"/>
      <c r="B37" s="45" t="s">
        <v>484</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6"/>
      <c r="N38" s="786"/>
      <c r="O38" s="786"/>
      <c r="P38" s="786"/>
      <c r="Q38" s="786"/>
      <c r="R38" s="786"/>
      <c r="S38" s="786"/>
      <c r="T38" s="43" t="s">
        <v>113</v>
      </c>
      <c r="U38" s="277"/>
      <c r="V38" s="278"/>
      <c r="W38" s="277"/>
      <c r="X38" s="279"/>
      <c r="Y38" s="277"/>
      <c r="Z38" s="784"/>
      <c r="AA38" s="784"/>
      <c r="AB38" s="784"/>
      <c r="AC38" s="784"/>
      <c r="AD38" s="784"/>
      <c r="AE38" s="784"/>
      <c r="AF38" s="784"/>
      <c r="AG38" s="279"/>
      <c r="AK38" s="170">
        <v>10</v>
      </c>
    </row>
    <row r="39" spans="1:37">
      <c r="A39" s="35"/>
      <c r="B39" s="45" t="s">
        <v>485</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6"/>
      <c r="N40" s="786"/>
      <c r="O40" s="786"/>
      <c r="P40" s="786"/>
      <c r="Q40" s="786"/>
      <c r="R40" s="786"/>
      <c r="S40" s="786"/>
      <c r="T40" s="43" t="s">
        <v>113</v>
      </c>
      <c r="U40" s="272"/>
      <c r="V40" s="278"/>
      <c r="W40" s="272"/>
      <c r="X40" s="279"/>
      <c r="Y40" s="272"/>
      <c r="Z40" s="784"/>
      <c r="AA40" s="784"/>
      <c r="AB40" s="784"/>
      <c r="AC40" s="784"/>
      <c r="AD40" s="784"/>
      <c r="AE40" s="784"/>
      <c r="AF40" s="784"/>
      <c r="AG40" s="279"/>
      <c r="AK40" s="170">
        <v>2</v>
      </c>
    </row>
    <row r="41" spans="1:37">
      <c r="A41" s="35"/>
      <c r="B41" s="45" t="s">
        <v>486</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6"/>
      <c r="N42" s="786"/>
      <c r="O42" s="786"/>
      <c r="P42" s="786"/>
      <c r="Q42" s="786"/>
      <c r="R42" s="786"/>
      <c r="S42" s="786"/>
      <c r="T42" s="43" t="s">
        <v>113</v>
      </c>
      <c r="U42" s="272"/>
      <c r="V42" s="278"/>
      <c r="W42" s="272"/>
      <c r="X42" s="279"/>
      <c r="Y42" s="272"/>
      <c r="Z42" s="784"/>
      <c r="AA42" s="784"/>
      <c r="AB42" s="784"/>
      <c r="AC42" s="784"/>
      <c r="AD42" s="784"/>
      <c r="AE42" s="784"/>
      <c r="AF42" s="784"/>
      <c r="AG42" s="279"/>
      <c r="AK42" s="170">
        <v>41</v>
      </c>
    </row>
    <row r="43" spans="1:37">
      <c r="A43" s="35"/>
      <c r="B43" s="45" t="s">
        <v>487</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6"/>
      <c r="N44" s="786"/>
      <c r="O44" s="786"/>
      <c r="P44" s="786"/>
      <c r="Q44" s="786"/>
      <c r="R44" s="786"/>
      <c r="S44" s="786"/>
      <c r="T44" s="43" t="s">
        <v>113</v>
      </c>
      <c r="U44" s="277"/>
      <c r="V44" s="278"/>
      <c r="W44" s="277"/>
      <c r="X44" s="279"/>
      <c r="Y44" s="277"/>
      <c r="Z44" s="784"/>
      <c r="AA44" s="784"/>
      <c r="AB44" s="784"/>
      <c r="AC44" s="784"/>
      <c r="AD44" s="784"/>
      <c r="AE44" s="784"/>
      <c r="AF44" s="784"/>
      <c r="AG44" s="279"/>
      <c r="AK44" s="170">
        <v>10</v>
      </c>
    </row>
    <row r="45" spans="1:37">
      <c r="A45" s="35"/>
      <c r="C45" s="41" t="s">
        <v>488</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123</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124</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125</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126</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7">
        <f>SUM(M29:S44)</f>
        <v>0</v>
      </c>
      <c r="N51" s="787"/>
      <c r="O51" s="787"/>
      <c r="P51" s="787"/>
      <c r="Q51" s="787"/>
      <c r="R51" s="787"/>
      <c r="S51" s="787"/>
      <c r="T51" s="43" t="s">
        <v>113</v>
      </c>
      <c r="U51" s="44"/>
      <c r="V51" s="284"/>
      <c r="W51" s="280"/>
      <c r="X51" s="283"/>
      <c r="Y51" s="280"/>
      <c r="Z51" s="788"/>
      <c r="AA51" s="788"/>
      <c r="AB51" s="788"/>
      <c r="AC51" s="788"/>
      <c r="AD51" s="788"/>
      <c r="AE51" s="788"/>
      <c r="AF51" s="788"/>
      <c r="AG51" s="283"/>
    </row>
    <row r="52" spans="1:39">
      <c r="A52" s="35"/>
      <c r="B52" s="45" t="s">
        <v>127</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7">
        <f>M30*AK30+M32*AK32+M34*AK34+M36*AK36+M38*AK38+M40*AK40+M42*AK42+M44*AK44</f>
        <v>0</v>
      </c>
      <c r="N53" s="787"/>
      <c r="O53" s="787"/>
      <c r="P53" s="787"/>
      <c r="Q53" s="787"/>
      <c r="R53" s="787"/>
      <c r="S53" s="787"/>
      <c r="T53" s="43" t="s">
        <v>128</v>
      </c>
      <c r="U53" s="44"/>
      <c r="V53" s="284"/>
      <c r="W53" s="280"/>
      <c r="X53" s="283"/>
      <c r="Y53" s="280"/>
      <c r="Z53" s="788"/>
      <c r="AA53" s="788"/>
      <c r="AB53" s="788"/>
      <c r="AC53" s="788"/>
      <c r="AD53" s="788"/>
      <c r="AE53" s="788"/>
      <c r="AF53" s="788"/>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130</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67" t="e">
        <f>ROUNDDOWN(M53*10/M18,4)</f>
        <v>#DIV/0!</v>
      </c>
      <c r="N56" s="567"/>
      <c r="O56" s="567"/>
      <c r="P56" s="567"/>
      <c r="Q56" s="567"/>
      <c r="R56" s="567"/>
      <c r="S56" s="567"/>
      <c r="T56" s="43"/>
      <c r="U56" s="44"/>
      <c r="V56" s="284"/>
      <c r="W56" s="280"/>
      <c r="X56" s="283"/>
      <c r="Y56" s="280"/>
      <c r="Z56" s="789"/>
      <c r="AA56" s="789"/>
      <c r="AB56" s="789"/>
      <c r="AC56" s="789"/>
      <c r="AD56" s="789"/>
      <c r="AE56" s="789"/>
      <c r="AF56" s="789"/>
      <c r="AG56" s="283"/>
    </row>
    <row r="57" spans="1:39" s="295" customFormat="1" ht="19.8">
      <c r="A57" s="292"/>
      <c r="B57" s="41"/>
      <c r="C57" s="72" t="s">
        <v>1483</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8">
      <c r="A58" s="292"/>
      <c r="B58" s="72"/>
      <c r="C58" s="41" t="s">
        <v>1479</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8">
      <c r="A59" s="292"/>
      <c r="B59" s="72"/>
      <c r="C59" s="41" t="s">
        <v>1480</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8">
      <c r="A60" s="292"/>
      <c r="B60" s="72"/>
      <c r="C60" s="41" t="s">
        <v>1481</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8">
      <c r="A61" s="292"/>
      <c r="B61" s="41"/>
      <c r="C61" s="72" t="s">
        <v>1482</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43</v>
      </c>
    </row>
    <row r="65" spans="1:2">
      <c r="A65" s="34" t="s">
        <v>1492</v>
      </c>
    </row>
    <row r="66" spans="1:2">
      <c r="A66" s="34" t="s">
        <v>173</v>
      </c>
    </row>
    <row r="67" spans="1:2">
      <c r="B67" s="34" t="s">
        <v>174</v>
      </c>
    </row>
    <row r="68" spans="1:2">
      <c r="A68" s="34" t="s">
        <v>1493</v>
      </c>
    </row>
    <row r="69" spans="1:2">
      <c r="A69" s="34" t="s">
        <v>175</v>
      </c>
    </row>
    <row r="70" spans="1:2">
      <c r="A70" s="34" t="s">
        <v>176</v>
      </c>
    </row>
    <row r="71" spans="1:2">
      <c r="A71" s="34" t="s">
        <v>177</v>
      </c>
    </row>
    <row r="72" spans="1:2">
      <c r="A72" s="34" t="s">
        <v>1494</v>
      </c>
    </row>
    <row r="73" spans="1:2">
      <c r="A73" s="34" t="s">
        <v>178</v>
      </c>
    </row>
    <row r="74" spans="1:2">
      <c r="A74" s="34" t="s">
        <v>179</v>
      </c>
    </row>
    <row r="75" spans="1:2">
      <c r="A75" s="34" t="s">
        <v>180</v>
      </c>
    </row>
    <row r="76" spans="1:2">
      <c r="A76" s="34" t="s">
        <v>181</v>
      </c>
    </row>
    <row r="77" spans="1:2">
      <c r="A77" s="34" t="s">
        <v>182</v>
      </c>
    </row>
    <row r="78" spans="1:2">
      <c r="A78" s="34" t="s">
        <v>183</v>
      </c>
    </row>
    <row r="79" spans="1:2">
      <c r="A79" s="34" t="s">
        <v>184</v>
      </c>
    </row>
    <row r="80" spans="1:2">
      <c r="A80" s="34" t="s">
        <v>185</v>
      </c>
    </row>
    <row r="81" spans="1:1">
      <c r="A81" s="34" t="s">
        <v>186</v>
      </c>
    </row>
    <row r="82" spans="1:1">
      <c r="A82" s="34" t="s">
        <v>187</v>
      </c>
    </row>
    <row r="83" spans="1:1">
      <c r="A83" s="34" t="s">
        <v>1495</v>
      </c>
    </row>
    <row r="84" spans="1:1">
      <c r="A84" s="34" t="s">
        <v>188</v>
      </c>
    </row>
    <row r="85" spans="1:1">
      <c r="A85" s="34" t="s">
        <v>189</v>
      </c>
    </row>
    <row r="86" spans="1:1">
      <c r="A86" s="34" t="s">
        <v>1496</v>
      </c>
    </row>
    <row r="87" spans="1:1">
      <c r="A87" s="34" t="s">
        <v>190</v>
      </c>
    </row>
    <row r="88" spans="1:1">
      <c r="A88" s="34" t="s">
        <v>191</v>
      </c>
    </row>
    <row r="89" spans="1:1">
      <c r="A89" s="34" t="s">
        <v>1497</v>
      </c>
    </row>
    <row r="90" spans="1:1">
      <c r="A90" s="34" t="s">
        <v>192</v>
      </c>
    </row>
    <row r="91" spans="1:1">
      <c r="A91" s="34" t="s">
        <v>1498</v>
      </c>
    </row>
    <row r="92" spans="1:1">
      <c r="A92" s="34" t="s">
        <v>193</v>
      </c>
    </row>
    <row r="93" spans="1:1">
      <c r="A93" s="34" t="s">
        <v>194</v>
      </c>
    </row>
    <row r="94" spans="1:1">
      <c r="A94" s="34" t="s">
        <v>195</v>
      </c>
    </row>
    <row r="95" spans="1:1">
      <c r="A95" s="34" t="s">
        <v>196</v>
      </c>
    </row>
    <row r="96" spans="1:1">
      <c r="A96" s="34" t="s">
        <v>1499</v>
      </c>
    </row>
    <row r="97" spans="1:6">
      <c r="A97" s="34" t="s">
        <v>197</v>
      </c>
    </row>
    <row r="98" spans="1:6">
      <c r="A98" s="34" t="s">
        <v>1500</v>
      </c>
    </row>
    <row r="99" spans="1:6">
      <c r="A99" s="34" t="s">
        <v>198</v>
      </c>
    </row>
    <row r="100" spans="1:6">
      <c r="A100" s="34" t="s">
        <v>199</v>
      </c>
    </row>
    <row r="101" spans="1:6">
      <c r="A101" s="34" t="s">
        <v>200</v>
      </c>
    </row>
    <row r="102" spans="1:6">
      <c r="A102" s="34" t="s">
        <v>201</v>
      </c>
    </row>
    <row r="103" spans="1:6">
      <c r="A103" s="34" t="s">
        <v>202</v>
      </c>
    </row>
    <row r="104" spans="1:6">
      <c r="A104" s="34" t="s">
        <v>203</v>
      </c>
    </row>
    <row r="105" spans="1:6">
      <c r="A105" s="34" t="s">
        <v>204</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ColWidth="9" defaultRowHeight="18"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489</v>
      </c>
      <c r="B1" s="186" t="s">
        <v>490</v>
      </c>
      <c r="C1" s="186" t="s">
        <v>491</v>
      </c>
      <c r="D1" s="186" t="s">
        <v>492</v>
      </c>
      <c r="E1" s="186" t="s">
        <v>493</v>
      </c>
      <c r="F1" s="186" t="s">
        <v>494</v>
      </c>
      <c r="G1" s="186" t="s">
        <v>495</v>
      </c>
      <c r="H1" s="186" t="s">
        <v>496</v>
      </c>
      <c r="I1" s="186" t="s">
        <v>497</v>
      </c>
      <c r="J1" s="186" t="s">
        <v>498</v>
      </c>
      <c r="K1" s="186" t="s">
        <v>499</v>
      </c>
      <c r="L1" s="186" t="s">
        <v>500</v>
      </c>
      <c r="M1" s="186" t="s">
        <v>501</v>
      </c>
      <c r="N1" s="186" t="s">
        <v>502</v>
      </c>
      <c r="O1" s="186" t="s">
        <v>503</v>
      </c>
      <c r="P1" s="186" t="s">
        <v>504</v>
      </c>
      <c r="Q1" s="186" t="s">
        <v>505</v>
      </c>
      <c r="R1" s="186" t="s">
        <v>506</v>
      </c>
      <c r="S1" s="186" t="s">
        <v>507</v>
      </c>
      <c r="T1" s="186" t="s">
        <v>508</v>
      </c>
      <c r="U1" s="186" t="s">
        <v>509</v>
      </c>
      <c r="V1" s="186" t="s">
        <v>510</v>
      </c>
      <c r="W1" s="186" t="s">
        <v>511</v>
      </c>
      <c r="X1" s="186" t="s">
        <v>512</v>
      </c>
      <c r="Y1" s="186" t="s">
        <v>513</v>
      </c>
      <c r="Z1" s="186" t="s">
        <v>514</v>
      </c>
      <c r="AA1" s="186" t="s">
        <v>515</v>
      </c>
      <c r="AB1" s="186" t="s">
        <v>516</v>
      </c>
      <c r="AC1" s="186" t="s">
        <v>517</v>
      </c>
      <c r="AD1" s="186" t="s">
        <v>518</v>
      </c>
      <c r="AE1" s="186" t="s">
        <v>519</v>
      </c>
      <c r="AF1" s="186" t="s">
        <v>520</v>
      </c>
      <c r="AG1" s="186" t="s">
        <v>521</v>
      </c>
      <c r="AH1" s="186" t="s">
        <v>522</v>
      </c>
      <c r="AI1" s="186" t="s">
        <v>523</v>
      </c>
      <c r="AJ1" s="186" t="s">
        <v>524</v>
      </c>
      <c r="AK1" s="186" t="s">
        <v>525</v>
      </c>
      <c r="AL1" s="186" t="s">
        <v>526</v>
      </c>
      <c r="AM1" s="186" t="s">
        <v>527</v>
      </c>
      <c r="AN1" s="186" t="s">
        <v>528</v>
      </c>
      <c r="AO1" s="186" t="s">
        <v>529</v>
      </c>
      <c r="AP1" s="186" t="s">
        <v>530</v>
      </c>
      <c r="AQ1" s="186" t="s">
        <v>531</v>
      </c>
      <c r="AR1" s="186" t="s">
        <v>532</v>
      </c>
      <c r="AS1" s="186" t="s">
        <v>533</v>
      </c>
      <c r="AT1" s="186" t="s">
        <v>534</v>
      </c>
      <c r="AU1" s="186" t="s">
        <v>535</v>
      </c>
      <c r="AV1" s="186" t="s">
        <v>536</v>
      </c>
      <c r="AW1" s="186" t="s">
        <v>537</v>
      </c>
      <c r="AX1" s="186" t="s">
        <v>538</v>
      </c>
      <c r="AY1" s="186" t="s">
        <v>539</v>
      </c>
      <c r="AZ1" s="186" t="s">
        <v>540</v>
      </c>
      <c r="BA1" s="186" t="s">
        <v>541</v>
      </c>
      <c r="BB1" s="186" t="s">
        <v>542</v>
      </c>
      <c r="BC1" s="186" t="s">
        <v>543</v>
      </c>
      <c r="BD1" s="186" t="s">
        <v>544</v>
      </c>
      <c r="BE1" s="186" t="s">
        <v>545</v>
      </c>
      <c r="BF1" s="186" t="s">
        <v>546</v>
      </c>
      <c r="BG1" s="186" t="s">
        <v>547</v>
      </c>
      <c r="BH1" s="186" t="s">
        <v>548</v>
      </c>
      <c r="BI1" s="186" t="s">
        <v>549</v>
      </c>
      <c r="BJ1" s="186" t="s">
        <v>550</v>
      </c>
      <c r="BK1" s="186" t="s">
        <v>551</v>
      </c>
      <c r="BL1" s="186" t="s">
        <v>552</v>
      </c>
      <c r="BM1" s="186" t="s">
        <v>553</v>
      </c>
      <c r="BN1" s="186" t="s">
        <v>554</v>
      </c>
      <c r="BO1" s="186" t="s">
        <v>555</v>
      </c>
      <c r="BP1" s="186" t="s">
        <v>556</v>
      </c>
      <c r="BQ1" s="186" t="s">
        <v>557</v>
      </c>
      <c r="BR1" s="186" t="s">
        <v>558</v>
      </c>
      <c r="BS1" s="186" t="s">
        <v>559</v>
      </c>
      <c r="BT1" s="186" t="s">
        <v>560</v>
      </c>
      <c r="BU1" s="186" t="s">
        <v>561</v>
      </c>
      <c r="BV1" s="186" t="s">
        <v>562</v>
      </c>
      <c r="BW1" s="186" t="s">
        <v>563</v>
      </c>
      <c r="BX1" s="186" t="s">
        <v>564</v>
      </c>
      <c r="BY1" s="186" t="s">
        <v>565</v>
      </c>
      <c r="BZ1" s="186" t="s">
        <v>566</v>
      </c>
      <c r="CA1" s="186" t="s">
        <v>567</v>
      </c>
      <c r="CB1" s="186" t="s">
        <v>568</v>
      </c>
      <c r="CC1" s="186" t="s">
        <v>569</v>
      </c>
      <c r="CD1" s="186" t="s">
        <v>570</v>
      </c>
      <c r="CE1" s="186" t="s">
        <v>571</v>
      </c>
      <c r="CF1" s="186" t="s">
        <v>572</v>
      </c>
      <c r="CG1" s="186" t="s">
        <v>573</v>
      </c>
      <c r="CH1" s="186" t="s">
        <v>574</v>
      </c>
      <c r="CI1" s="186" t="s">
        <v>575</v>
      </c>
      <c r="CJ1" s="186" t="s">
        <v>576</v>
      </c>
      <c r="CK1" s="186" t="s">
        <v>577</v>
      </c>
      <c r="CL1" s="186" t="s">
        <v>578</v>
      </c>
      <c r="CM1" s="186" t="s">
        <v>579</v>
      </c>
      <c r="CN1" s="186" t="s">
        <v>580</v>
      </c>
      <c r="CO1" s="186" t="s">
        <v>581</v>
      </c>
      <c r="CP1" s="186" t="s">
        <v>582</v>
      </c>
      <c r="CQ1" s="186" t="s">
        <v>583</v>
      </c>
      <c r="CR1" s="186" t="s">
        <v>584</v>
      </c>
      <c r="CS1" s="186" t="s">
        <v>585</v>
      </c>
      <c r="CT1" s="186" t="s">
        <v>586</v>
      </c>
      <c r="CU1" s="186" t="s">
        <v>587</v>
      </c>
      <c r="CV1" s="186" t="s">
        <v>588</v>
      </c>
      <c r="CW1" s="186" t="s">
        <v>589</v>
      </c>
      <c r="CX1" s="186" t="s">
        <v>590</v>
      </c>
      <c r="CY1" s="186" t="s">
        <v>591</v>
      </c>
      <c r="CZ1" s="186" t="s">
        <v>592</v>
      </c>
      <c r="DA1" s="186" t="s">
        <v>593</v>
      </c>
      <c r="DB1" s="186" t="s">
        <v>594</v>
      </c>
      <c r="DC1" s="186" t="s">
        <v>595</v>
      </c>
      <c r="DD1" s="186" t="s">
        <v>596</v>
      </c>
      <c r="DE1" s="186" t="s">
        <v>597</v>
      </c>
      <c r="DF1" s="186" t="s">
        <v>598</v>
      </c>
      <c r="DG1" s="186" t="s">
        <v>599</v>
      </c>
      <c r="DH1" s="186" t="s">
        <v>600</v>
      </c>
      <c r="DI1" s="186" t="s">
        <v>601</v>
      </c>
      <c r="DJ1" s="186" t="s">
        <v>602</v>
      </c>
      <c r="DK1" s="186" t="s">
        <v>603</v>
      </c>
      <c r="DL1" s="186" t="s">
        <v>604</v>
      </c>
      <c r="DM1" s="186" t="s">
        <v>605</v>
      </c>
      <c r="DN1" s="186" t="s">
        <v>606</v>
      </c>
      <c r="DO1" s="186" t="s">
        <v>607</v>
      </c>
      <c r="DP1" s="186" t="s">
        <v>608</v>
      </c>
      <c r="DQ1" s="186" t="s">
        <v>609</v>
      </c>
      <c r="DR1" s="186" t="s">
        <v>610</v>
      </c>
      <c r="DS1" s="186" t="s">
        <v>611</v>
      </c>
      <c r="DT1" s="186" t="s">
        <v>612</v>
      </c>
      <c r="DU1" s="186" t="s">
        <v>613</v>
      </c>
      <c r="DV1" s="186" t="s">
        <v>614</v>
      </c>
      <c r="DW1" s="186" t="s">
        <v>615</v>
      </c>
      <c r="DX1" s="186" t="s">
        <v>616</v>
      </c>
      <c r="DY1" s="186" t="s">
        <v>617</v>
      </c>
      <c r="DZ1" s="186" t="s">
        <v>618</v>
      </c>
      <c r="EA1" s="186" t="s">
        <v>619</v>
      </c>
      <c r="EB1" s="186" t="s">
        <v>620</v>
      </c>
      <c r="EC1" s="186" t="s">
        <v>621</v>
      </c>
      <c r="ED1" s="186" t="s">
        <v>622</v>
      </c>
      <c r="EE1" s="186" t="s">
        <v>623</v>
      </c>
      <c r="EF1" s="186" t="s">
        <v>624</v>
      </c>
      <c r="EG1" s="186" t="s">
        <v>625</v>
      </c>
      <c r="EH1" s="186" t="s">
        <v>626</v>
      </c>
      <c r="EI1" s="186" t="s">
        <v>627</v>
      </c>
      <c r="EJ1" s="186" t="s">
        <v>628</v>
      </c>
      <c r="EK1" s="186" t="s">
        <v>629</v>
      </c>
      <c r="EL1" s="186" t="s">
        <v>630</v>
      </c>
      <c r="EM1" s="186" t="s">
        <v>631</v>
      </c>
      <c r="EN1" s="186" t="s">
        <v>632</v>
      </c>
      <c r="EO1" s="186" t="s">
        <v>633</v>
      </c>
      <c r="EP1" s="186" t="s">
        <v>634</v>
      </c>
      <c r="EQ1" s="186" t="s">
        <v>635</v>
      </c>
      <c r="ER1" s="186" t="s">
        <v>636</v>
      </c>
      <c r="ES1" s="186" t="s">
        <v>637</v>
      </c>
      <c r="ET1" s="186" t="s">
        <v>638</v>
      </c>
      <c r="EU1" s="186" t="s">
        <v>639</v>
      </c>
      <c r="EV1" s="186" t="s">
        <v>640</v>
      </c>
      <c r="EW1" s="186" t="s">
        <v>641</v>
      </c>
      <c r="EX1" s="186" t="s">
        <v>642</v>
      </c>
      <c r="EY1" s="186" t="s">
        <v>643</v>
      </c>
      <c r="EZ1" s="186" t="s">
        <v>644</v>
      </c>
      <c r="FA1" s="186" t="s">
        <v>645</v>
      </c>
      <c r="FB1" s="186" t="s">
        <v>646</v>
      </c>
      <c r="FC1" s="186" t="s">
        <v>647</v>
      </c>
      <c r="FD1" s="186" t="s">
        <v>648</v>
      </c>
      <c r="FE1" s="186" t="s">
        <v>649</v>
      </c>
      <c r="FF1" s="186" t="s">
        <v>650</v>
      </c>
      <c r="FG1" s="186" t="s">
        <v>651</v>
      </c>
      <c r="FH1" s="186" t="s">
        <v>652</v>
      </c>
      <c r="FI1" s="186" t="s">
        <v>653</v>
      </c>
      <c r="FJ1" s="186" t="s">
        <v>654</v>
      </c>
      <c r="FK1" s="186" t="s">
        <v>655</v>
      </c>
      <c r="FL1" s="186" t="s">
        <v>656</v>
      </c>
      <c r="FM1" s="186" t="s">
        <v>657</v>
      </c>
      <c r="FN1" s="186" t="s">
        <v>658</v>
      </c>
      <c r="FO1" s="186" t="s">
        <v>659</v>
      </c>
      <c r="FP1" s="186" t="s">
        <v>660</v>
      </c>
      <c r="FQ1" s="186" t="s">
        <v>661</v>
      </c>
      <c r="FR1" s="186" t="s">
        <v>662</v>
      </c>
      <c r="FS1" s="186" t="s">
        <v>663</v>
      </c>
      <c r="FT1" s="186" t="s">
        <v>664</v>
      </c>
      <c r="FU1" s="186" t="s">
        <v>665</v>
      </c>
      <c r="FV1" s="186" t="s">
        <v>666</v>
      </c>
      <c r="FW1" s="186" t="s">
        <v>667</v>
      </c>
      <c r="FX1" s="186" t="s">
        <v>668</v>
      </c>
      <c r="FY1" s="186" t="s">
        <v>669</v>
      </c>
      <c r="FZ1" s="186" t="s">
        <v>670</v>
      </c>
      <c r="GA1" s="186" t="s">
        <v>671</v>
      </c>
      <c r="GB1" s="186" t="s">
        <v>672</v>
      </c>
      <c r="GC1" s="186" t="s">
        <v>673</v>
      </c>
      <c r="GD1" s="186" t="s">
        <v>674</v>
      </c>
      <c r="GE1" s="186" t="s">
        <v>675</v>
      </c>
      <c r="GF1" s="186" t="s">
        <v>676</v>
      </c>
      <c r="GG1" s="186" t="s">
        <v>677</v>
      </c>
      <c r="GH1" s="186" t="s">
        <v>678</v>
      </c>
      <c r="GI1" s="186" t="s">
        <v>679</v>
      </c>
      <c r="GJ1" s="186" t="s">
        <v>680</v>
      </c>
      <c r="GK1" s="186" t="s">
        <v>681</v>
      </c>
      <c r="GL1" s="186" t="s">
        <v>682</v>
      </c>
      <c r="GM1" s="186" t="s">
        <v>683</v>
      </c>
      <c r="GN1" s="186" t="s">
        <v>684</v>
      </c>
      <c r="GO1" s="186" t="s">
        <v>685</v>
      </c>
      <c r="GP1" s="186" t="s">
        <v>686</v>
      </c>
      <c r="GQ1" s="186" t="s">
        <v>687</v>
      </c>
      <c r="GR1" s="186" t="s">
        <v>688</v>
      </c>
      <c r="GS1" s="186" t="s">
        <v>689</v>
      </c>
      <c r="GT1" s="186" t="s">
        <v>690</v>
      </c>
      <c r="GU1" s="186" t="s">
        <v>691</v>
      </c>
      <c r="GV1" s="186" t="s">
        <v>692</v>
      </c>
      <c r="GW1" s="186" t="s">
        <v>693</v>
      </c>
      <c r="GX1" s="186" t="s">
        <v>694</v>
      </c>
      <c r="GY1" s="186" t="s">
        <v>695</v>
      </c>
      <c r="GZ1" s="186" t="s">
        <v>696</v>
      </c>
      <c r="HA1" s="186" t="s">
        <v>697</v>
      </c>
      <c r="HB1" s="186" t="s">
        <v>698</v>
      </c>
      <c r="HC1" s="186" t="s">
        <v>699</v>
      </c>
      <c r="HD1" s="186" t="s">
        <v>700</v>
      </c>
      <c r="HE1" s="186" t="s">
        <v>701</v>
      </c>
      <c r="HF1" s="186" t="s">
        <v>702</v>
      </c>
      <c r="HG1" s="186" t="s">
        <v>703</v>
      </c>
      <c r="HH1" s="186" t="s">
        <v>704</v>
      </c>
      <c r="HI1" s="186" t="s">
        <v>705</v>
      </c>
      <c r="HJ1" s="186" t="s">
        <v>706</v>
      </c>
      <c r="HK1" s="186" t="s">
        <v>707</v>
      </c>
      <c r="HL1" s="186" t="s">
        <v>708</v>
      </c>
      <c r="HM1" s="186" t="s">
        <v>709</v>
      </c>
      <c r="HN1" s="186" t="s">
        <v>710</v>
      </c>
      <c r="HO1" s="186" t="s">
        <v>711</v>
      </c>
      <c r="HP1" s="186" t="s">
        <v>712</v>
      </c>
      <c r="HQ1" s="186" t="s">
        <v>713</v>
      </c>
      <c r="HR1" s="186" t="s">
        <v>714</v>
      </c>
      <c r="HS1" s="186" t="s">
        <v>715</v>
      </c>
      <c r="HT1" s="186" t="s">
        <v>716</v>
      </c>
      <c r="HU1" s="186" t="s">
        <v>717</v>
      </c>
      <c r="HV1" s="186" t="s">
        <v>718</v>
      </c>
      <c r="HW1" s="186" t="s">
        <v>719</v>
      </c>
      <c r="HX1" s="186" t="s">
        <v>720</v>
      </c>
      <c r="HY1" s="186" t="s">
        <v>721</v>
      </c>
      <c r="HZ1" s="186" t="s">
        <v>722</v>
      </c>
      <c r="IA1" s="186" t="s">
        <v>723</v>
      </c>
      <c r="IB1" s="186" t="s">
        <v>724</v>
      </c>
      <c r="IC1" s="186" t="s">
        <v>725</v>
      </c>
      <c r="ID1" s="186" t="s">
        <v>726</v>
      </c>
      <c r="IE1" s="186" t="s">
        <v>727</v>
      </c>
      <c r="IF1" s="186" t="s">
        <v>728</v>
      </c>
      <c r="IG1" s="186" t="s">
        <v>729</v>
      </c>
      <c r="IH1" s="186" t="s">
        <v>730</v>
      </c>
      <c r="II1" s="186" t="s">
        <v>731</v>
      </c>
      <c r="IJ1" s="186" t="s">
        <v>732</v>
      </c>
      <c r="IK1" s="186" t="s">
        <v>733</v>
      </c>
      <c r="IL1" s="186" t="s">
        <v>734</v>
      </c>
      <c r="IM1" s="186" t="s">
        <v>735</v>
      </c>
      <c r="IN1" s="186" t="s">
        <v>736</v>
      </c>
      <c r="IO1" s="186" t="s">
        <v>737</v>
      </c>
      <c r="IP1" s="186" t="s">
        <v>738</v>
      </c>
      <c r="IQ1" s="186" t="s">
        <v>739</v>
      </c>
      <c r="IR1" s="186" t="s">
        <v>740</v>
      </c>
      <c r="IS1" s="186" t="s">
        <v>741</v>
      </c>
      <c r="IT1" s="186" t="s">
        <v>742</v>
      </c>
      <c r="IU1" s="186" t="s">
        <v>743</v>
      </c>
      <c r="IV1" s="186" t="s">
        <v>744</v>
      </c>
      <c r="IW1" s="186" t="s">
        <v>745</v>
      </c>
      <c r="IX1" s="186" t="s">
        <v>746</v>
      </c>
      <c r="IY1" s="186" t="s">
        <v>747</v>
      </c>
      <c r="IZ1" s="186" t="s">
        <v>748</v>
      </c>
      <c r="JA1" s="186" t="s">
        <v>749</v>
      </c>
      <c r="JB1" s="186" t="s">
        <v>750</v>
      </c>
      <c r="JC1" s="186" t="s">
        <v>751</v>
      </c>
      <c r="JD1" s="186" t="s">
        <v>752</v>
      </c>
      <c r="JE1" s="186" t="s">
        <v>753</v>
      </c>
      <c r="JF1" s="186" t="s">
        <v>754</v>
      </c>
      <c r="JG1" s="186" t="s">
        <v>755</v>
      </c>
      <c r="JH1" s="186" t="s">
        <v>756</v>
      </c>
      <c r="JI1" s="186" t="s">
        <v>757</v>
      </c>
      <c r="JJ1" s="186" t="s">
        <v>758</v>
      </c>
      <c r="JK1" s="186" t="s">
        <v>759</v>
      </c>
      <c r="JL1" s="186" t="s">
        <v>760</v>
      </c>
      <c r="JM1" s="186" t="s">
        <v>761</v>
      </c>
      <c r="JN1" s="186" t="s">
        <v>762</v>
      </c>
      <c r="JO1" s="186" t="s">
        <v>763</v>
      </c>
      <c r="JP1" s="186" t="s">
        <v>764</v>
      </c>
      <c r="JQ1" s="186" t="s">
        <v>765</v>
      </c>
      <c r="JR1" s="186" t="s">
        <v>766</v>
      </c>
      <c r="JS1" s="186" t="s">
        <v>767</v>
      </c>
      <c r="JT1" s="186" t="s">
        <v>768</v>
      </c>
      <c r="JU1" s="186" t="s">
        <v>769</v>
      </c>
      <c r="JV1" s="186" t="s">
        <v>770</v>
      </c>
      <c r="JW1" s="186" t="s">
        <v>771</v>
      </c>
      <c r="JX1" s="186" t="s">
        <v>772</v>
      </c>
      <c r="JY1" s="186" t="s">
        <v>773</v>
      </c>
      <c r="JZ1" s="186" t="s">
        <v>774</v>
      </c>
      <c r="KA1" s="186" t="s">
        <v>775</v>
      </c>
      <c r="KB1" s="186" t="s">
        <v>776</v>
      </c>
      <c r="KC1" s="186" t="s">
        <v>777</v>
      </c>
      <c r="KD1" s="186" t="s">
        <v>778</v>
      </c>
      <c r="KE1" s="186" t="s">
        <v>779</v>
      </c>
      <c r="KF1" s="186" t="s">
        <v>780</v>
      </c>
      <c r="KG1" s="186" t="s">
        <v>781</v>
      </c>
      <c r="KH1" s="186" t="s">
        <v>782</v>
      </c>
      <c r="KI1" s="186" t="s">
        <v>783</v>
      </c>
      <c r="KJ1" s="186" t="s">
        <v>784</v>
      </c>
      <c r="KK1" s="186" t="s">
        <v>785</v>
      </c>
      <c r="KL1" s="186" t="s">
        <v>786</v>
      </c>
      <c r="KM1" s="186" t="s">
        <v>787</v>
      </c>
      <c r="KN1" s="186" t="s">
        <v>788</v>
      </c>
      <c r="KO1" s="186" t="s">
        <v>789</v>
      </c>
      <c r="KP1" s="186" t="s">
        <v>790</v>
      </c>
      <c r="KQ1" s="186" t="s">
        <v>791</v>
      </c>
      <c r="KR1" s="186" t="s">
        <v>792</v>
      </c>
      <c r="KS1" s="186" t="s">
        <v>793</v>
      </c>
      <c r="KT1" s="186" t="s">
        <v>794</v>
      </c>
      <c r="KU1" s="186" t="s">
        <v>795</v>
      </c>
      <c r="KV1" s="186" t="s">
        <v>796</v>
      </c>
      <c r="KW1" s="186" t="s">
        <v>797</v>
      </c>
      <c r="KX1" s="186" t="s">
        <v>798</v>
      </c>
      <c r="KY1" s="186" t="s">
        <v>799</v>
      </c>
      <c r="KZ1" s="186" t="s">
        <v>800</v>
      </c>
      <c r="LA1" s="186" t="s">
        <v>801</v>
      </c>
      <c r="LB1" s="186" t="s">
        <v>802</v>
      </c>
      <c r="LC1" s="186" t="s">
        <v>803</v>
      </c>
      <c r="LD1" s="186" t="s">
        <v>804</v>
      </c>
      <c r="LE1" s="186" t="s">
        <v>805</v>
      </c>
      <c r="LF1" s="186" t="s">
        <v>806</v>
      </c>
      <c r="LG1" s="186" t="s">
        <v>807</v>
      </c>
      <c r="LH1" s="186" t="s">
        <v>808</v>
      </c>
      <c r="LI1" s="186" t="s">
        <v>809</v>
      </c>
      <c r="LJ1" s="186" t="s">
        <v>810</v>
      </c>
      <c r="LK1" s="186" t="s">
        <v>811</v>
      </c>
      <c r="LL1" s="186" t="s">
        <v>812</v>
      </c>
      <c r="LM1" s="186" t="s">
        <v>813</v>
      </c>
      <c r="LN1" s="186" t="s">
        <v>814</v>
      </c>
      <c r="LO1" s="186" t="s">
        <v>815</v>
      </c>
      <c r="LP1" s="186" t="s">
        <v>816</v>
      </c>
      <c r="LQ1" s="186" t="s">
        <v>817</v>
      </c>
      <c r="LR1" s="186" t="s">
        <v>818</v>
      </c>
      <c r="LS1" s="186" t="s">
        <v>819</v>
      </c>
      <c r="LT1" s="186" t="s">
        <v>820</v>
      </c>
      <c r="LU1" s="186" t="s">
        <v>821</v>
      </c>
      <c r="LV1" s="186" t="s">
        <v>822</v>
      </c>
      <c r="LW1" s="186" t="s">
        <v>823</v>
      </c>
      <c r="LX1" s="186" t="s">
        <v>824</v>
      </c>
      <c r="LY1" s="186" t="s">
        <v>825</v>
      </c>
      <c r="LZ1" s="186" t="s">
        <v>826</v>
      </c>
      <c r="MA1" s="186" t="s">
        <v>827</v>
      </c>
      <c r="MB1" s="186" t="s">
        <v>828</v>
      </c>
      <c r="MC1" s="186" t="s">
        <v>829</v>
      </c>
      <c r="MD1" s="186" t="s">
        <v>830</v>
      </c>
      <c r="ME1" s="186" t="s">
        <v>831</v>
      </c>
      <c r="MF1" s="186" t="s">
        <v>832</v>
      </c>
      <c r="MG1" s="186" t="s">
        <v>833</v>
      </c>
      <c r="MH1" s="186" t="s">
        <v>834</v>
      </c>
      <c r="MI1" s="186" t="s">
        <v>835</v>
      </c>
      <c r="MJ1" s="186" t="s">
        <v>836</v>
      </c>
      <c r="MK1" s="186" t="s">
        <v>837</v>
      </c>
      <c r="ML1" s="186" t="s">
        <v>838</v>
      </c>
      <c r="MM1" s="186" t="s">
        <v>839</v>
      </c>
      <c r="MN1" s="186" t="s">
        <v>840</v>
      </c>
      <c r="MO1" s="186" t="s">
        <v>841</v>
      </c>
      <c r="MP1" s="186" t="s">
        <v>842</v>
      </c>
      <c r="MQ1" s="186" t="s">
        <v>843</v>
      </c>
      <c r="MR1" s="186" t="s">
        <v>844</v>
      </c>
      <c r="MS1" s="186" t="s">
        <v>845</v>
      </c>
      <c r="MT1" s="186" t="s">
        <v>846</v>
      </c>
      <c r="MU1" s="186" t="s">
        <v>847</v>
      </c>
      <c r="MV1" s="186" t="s">
        <v>848</v>
      </c>
      <c r="MW1" s="186" t="s">
        <v>849</v>
      </c>
      <c r="MX1" s="186" t="s">
        <v>850</v>
      </c>
      <c r="MY1" s="186" t="s">
        <v>851</v>
      </c>
      <c r="MZ1" s="186" t="s">
        <v>852</v>
      </c>
      <c r="NA1" s="186" t="s">
        <v>853</v>
      </c>
      <c r="NB1" s="186" t="s">
        <v>854</v>
      </c>
      <c r="NC1" s="186" t="s">
        <v>855</v>
      </c>
      <c r="ND1" s="186" t="s">
        <v>856</v>
      </c>
      <c r="NE1" s="186" t="s">
        <v>857</v>
      </c>
      <c r="NF1" s="186" t="s">
        <v>858</v>
      </c>
      <c r="NG1" s="186" t="s">
        <v>859</v>
      </c>
      <c r="NH1" s="186" t="s">
        <v>860</v>
      </c>
      <c r="NI1" s="186" t="s">
        <v>861</v>
      </c>
      <c r="NJ1" s="186" t="s">
        <v>862</v>
      </c>
      <c r="NK1" s="186" t="s">
        <v>863</v>
      </c>
      <c r="NL1" s="186" t="s">
        <v>864</v>
      </c>
      <c r="NM1" s="186" t="s">
        <v>865</v>
      </c>
      <c r="NN1" s="186" t="s">
        <v>866</v>
      </c>
      <c r="NO1" s="186" t="s">
        <v>867</v>
      </c>
      <c r="NP1" s="186" t="s">
        <v>868</v>
      </c>
      <c r="NQ1" s="186" t="s">
        <v>869</v>
      </c>
      <c r="NR1" s="186" t="s">
        <v>870</v>
      </c>
      <c r="NS1" s="186" t="s">
        <v>871</v>
      </c>
      <c r="NT1" s="186" t="s">
        <v>872</v>
      </c>
      <c r="NU1" s="186" t="s">
        <v>873</v>
      </c>
      <c r="NV1" s="186" t="s">
        <v>874</v>
      </c>
      <c r="NW1" s="186" t="s">
        <v>875</v>
      </c>
      <c r="NX1" s="186" t="s">
        <v>876</v>
      </c>
      <c r="NY1" s="186" t="s">
        <v>877</v>
      </c>
      <c r="NZ1" s="186" t="s">
        <v>878</v>
      </c>
      <c r="OA1" s="186" t="s">
        <v>879</v>
      </c>
      <c r="OB1" s="186" t="s">
        <v>880</v>
      </c>
      <c r="OC1" s="186" t="s">
        <v>881</v>
      </c>
      <c r="OD1" s="186" t="s">
        <v>882</v>
      </c>
      <c r="OE1" s="186" t="s">
        <v>883</v>
      </c>
      <c r="OF1" s="186" t="s">
        <v>884</v>
      </c>
      <c r="OG1" s="186" t="s">
        <v>885</v>
      </c>
      <c r="OH1" s="186" t="s">
        <v>886</v>
      </c>
      <c r="OI1" s="186" t="s">
        <v>887</v>
      </c>
      <c r="OJ1" s="186" t="s">
        <v>888</v>
      </c>
      <c r="OK1" s="186" t="s">
        <v>889</v>
      </c>
      <c r="OL1" s="186" t="s">
        <v>890</v>
      </c>
      <c r="OM1" s="186" t="s">
        <v>891</v>
      </c>
      <c r="ON1" s="186" t="s">
        <v>892</v>
      </c>
      <c r="OO1" s="186" t="s">
        <v>893</v>
      </c>
      <c r="OP1" s="186" t="s">
        <v>894</v>
      </c>
      <c r="OQ1" s="186" t="s">
        <v>895</v>
      </c>
      <c r="OR1" s="186" t="s">
        <v>896</v>
      </c>
      <c r="OS1" s="186" t="s">
        <v>897</v>
      </c>
      <c r="OT1" s="186" t="s">
        <v>898</v>
      </c>
      <c r="OU1" s="186" t="s">
        <v>899</v>
      </c>
      <c r="OV1" s="186" t="s">
        <v>900</v>
      </c>
      <c r="OW1" s="186" t="s">
        <v>901</v>
      </c>
      <c r="OX1" s="186" t="s">
        <v>902</v>
      </c>
      <c r="OY1" s="186" t="s">
        <v>903</v>
      </c>
      <c r="OZ1" s="186" t="s">
        <v>904</v>
      </c>
      <c r="PA1" s="186" t="s">
        <v>905</v>
      </c>
      <c r="PB1" s="186" t="s">
        <v>906</v>
      </c>
      <c r="PC1" s="186" t="s">
        <v>907</v>
      </c>
      <c r="PD1" s="186" t="s">
        <v>908</v>
      </c>
      <c r="PE1" s="186" t="s">
        <v>909</v>
      </c>
      <c r="PF1" s="186" t="s">
        <v>910</v>
      </c>
      <c r="PG1" s="186" t="s">
        <v>911</v>
      </c>
      <c r="PH1" s="186" t="s">
        <v>912</v>
      </c>
      <c r="PI1" s="186" t="s">
        <v>913</v>
      </c>
      <c r="PJ1" s="186" t="s">
        <v>914</v>
      </c>
      <c r="PK1" s="186" t="s">
        <v>915</v>
      </c>
      <c r="PL1" s="186" t="s">
        <v>916</v>
      </c>
      <c r="PM1" s="186" t="s">
        <v>917</v>
      </c>
      <c r="PN1" s="186" t="s">
        <v>918</v>
      </c>
      <c r="PO1" s="186" t="s">
        <v>919</v>
      </c>
      <c r="PP1" s="186" t="s">
        <v>920</v>
      </c>
      <c r="PQ1" s="186" t="s">
        <v>921</v>
      </c>
      <c r="PR1" s="186" t="s">
        <v>922</v>
      </c>
      <c r="PS1" s="186" t="s">
        <v>923</v>
      </c>
      <c r="PT1" s="186" t="s">
        <v>924</v>
      </c>
      <c r="PU1" s="186" t="s">
        <v>925</v>
      </c>
      <c r="PV1" s="186" t="s">
        <v>926</v>
      </c>
      <c r="PW1" s="186" t="s">
        <v>927</v>
      </c>
      <c r="PX1" s="186" t="s">
        <v>928</v>
      </c>
      <c r="PY1" s="186" t="s">
        <v>929</v>
      </c>
      <c r="PZ1" s="186" t="s">
        <v>930</v>
      </c>
      <c r="QA1" s="186" t="s">
        <v>931</v>
      </c>
      <c r="QB1" s="186" t="s">
        <v>932</v>
      </c>
      <c r="QC1" s="186" t="s">
        <v>933</v>
      </c>
      <c r="QD1" s="186" t="s">
        <v>934</v>
      </c>
      <c r="QE1" s="186" t="s">
        <v>935</v>
      </c>
      <c r="QF1" s="186" t="s">
        <v>936</v>
      </c>
      <c r="QG1" s="186" t="s">
        <v>937</v>
      </c>
      <c r="QH1" s="186" t="s">
        <v>938</v>
      </c>
      <c r="QI1" s="186" t="s">
        <v>939</v>
      </c>
      <c r="QJ1" s="186" t="s">
        <v>940</v>
      </c>
      <c r="QK1" s="186" t="s">
        <v>941</v>
      </c>
      <c r="QL1" s="186" t="s">
        <v>942</v>
      </c>
      <c r="QM1" s="186" t="s">
        <v>943</v>
      </c>
      <c r="QN1" s="186" t="s">
        <v>944</v>
      </c>
      <c r="QO1" s="186" t="s">
        <v>945</v>
      </c>
      <c r="QP1" s="186" t="s">
        <v>946</v>
      </c>
      <c r="QQ1" s="186" t="s">
        <v>947</v>
      </c>
      <c r="QR1" s="186" t="s">
        <v>948</v>
      </c>
      <c r="QS1" s="186" t="s">
        <v>949</v>
      </c>
      <c r="QT1" s="186" t="s">
        <v>950</v>
      </c>
      <c r="QU1" s="186" t="s">
        <v>951</v>
      </c>
      <c r="QV1" s="186" t="s">
        <v>952</v>
      </c>
      <c r="QW1" s="186" t="s">
        <v>953</v>
      </c>
      <c r="QX1" s="186" t="s">
        <v>954</v>
      </c>
      <c r="QY1" s="186" t="s">
        <v>955</v>
      </c>
      <c r="QZ1" s="186" t="s">
        <v>956</v>
      </c>
      <c r="RA1" s="186" t="s">
        <v>957</v>
      </c>
      <c r="RB1" s="186" t="s">
        <v>958</v>
      </c>
      <c r="RC1" s="186" t="s">
        <v>959</v>
      </c>
      <c r="RD1" s="186" t="s">
        <v>960</v>
      </c>
      <c r="RE1" s="186" t="s">
        <v>961</v>
      </c>
      <c r="RF1" s="186" t="s">
        <v>962</v>
      </c>
      <c r="RG1" s="186" t="s">
        <v>963</v>
      </c>
      <c r="RH1" s="186" t="s">
        <v>964</v>
      </c>
      <c r="RI1" s="186" t="s">
        <v>965</v>
      </c>
      <c r="RJ1" s="186" t="s">
        <v>966</v>
      </c>
      <c r="RK1" s="186" t="s">
        <v>967</v>
      </c>
      <c r="RL1" s="186" t="s">
        <v>968</v>
      </c>
      <c r="RM1" s="186" t="s">
        <v>969</v>
      </c>
      <c r="RN1" s="186" t="s">
        <v>970</v>
      </c>
      <c r="RO1" s="186" t="s">
        <v>971</v>
      </c>
      <c r="RP1" s="186" t="s">
        <v>972</v>
      </c>
      <c r="RQ1" s="186" t="s">
        <v>973</v>
      </c>
      <c r="RR1" s="186" t="s">
        <v>974</v>
      </c>
      <c r="RS1" s="186" t="s">
        <v>975</v>
      </c>
      <c r="RT1" s="186" t="s">
        <v>976</v>
      </c>
      <c r="RU1" s="186" t="s">
        <v>977</v>
      </c>
      <c r="RV1" s="186" t="s">
        <v>978</v>
      </c>
      <c r="RW1" s="186" t="s">
        <v>979</v>
      </c>
      <c r="RX1" s="186" t="s">
        <v>980</v>
      </c>
      <c r="RY1" s="186" t="s">
        <v>981</v>
      </c>
      <c r="RZ1" s="186" t="s">
        <v>982</v>
      </c>
      <c r="SA1" s="186" t="s">
        <v>983</v>
      </c>
      <c r="SB1" s="186" t="s">
        <v>984</v>
      </c>
      <c r="SC1" s="186" t="s">
        <v>985</v>
      </c>
      <c r="SD1" s="186" t="s">
        <v>986</v>
      </c>
      <c r="SE1" s="186" t="s">
        <v>987</v>
      </c>
      <c r="SF1" s="186" t="s">
        <v>988</v>
      </c>
      <c r="SG1" s="186" t="s">
        <v>989</v>
      </c>
      <c r="SH1" s="186" t="s">
        <v>990</v>
      </c>
      <c r="SI1" s="186" t="s">
        <v>991</v>
      </c>
      <c r="SJ1" s="186" t="s">
        <v>992</v>
      </c>
      <c r="SK1" s="186" t="s">
        <v>993</v>
      </c>
      <c r="SL1" s="186" t="s">
        <v>994</v>
      </c>
      <c r="SM1" s="186" t="s">
        <v>995</v>
      </c>
      <c r="SN1" s="186" t="s">
        <v>996</v>
      </c>
      <c r="SO1" s="186" t="s">
        <v>997</v>
      </c>
      <c r="SP1" s="186" t="s">
        <v>998</v>
      </c>
      <c r="SQ1" s="186" t="s">
        <v>999</v>
      </c>
      <c r="SR1" s="186" t="s">
        <v>1000</v>
      </c>
      <c r="SS1" s="186" t="s">
        <v>1001</v>
      </c>
      <c r="ST1" s="186" t="s">
        <v>1002</v>
      </c>
      <c r="SU1" s="186" t="s">
        <v>1003</v>
      </c>
      <c r="SV1" s="186" t="s">
        <v>1004</v>
      </c>
      <c r="SW1" s="186" t="s">
        <v>1005</v>
      </c>
      <c r="SX1" s="186" t="s">
        <v>1006</v>
      </c>
      <c r="SY1" s="186" t="s">
        <v>1007</v>
      </c>
      <c r="SZ1" s="186" t="s">
        <v>1008</v>
      </c>
      <c r="TA1" s="186" t="s">
        <v>1009</v>
      </c>
      <c r="TB1" s="186" t="s">
        <v>1010</v>
      </c>
      <c r="TC1" s="186" t="s">
        <v>1011</v>
      </c>
      <c r="TD1" s="186" t="s">
        <v>1012</v>
      </c>
      <c r="TE1" s="186" t="s">
        <v>1013</v>
      </c>
      <c r="TF1" s="186" t="s">
        <v>1014</v>
      </c>
      <c r="TG1" s="186" t="s">
        <v>1015</v>
      </c>
      <c r="TH1" s="186" t="s">
        <v>1016</v>
      </c>
      <c r="TI1" s="186" t="s">
        <v>1017</v>
      </c>
      <c r="TJ1" s="186" t="s">
        <v>1018</v>
      </c>
      <c r="TK1" s="186" t="s">
        <v>1019</v>
      </c>
      <c r="TL1" s="186" t="s">
        <v>1020</v>
      </c>
      <c r="TM1" s="186" t="s">
        <v>1021</v>
      </c>
      <c r="TN1" s="186" t="s">
        <v>1022</v>
      </c>
      <c r="TO1" s="186" t="s">
        <v>1023</v>
      </c>
      <c r="TP1" s="186" t="s">
        <v>1024</v>
      </c>
      <c r="TQ1" s="186" t="s">
        <v>1025</v>
      </c>
      <c r="TR1" s="186" t="s">
        <v>1026</v>
      </c>
      <c r="TS1" s="186" t="s">
        <v>1027</v>
      </c>
      <c r="TT1" s="186" t="s">
        <v>1028</v>
      </c>
      <c r="TU1" s="186" t="s">
        <v>1029</v>
      </c>
      <c r="TV1" s="186" t="s">
        <v>1030</v>
      </c>
      <c r="TW1" s="186" t="s">
        <v>1031</v>
      </c>
      <c r="TX1" s="186" t="s">
        <v>1032</v>
      </c>
      <c r="TY1" s="186" t="s">
        <v>1033</v>
      </c>
      <c r="TZ1" s="186" t="s">
        <v>1034</v>
      </c>
      <c r="UA1" s="186" t="s">
        <v>1035</v>
      </c>
      <c r="UB1" s="186" t="s">
        <v>1036</v>
      </c>
      <c r="UC1" s="186" t="s">
        <v>1037</v>
      </c>
      <c r="UD1" s="186" t="s">
        <v>1038</v>
      </c>
      <c r="UE1" s="186" t="s">
        <v>1039</v>
      </c>
      <c r="UF1" s="186" t="s">
        <v>1040</v>
      </c>
      <c r="UG1" s="186" t="s">
        <v>1041</v>
      </c>
      <c r="UH1" s="186" t="s">
        <v>1042</v>
      </c>
      <c r="UI1" s="186" t="s">
        <v>1043</v>
      </c>
      <c r="UJ1" s="186" t="s">
        <v>1044</v>
      </c>
      <c r="UK1" s="186" t="s">
        <v>1045</v>
      </c>
      <c r="UL1" s="186" t="s">
        <v>1046</v>
      </c>
      <c r="UM1" s="186" t="s">
        <v>1047</v>
      </c>
      <c r="UN1" s="186" t="s">
        <v>1048</v>
      </c>
      <c r="UO1" s="186" t="s">
        <v>1049</v>
      </c>
      <c r="UP1" s="186" t="s">
        <v>1050</v>
      </c>
      <c r="UQ1" s="186" t="s">
        <v>1051</v>
      </c>
      <c r="UR1" s="186" t="s">
        <v>1052</v>
      </c>
      <c r="US1" s="186" t="s">
        <v>1053</v>
      </c>
      <c r="UT1" s="186" t="s">
        <v>1054</v>
      </c>
      <c r="UU1" s="186" t="s">
        <v>1055</v>
      </c>
      <c r="UV1" s="186" t="s">
        <v>1056</v>
      </c>
      <c r="UW1" s="186" t="s">
        <v>1057</v>
      </c>
      <c r="UX1" s="186" t="s">
        <v>1058</v>
      </c>
      <c r="UY1" s="186" t="s">
        <v>1059</v>
      </c>
      <c r="UZ1" s="186" t="s">
        <v>1060</v>
      </c>
      <c r="VA1" s="186" t="s">
        <v>1061</v>
      </c>
      <c r="VB1" s="186" t="s">
        <v>1062</v>
      </c>
      <c r="VC1" s="186" t="s">
        <v>1063</v>
      </c>
      <c r="VD1" s="186" t="s">
        <v>1064</v>
      </c>
      <c r="VE1" s="186" t="s">
        <v>1065</v>
      </c>
      <c r="VF1" s="186" t="s">
        <v>1066</v>
      </c>
      <c r="VG1" s="186" t="s">
        <v>1067</v>
      </c>
      <c r="VH1" s="186" t="s">
        <v>1068</v>
      </c>
      <c r="VI1" s="186" t="s">
        <v>1069</v>
      </c>
      <c r="VJ1" s="186" t="s">
        <v>1070</v>
      </c>
      <c r="VK1" s="186" t="s">
        <v>1071</v>
      </c>
      <c r="VL1" s="186" t="s">
        <v>1072</v>
      </c>
      <c r="VM1" s="186" t="s">
        <v>1073</v>
      </c>
      <c r="VN1" s="186" t="s">
        <v>1074</v>
      </c>
      <c r="VO1" s="186" t="s">
        <v>1075</v>
      </c>
      <c r="VP1" s="186" t="s">
        <v>1076</v>
      </c>
      <c r="VQ1" s="186" t="s">
        <v>1077</v>
      </c>
      <c r="VR1" s="186" t="s">
        <v>1078</v>
      </c>
      <c r="VS1" s="186" t="s">
        <v>1079</v>
      </c>
      <c r="VT1" s="186" t="s">
        <v>1080</v>
      </c>
      <c r="VU1" s="186" t="s">
        <v>1081</v>
      </c>
      <c r="VV1" s="186" t="s">
        <v>1082</v>
      </c>
      <c r="VW1" s="186" t="s">
        <v>1083</v>
      </c>
      <c r="VX1" s="186" t="s">
        <v>1084</v>
      </c>
      <c r="VY1" s="186" t="s">
        <v>1085</v>
      </c>
      <c r="VZ1" s="186" t="s">
        <v>1086</v>
      </c>
      <c r="WA1" s="186" t="s">
        <v>1087</v>
      </c>
      <c r="WB1" s="186" t="s">
        <v>1088</v>
      </c>
      <c r="WC1" s="186" t="s">
        <v>1089</v>
      </c>
      <c r="WD1" s="186" t="s">
        <v>1090</v>
      </c>
      <c r="WE1" s="186" t="s">
        <v>1091</v>
      </c>
      <c r="WF1" s="186" t="s">
        <v>1092</v>
      </c>
      <c r="WG1" s="186" t="s">
        <v>1093</v>
      </c>
      <c r="WH1" s="186" t="s">
        <v>1094</v>
      </c>
      <c r="WI1" s="186" t="s">
        <v>1095</v>
      </c>
      <c r="WJ1" s="186" t="s">
        <v>1096</v>
      </c>
      <c r="WK1" s="186" t="s">
        <v>1097</v>
      </c>
      <c r="WL1" s="186" t="s">
        <v>1098</v>
      </c>
      <c r="WM1" s="186" t="s">
        <v>1099</v>
      </c>
      <c r="WN1" s="186" t="s">
        <v>1100</v>
      </c>
      <c r="WO1" s="186" t="s">
        <v>1101</v>
      </c>
      <c r="WP1" s="186" t="s">
        <v>1102</v>
      </c>
      <c r="WQ1" s="186" t="s">
        <v>1103</v>
      </c>
      <c r="WR1" s="186" t="s">
        <v>1104</v>
      </c>
      <c r="WS1" s="186" t="s">
        <v>1105</v>
      </c>
      <c r="WT1" s="186" t="s">
        <v>1106</v>
      </c>
      <c r="WU1" s="186" t="s">
        <v>1107</v>
      </c>
      <c r="WV1" s="186" t="s">
        <v>1108</v>
      </c>
      <c r="WW1" s="186" t="s">
        <v>1109</v>
      </c>
      <c r="WX1" s="186" t="s">
        <v>1110</v>
      </c>
      <c r="WY1" s="186" t="s">
        <v>1111</v>
      </c>
      <c r="WZ1" s="186" t="s">
        <v>1112</v>
      </c>
      <c r="XA1" s="186" t="s">
        <v>1113</v>
      </c>
      <c r="XB1" s="186" t="s">
        <v>1114</v>
      </c>
      <c r="XC1" s="186" t="s">
        <v>1115</v>
      </c>
      <c r="XD1" s="186" t="s">
        <v>1116</v>
      </c>
      <c r="XE1" s="186" t="s">
        <v>1117</v>
      </c>
      <c r="XF1" s="186" t="s">
        <v>1118</v>
      </c>
      <c r="XG1" s="186" t="s">
        <v>1119</v>
      </c>
      <c r="XH1" s="186" t="s">
        <v>1120</v>
      </c>
      <c r="XI1" s="186" t="s">
        <v>1121</v>
      </c>
      <c r="XJ1" s="186" t="s">
        <v>1122</v>
      </c>
      <c r="XK1" s="186" t="s">
        <v>1123</v>
      </c>
      <c r="XL1" s="186" t="s">
        <v>1124</v>
      </c>
      <c r="XM1" s="186" t="s">
        <v>1125</v>
      </c>
      <c r="XN1" s="186" t="s">
        <v>1126</v>
      </c>
      <c r="XO1" s="186" t="s">
        <v>1127</v>
      </c>
      <c r="XP1" s="186" t="s">
        <v>1128</v>
      </c>
      <c r="XQ1" s="186" t="s">
        <v>1129</v>
      </c>
      <c r="XR1" s="186" t="s">
        <v>1130</v>
      </c>
      <c r="XS1" s="186" t="s">
        <v>1131</v>
      </c>
      <c r="XT1" s="186" t="s">
        <v>1132</v>
      </c>
      <c r="XU1" s="186" t="s">
        <v>1133</v>
      </c>
      <c r="XV1" s="186" t="s">
        <v>1134</v>
      </c>
      <c r="XW1" s="186" t="s">
        <v>1135</v>
      </c>
      <c r="XX1" s="186" t="s">
        <v>1136</v>
      </c>
      <c r="XY1" s="186" t="s">
        <v>1137</v>
      </c>
      <c r="XZ1" s="186" t="s">
        <v>1138</v>
      </c>
      <c r="YA1" s="186" t="s">
        <v>1139</v>
      </c>
      <c r="YB1" s="186" t="s">
        <v>1140</v>
      </c>
      <c r="YC1" s="186" t="s">
        <v>1141</v>
      </c>
      <c r="YD1" s="186" t="s">
        <v>1142</v>
      </c>
      <c r="YE1" s="186" t="s">
        <v>1143</v>
      </c>
      <c r="YF1" s="186" t="s">
        <v>1144</v>
      </c>
      <c r="YG1" s="186" t="s">
        <v>1145</v>
      </c>
      <c r="YH1" s="186" t="s">
        <v>1146</v>
      </c>
      <c r="YI1" s="186" t="s">
        <v>1147</v>
      </c>
      <c r="YJ1" s="186" t="s">
        <v>1148</v>
      </c>
      <c r="YK1" s="186" t="s">
        <v>1149</v>
      </c>
      <c r="YL1" s="186" t="s">
        <v>1150</v>
      </c>
      <c r="YM1" s="186" t="s">
        <v>1151</v>
      </c>
      <c r="YN1" s="186" t="s">
        <v>1152</v>
      </c>
      <c r="YO1" s="186" t="s">
        <v>1153</v>
      </c>
      <c r="YP1" s="186" t="s">
        <v>1154</v>
      </c>
      <c r="YQ1" s="186" t="s">
        <v>1155</v>
      </c>
      <c r="YR1" s="186" t="s">
        <v>1156</v>
      </c>
      <c r="YS1" s="186" t="s">
        <v>1157</v>
      </c>
      <c r="YT1" s="186" t="s">
        <v>1158</v>
      </c>
      <c r="YU1" s="186" t="s">
        <v>1159</v>
      </c>
      <c r="YV1" s="186" t="s">
        <v>1160</v>
      </c>
      <c r="YW1" s="186" t="s">
        <v>1161</v>
      </c>
      <c r="YX1" s="186" t="s">
        <v>1162</v>
      </c>
      <c r="YY1" s="186" t="s">
        <v>1163</v>
      </c>
      <c r="YZ1" s="186" t="s">
        <v>1164</v>
      </c>
      <c r="ZA1" s="186" t="s">
        <v>1165</v>
      </c>
      <c r="ZB1" s="186" t="s">
        <v>1166</v>
      </c>
      <c r="ZC1" s="186" t="s">
        <v>1167</v>
      </c>
      <c r="ZD1" s="186" t="s">
        <v>1168</v>
      </c>
      <c r="ZE1" s="186" t="s">
        <v>1169</v>
      </c>
      <c r="ZF1" s="186" t="s">
        <v>1170</v>
      </c>
      <c r="ZG1" s="186" t="s">
        <v>1171</v>
      </c>
      <c r="ZH1" s="186" t="s">
        <v>1172</v>
      </c>
      <c r="ZI1" s="186" t="s">
        <v>1173</v>
      </c>
      <c r="ZJ1" s="186" t="s">
        <v>1174</v>
      </c>
      <c r="ZK1" s="186" t="s">
        <v>1175</v>
      </c>
      <c r="ZL1" s="186" t="s">
        <v>1176</v>
      </c>
      <c r="ZM1" s="186" t="s">
        <v>1177</v>
      </c>
      <c r="ZN1" s="186" t="s">
        <v>1178</v>
      </c>
      <c r="ZO1" s="186" t="s">
        <v>1179</v>
      </c>
      <c r="ZP1" s="186" t="s">
        <v>1180</v>
      </c>
      <c r="ZQ1" s="186" t="s">
        <v>1181</v>
      </c>
      <c r="ZR1" s="186" t="s">
        <v>1182</v>
      </c>
      <c r="ZS1" s="186" t="s">
        <v>1183</v>
      </c>
      <c r="ZT1" s="186" t="s">
        <v>1184</v>
      </c>
      <c r="ZU1" s="186" t="s">
        <v>1185</v>
      </c>
      <c r="ZV1" s="186" t="s">
        <v>1186</v>
      </c>
      <c r="ZW1" s="186" t="s">
        <v>1187</v>
      </c>
      <c r="ZX1" s="186" t="s">
        <v>1188</v>
      </c>
      <c r="ZY1" s="186" t="s">
        <v>1189</v>
      </c>
      <c r="ZZ1" s="186" t="s">
        <v>1190</v>
      </c>
      <c r="AAA1" s="186" t="s">
        <v>1191</v>
      </c>
      <c r="AAB1" s="186" t="s">
        <v>1192</v>
      </c>
      <c r="AAC1" s="186" t="s">
        <v>1193</v>
      </c>
      <c r="AAD1" s="186" t="s">
        <v>1194</v>
      </c>
      <c r="AAE1" s="186" t="s">
        <v>1195</v>
      </c>
      <c r="AAF1" s="186" t="s">
        <v>1196</v>
      </c>
      <c r="AAG1" s="186" t="s">
        <v>1197</v>
      </c>
      <c r="AAH1" s="186" t="s">
        <v>1198</v>
      </c>
      <c r="AAI1" s="186" t="s">
        <v>1199</v>
      </c>
      <c r="AAJ1" s="186" t="s">
        <v>1200</v>
      </c>
      <c r="AAK1" s="187" t="s">
        <v>1201</v>
      </c>
      <c r="AAL1" s="187" t="s">
        <v>1202</v>
      </c>
      <c r="AAM1" s="187" t="s">
        <v>1203</v>
      </c>
      <c r="AAN1" s="187" t="s">
        <v>1204</v>
      </c>
      <c r="AAO1" s="187" t="s">
        <v>1205</v>
      </c>
      <c r="AAP1" s="187" t="s">
        <v>1206</v>
      </c>
      <c r="AAQ1" s="187" t="s">
        <v>1207</v>
      </c>
      <c r="AAR1" s="187" t="s">
        <v>1208</v>
      </c>
      <c r="AAS1" s="187" t="s">
        <v>1209</v>
      </c>
      <c r="AAT1" s="187" t="s">
        <v>1210</v>
      </c>
      <c r="AAU1" s="187" t="s">
        <v>1211</v>
      </c>
      <c r="AAV1" s="187" t="s">
        <v>1212</v>
      </c>
      <c r="AAW1" s="187" t="s">
        <v>1213</v>
      </c>
      <c r="AAX1" s="187" t="s">
        <v>1214</v>
      </c>
      <c r="AAY1" s="187" t="s">
        <v>1215</v>
      </c>
      <c r="AAZ1" s="187" t="s">
        <v>1216</v>
      </c>
      <c r="ABA1" s="187" t="s">
        <v>1217</v>
      </c>
      <c r="ABB1" s="187" t="s">
        <v>1218</v>
      </c>
      <c r="ABC1" s="187" t="s">
        <v>1219</v>
      </c>
      <c r="ABD1" s="187" t="s">
        <v>1220</v>
      </c>
      <c r="ABE1" s="187" t="s">
        <v>1221</v>
      </c>
      <c r="ABF1" s="187" t="s">
        <v>1222</v>
      </c>
      <c r="ABG1" s="187" t="s">
        <v>1223</v>
      </c>
      <c r="ABH1" s="187" t="s">
        <v>1224</v>
      </c>
      <c r="ABI1" s="187" t="s">
        <v>1225</v>
      </c>
      <c r="ABJ1" s="187" t="s">
        <v>1226</v>
      </c>
      <c r="ABK1" s="187" t="s">
        <v>1227</v>
      </c>
      <c r="ABL1" s="187" t="s">
        <v>1228</v>
      </c>
      <c r="ABM1" s="187" t="s">
        <v>1229</v>
      </c>
      <c r="ABN1" s="187" t="s">
        <v>1230</v>
      </c>
      <c r="ABO1" s="187" t="s">
        <v>1231</v>
      </c>
      <c r="ABP1" s="187" t="s">
        <v>1232</v>
      </c>
      <c r="ABQ1" s="187" t="s">
        <v>1233</v>
      </c>
      <c r="ABR1" s="187" t="s">
        <v>1234</v>
      </c>
      <c r="ABS1" s="187" t="s">
        <v>1235</v>
      </c>
      <c r="ABT1" s="187" t="s">
        <v>1236</v>
      </c>
      <c r="ABU1" s="187" t="s">
        <v>1237</v>
      </c>
      <c r="ABV1" s="187" t="s">
        <v>1238</v>
      </c>
      <c r="ABW1" s="187" t="s">
        <v>1239</v>
      </c>
      <c r="ABX1" s="187" t="s">
        <v>1240</v>
      </c>
      <c r="ABY1" s="187" t="s">
        <v>1241</v>
      </c>
      <c r="ABZ1" s="187" t="s">
        <v>1242</v>
      </c>
      <c r="ACA1" s="187" t="s">
        <v>1243</v>
      </c>
      <c r="ACB1" s="187" t="s">
        <v>1244</v>
      </c>
      <c r="ACC1" s="187" t="s">
        <v>1245</v>
      </c>
      <c r="ACD1" s="187" t="s">
        <v>1246</v>
      </c>
      <c r="ACE1" s="187" t="s">
        <v>1247</v>
      </c>
      <c r="ACF1" s="187" t="s">
        <v>1248</v>
      </c>
      <c r="ACG1" s="187" t="s">
        <v>1249</v>
      </c>
      <c r="ACH1" s="187" t="s">
        <v>1250</v>
      </c>
      <c r="ACI1" s="187" t="s">
        <v>1251</v>
      </c>
      <c r="ACJ1" s="187" t="s">
        <v>1252</v>
      </c>
      <c r="ACK1" s="187" t="s">
        <v>1253</v>
      </c>
      <c r="ACL1" s="187" t="s">
        <v>1254</v>
      </c>
      <c r="ACM1" s="187" t="s">
        <v>1255</v>
      </c>
      <c r="ACN1" s="187" t="s">
        <v>1256</v>
      </c>
      <c r="ACO1" s="187" t="s">
        <v>1257</v>
      </c>
      <c r="ACP1" s="187" t="s">
        <v>1258</v>
      </c>
      <c r="ACQ1" s="187" t="s">
        <v>1259</v>
      </c>
      <c r="ACR1" s="187" t="s">
        <v>1260</v>
      </c>
      <c r="ACS1" s="187" t="s">
        <v>1261</v>
      </c>
      <c r="ACT1" s="187" t="s">
        <v>1262</v>
      </c>
      <c r="ACU1" s="187" t="s">
        <v>1263</v>
      </c>
      <c r="ACV1" s="187" t="s">
        <v>1264</v>
      </c>
      <c r="ACW1" s="187" t="s">
        <v>1265</v>
      </c>
      <c r="ACX1" s="187" t="s">
        <v>1266</v>
      </c>
      <c r="ACY1" s="187" t="s">
        <v>1267</v>
      </c>
      <c r="ACZ1" s="187" t="s">
        <v>1268</v>
      </c>
      <c r="ADA1" s="185" t="s">
        <v>1269</v>
      </c>
      <c r="ADB1" s="185" t="s">
        <v>1504</v>
      </c>
      <c r="ADC1" s="185" t="s">
        <v>1505</v>
      </c>
      <c r="ADD1" s="185" t="s">
        <v>1506</v>
      </c>
      <c r="ADE1" s="185" t="s">
        <v>1507</v>
      </c>
      <c r="ADF1" s="185" t="s">
        <v>1508</v>
      </c>
      <c r="ADG1" s="185" t="s">
        <v>1509</v>
      </c>
      <c r="ADH1" s="185" t="s">
        <v>1510</v>
      </c>
      <c r="ADI1" s="185" t="s">
        <v>1511</v>
      </c>
      <c r="ADJ1" s="185" t="s">
        <v>1515</v>
      </c>
      <c r="ADK1" s="185" t="s">
        <v>1526</v>
      </c>
      <c r="ADL1" s="185" t="s">
        <v>1527</v>
      </c>
      <c r="ADM1" s="185" t="s">
        <v>1528</v>
      </c>
      <c r="ADN1" s="185" t="s">
        <v>1541</v>
      </c>
      <c r="ADO1" s="185" t="s">
        <v>1542</v>
      </c>
      <c r="ADP1" s="185" t="s">
        <v>1543</v>
      </c>
      <c r="ADQ1" s="185" t="s">
        <v>1589</v>
      </c>
    </row>
    <row r="2" spans="1:797">
      <c r="A2" s="188" t="s">
        <v>1270</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1</v>
      </c>
      <c r="X2" s="188">
        <f>+'様式96_外来・在宅ベースアップ評価料（Ⅱ）'!$AK$15</f>
        <v>1</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1</v>
      </c>
      <c r="AC2" s="189">
        <f>+'様式96_外来・在宅ベースアップ評価料（Ⅱ）'!$M$47</f>
        <v>0</v>
      </c>
      <c r="AD2" s="190">
        <f>+'様式96_外来・在宅ベースアップ評価料（Ⅱ）'!$Z$47</f>
        <v>0</v>
      </c>
      <c r="AE2" s="188">
        <f>+'様式96_外来・在宅ベースアップ評価料（Ⅱ）'!$AK$15</f>
        <v>1</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1</v>
      </c>
      <c r="BP2" s="188">
        <f>+様式97_入院ベースアップ評価料!$AK$10</f>
        <v>1</v>
      </c>
      <c r="BQ2" s="188" t="b">
        <f>+様式97_入院ベースアップ評価料!$AK$28</f>
        <v>0</v>
      </c>
      <c r="BR2" s="188">
        <f>+様式97_入院ベースアップ評価料!$AK$10</f>
        <v>1</v>
      </c>
      <c r="BS2" s="190">
        <f>+様式97_入院ベースアップ評価料!$M$37</f>
        <v>0</v>
      </c>
      <c r="BT2" s="190">
        <f>+様式97_入院ベースアップ評価料!$Z$37</f>
        <v>0</v>
      </c>
      <c r="BU2" s="188">
        <f>+様式97_入院ベースアップ評価料!$AK$10</f>
        <v>1</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+'別添_計画書（病院及び有床診療所）'!$AB$40</f>
        <v>0</v>
      </c>
      <c r="DW2" s="253" t="str">
        <f>'別添_計画書（病院及び有床診療所）'!AJ40</f>
        <v>OK</v>
      </c>
      <c r="DX2" s="189">
        <f>+'別添_計画書（病院及び有床診療所）'!$AB$41</f>
        <v>0</v>
      </c>
      <c r="DY2" s="189">
        <f>+'別添_計画書（病院及び有床診療所）'!$AB$42</f>
        <v>0</v>
      </c>
      <c r="DZ2" s="189">
        <f>+'別添_計画書（病院及び有床診療所）'!$AB$43</f>
        <v>0</v>
      </c>
      <c r="EA2" s="189">
        <f>+'別添_計画書（病院及び有床診療所）'!$AB$44</f>
        <v>0</v>
      </c>
      <c r="EB2" s="188">
        <f>+'別添_計画書（病院及び有床診療所）'!$AB$69</f>
        <v>0</v>
      </c>
      <c r="EC2" s="189">
        <f>+'別添_計画書（病院及び有床診療所）'!$AB$70</f>
        <v>0</v>
      </c>
      <c r="ED2" s="189">
        <f>+'別添_計画書（病院及び有床診療所）'!$AB$71</f>
        <v>0</v>
      </c>
      <c r="EE2" s="189">
        <f>+'別添_計画書（病院及び有床診療所）'!$AB$72</f>
        <v>0</v>
      </c>
      <c r="EF2" s="189">
        <f>+'別添_計画書（病院及び有床診療所）'!$AB$73</f>
        <v>0</v>
      </c>
      <c r="EG2" s="189">
        <f>+'別添_計画書（病院及び有床診療所）'!$AB$74</f>
        <v>0</v>
      </c>
      <c r="EH2" s="194">
        <f>+'別添_計画書（病院及び有床診療所）'!$AB$75</f>
        <v>0</v>
      </c>
      <c r="EI2" s="188">
        <f>+'別添_計画書（病院及び有床診療所）'!$AB$78</f>
        <v>0</v>
      </c>
      <c r="EJ2" s="189">
        <f>+'別添_計画書（病院及び有床診療所）'!$AB$79</f>
        <v>0</v>
      </c>
      <c r="EK2" s="189">
        <f>+'別添_計画書（病院及び有床診療所）'!$AB$80</f>
        <v>0</v>
      </c>
      <c r="EL2" s="189">
        <f>+'別添_計画書（病院及び有床診療所）'!$AB$81</f>
        <v>0</v>
      </c>
      <c r="EM2" s="189">
        <f>+'別添_計画書（病院及び有床診療所）'!$AB$82</f>
        <v>0</v>
      </c>
      <c r="EN2" s="189">
        <f>+'別添_計画書（病院及び有床診療所）'!$AB$83</f>
        <v>0</v>
      </c>
      <c r="EO2" s="194">
        <f>+'別添_計画書（病院及び有床診療所）'!$AB$84</f>
        <v>0</v>
      </c>
      <c r="EP2" s="188">
        <f>+'別添_計画書（病院及び有床診療所）'!$AB$87</f>
        <v>0</v>
      </c>
      <c r="EQ2" s="189">
        <f>+'別添_計画書（病院及び有床診療所）'!$AB$88</f>
        <v>0</v>
      </c>
      <c r="ER2" s="189">
        <f>+'別添_計画書（病院及び有床診療所）'!$AB$89</f>
        <v>0</v>
      </c>
      <c r="ES2" s="189">
        <f>+'別添_計画書（病院及び有床診療所）'!$AB$90</f>
        <v>0</v>
      </c>
      <c r="ET2" s="189">
        <f>+'別添_計画書（病院及び有床診療所）'!$AB$91</f>
        <v>0</v>
      </c>
      <c r="EU2" s="189">
        <f>+'別添_計画書（病院及び有床診療所）'!$AB$92</f>
        <v>0</v>
      </c>
      <c r="EV2" s="194">
        <f>+'別添_計画書（病院及び有床診療所）'!$AB$93</f>
        <v>0</v>
      </c>
      <c r="EW2" s="188">
        <f>+'別添_計画書（病院及び有床診療所）'!$AB$96</f>
        <v>0</v>
      </c>
      <c r="EX2" s="189">
        <f>+'別添_計画書（病院及び有床診療所）'!$AB$97</f>
        <v>0</v>
      </c>
      <c r="EY2" s="189">
        <f>+'別添_計画書（病院及び有床診療所）'!$AB$98</f>
        <v>0</v>
      </c>
      <c r="EZ2" s="189">
        <f>+'別添_計画書（病院及び有床診療所）'!$AB$99</f>
        <v>0</v>
      </c>
      <c r="FA2" s="189">
        <f>+'別添_計画書（病院及び有床診療所）'!$AB$100</f>
        <v>0</v>
      </c>
      <c r="FB2" s="189">
        <f>+'別添_計画書（病院及び有床診療所）'!$AB$101</f>
        <v>0</v>
      </c>
      <c r="FC2" s="194">
        <f>+'別添_計画書（病院及び有床診療所）'!$AB$102</f>
        <v>0</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0</v>
      </c>
      <c r="FL2" s="189">
        <f>+'別添_計画書（病院及び有床診療所）'!$AB$115</f>
        <v>0</v>
      </c>
      <c r="FM2" s="189">
        <f>+'別添_計画書（病院及び有床診療所）'!$AB$116</f>
        <v>0</v>
      </c>
      <c r="FN2" s="189">
        <f>+'別添_計画書（病院及び有床診療所）'!$AB$117</f>
        <v>0</v>
      </c>
      <c r="FO2" s="189">
        <f>+'別添_計画書（病院及び有床診療所）'!$AB$118</f>
        <v>0</v>
      </c>
      <c r="FP2" s="189">
        <f>+'別添_計画書（病院及び有床診療所）'!$AB$119</f>
        <v>0</v>
      </c>
      <c r="FQ2" s="194">
        <f>+'別添_計画書（病院及び有床診療所）'!$AB$120</f>
        <v>0</v>
      </c>
      <c r="FR2" s="188">
        <f>+'別添_計画書（病院及び有床診療所）'!$AB$124</f>
        <v>0</v>
      </c>
      <c r="FS2" s="189">
        <f>+'別添_計画書（病院及び有床診療所）'!$AB$125</f>
        <v>0</v>
      </c>
      <c r="FT2" s="189">
        <f>+'別添_計画書（病院及び有床診療所）'!$AB$126</f>
        <v>0</v>
      </c>
      <c r="FU2" s="189">
        <f>+'別添_計画書（病院及び有床診療所）'!$AB$127</f>
        <v>0</v>
      </c>
      <c r="FV2" s="189">
        <f>+'別添_計画書（病院及び有床診療所）'!$AB$128</f>
        <v>0</v>
      </c>
      <c r="FW2" s="189">
        <f>+'別添_計画書（病院及び有床診療所）'!$AB$129</f>
        <v>0</v>
      </c>
      <c r="FX2" s="189">
        <f>+'別添_計画書（病院及び有床診療所）'!$AB$130</f>
        <v>0</v>
      </c>
      <c r="FY2" s="189">
        <f>+'別添_計画書（病院及び有床診療所）'!$AB$131</f>
        <v>0</v>
      </c>
      <c r="FZ2" s="189">
        <f>+'別添_計画書（病院及び有床診療所）'!$AB$132</f>
        <v>0</v>
      </c>
      <c r="GA2" s="194">
        <f>+'別添_計画書（病院及び有床診療所）'!$AB$133</f>
        <v>0</v>
      </c>
      <c r="GB2" s="188">
        <f>+'別添_計画書（病院及び有床診療所）'!$AB$136</f>
        <v>0</v>
      </c>
      <c r="GC2" s="189">
        <f>+'別添_計画書（病院及び有床診療所）'!$AB$137</f>
        <v>0</v>
      </c>
      <c r="GD2" s="189">
        <f>+'別添_計画書（病院及び有床診療所）'!$AB$138</f>
        <v>0</v>
      </c>
      <c r="GE2" s="189">
        <f>+'別添_計画書（病院及び有床診療所）'!$AB$139</f>
        <v>0</v>
      </c>
      <c r="GF2" s="189">
        <f>+'別添_計画書（病院及び有床診療所）'!$AB$140</f>
        <v>0</v>
      </c>
      <c r="GG2" s="189">
        <f>+'別添_計画書（病院及び有床診療所）'!$AB$141</f>
        <v>0</v>
      </c>
      <c r="GH2" s="189">
        <f>+'別添_計画書（病院及び有床診療所）'!$AB$142</f>
        <v>0</v>
      </c>
      <c r="GI2" s="189">
        <f>+'別添_計画書（病院及び有床診療所）'!$AB$143</f>
        <v>0</v>
      </c>
      <c r="GJ2" s="189">
        <f>+'別添_計画書（病院及び有床診療所）'!$AB$144</f>
        <v>0</v>
      </c>
      <c r="GK2" s="194">
        <f>+'別添_計画書（病院及び有床診療所）'!$AB$145</f>
        <v>0</v>
      </c>
      <c r="GL2" s="188" t="b">
        <f>+'別添_計画書（病院及び有床診療所）'!$AJ$148</f>
        <v>0</v>
      </c>
      <c r="GM2" s="188" t="b">
        <f>+'別添_計画書（病院及び有床診療所）'!$AJ$149</f>
        <v>0</v>
      </c>
      <c r="GN2" s="188" t="b">
        <f>+'別添_計画書（病院及び有床診療所）'!$AJ$150</f>
        <v>0</v>
      </c>
      <c r="GO2" s="188">
        <f>+'別添_計画書（病院及び有床診療所）'!$J$150</f>
        <v>0</v>
      </c>
      <c r="GP2" s="188">
        <f>+'別添_計画書（病院及び有床診療所）'!$C$153</f>
        <v>0</v>
      </c>
      <c r="GQ2" s="188">
        <f>+'別添_計画書（病院及び有床診療所）'!$E$158</f>
        <v>0</v>
      </c>
      <c r="GR2" s="188">
        <f>+'別添_計画書（病院及び有床診療所）'!$H$158</f>
        <v>0</v>
      </c>
      <c r="GS2" s="188">
        <f>+'別添_計画書（病院及び有床診療所）'!$K$158</f>
        <v>0</v>
      </c>
      <c r="GT2" s="188">
        <f>+'別添_計画書（病院及び有床診療所）'!$T$158</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1503</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1503</v>
      </c>
      <c r="OS2" s="188" t="s">
        <v>1503</v>
      </c>
      <c r="OT2" s="188" t="s">
        <v>1503</v>
      </c>
      <c r="OU2" s="188" t="s">
        <v>1503</v>
      </c>
      <c r="OV2" s="188" t="s">
        <v>1503</v>
      </c>
      <c r="OW2" s="188" t="s">
        <v>1503</v>
      </c>
      <c r="OX2" s="188" t="s">
        <v>1503</v>
      </c>
      <c r="OY2" s="188" t="s">
        <v>1503</v>
      </c>
      <c r="OZ2" s="188" t="s">
        <v>1503</v>
      </c>
      <c r="PA2" s="188" t="s">
        <v>1503</v>
      </c>
      <c r="PB2" s="188" t="s">
        <v>1503</v>
      </c>
      <c r="PC2" s="188" t="s">
        <v>1503</v>
      </c>
      <c r="PD2" s="188" t="s">
        <v>1503</v>
      </c>
      <c r="PE2" s="188" t="s">
        <v>1503</v>
      </c>
      <c r="PF2" s="188" t="s">
        <v>1503</v>
      </c>
      <c r="PG2" s="188" t="s">
        <v>1503</v>
      </c>
      <c r="PH2" s="188" t="s">
        <v>1503</v>
      </c>
      <c r="PI2" s="188" t="s">
        <v>1503</v>
      </c>
      <c r="PJ2" s="188" t="s">
        <v>1503</v>
      </c>
      <c r="PK2" s="188" t="s">
        <v>1503</v>
      </c>
      <c r="PL2" s="188" t="s">
        <v>1503</v>
      </c>
      <c r="PM2" s="188" t="s">
        <v>1503</v>
      </c>
      <c r="PN2" s="188" t="s">
        <v>1503</v>
      </c>
      <c r="PO2" s="188" t="s">
        <v>1503</v>
      </c>
      <c r="PP2" s="188" t="s">
        <v>1503</v>
      </c>
      <c r="PQ2" s="188" t="s">
        <v>1503</v>
      </c>
      <c r="PR2" s="188" t="s">
        <v>1503</v>
      </c>
      <c r="PS2" s="188" t="s">
        <v>1503</v>
      </c>
      <c r="PT2" s="188" t="s">
        <v>1503</v>
      </c>
      <c r="PU2" s="188" t="s">
        <v>1503</v>
      </c>
      <c r="PV2" s="188" t="s">
        <v>1503</v>
      </c>
      <c r="PW2" s="188" t="s">
        <v>1503</v>
      </c>
      <c r="PX2" s="188" t="s">
        <v>1503</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1503</v>
      </c>
      <c r="QD2" s="188" t="s">
        <v>1503</v>
      </c>
      <c r="QE2" s="188" t="s">
        <v>1503</v>
      </c>
      <c r="QF2" s="188" t="s">
        <v>1503</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1503</v>
      </c>
      <c r="SC2" s="189">
        <f>+'（別添）_実績報告書（病院及び有床診療所）'!$AB$144</f>
        <v>0</v>
      </c>
      <c r="SD2" s="188" t="s">
        <v>1503</v>
      </c>
      <c r="SE2" s="189">
        <f>+'（別添）_実績報告書（病院及び有床診療所）'!$AB$146</f>
        <v>0</v>
      </c>
      <c r="SF2" s="188" t="s">
        <v>1503</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1503</v>
      </c>
      <c r="SM2" s="189">
        <f>+'（別添）_実績報告書（病院及び有床診療所）'!$AB$156</f>
        <v>0</v>
      </c>
      <c r="SN2" s="188" t="s">
        <v>1503</v>
      </c>
      <c r="SO2" s="189">
        <f>+'（別添）_実績報告書（病院及び有床診療所）'!$AB$158</f>
        <v>0</v>
      </c>
      <c r="SP2" s="188" t="s">
        <v>1503</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1538</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1538</v>
      </c>
      <c r="TM2" s="188" t="s">
        <v>1538</v>
      </c>
      <c r="TN2" s="188" t="s">
        <v>1538</v>
      </c>
      <c r="TO2" s="188" t="s">
        <v>1538</v>
      </c>
      <c r="TP2" s="188" t="s">
        <v>1538</v>
      </c>
      <c r="TQ2" s="188" t="s">
        <v>1538</v>
      </c>
      <c r="TR2" s="188" t="s">
        <v>1538</v>
      </c>
      <c r="TS2" s="188" t="s">
        <v>1538</v>
      </c>
      <c r="TT2" s="188" t="s">
        <v>1538</v>
      </c>
      <c r="TU2" s="188" t="s">
        <v>1538</v>
      </c>
      <c r="TV2" s="188" t="s">
        <v>1538</v>
      </c>
      <c r="TW2" s="188" t="s">
        <v>1538</v>
      </c>
      <c r="TX2" s="188" t="s">
        <v>1538</v>
      </c>
      <c r="TY2" s="188" t="s">
        <v>1538</v>
      </c>
      <c r="TZ2" s="188" t="s">
        <v>1538</v>
      </c>
      <c r="UA2" s="188" t="s">
        <v>1538</v>
      </c>
      <c r="UB2" s="188" t="s">
        <v>1538</v>
      </c>
      <c r="UC2" s="188" t="s">
        <v>1538</v>
      </c>
      <c r="UD2" s="188" t="s">
        <v>1538</v>
      </c>
      <c r="UE2" s="188" t="s">
        <v>1538</v>
      </c>
      <c r="UF2" s="188" t="s">
        <v>1538</v>
      </c>
      <c r="UG2" s="188" t="s">
        <v>1538</v>
      </c>
      <c r="UH2" s="188" t="s">
        <v>1538</v>
      </c>
      <c r="UI2" s="188" t="s">
        <v>1538</v>
      </c>
      <c r="UJ2" s="188" t="s">
        <v>1538</v>
      </c>
      <c r="UK2" s="188" t="s">
        <v>1538</v>
      </c>
      <c r="UL2" s="188" t="s">
        <v>1538</v>
      </c>
      <c r="UM2" s="188" t="s">
        <v>1538</v>
      </c>
      <c r="UN2" s="188" t="s">
        <v>1538</v>
      </c>
      <c r="UO2" s="188" t="s">
        <v>1538</v>
      </c>
      <c r="UP2" s="188" t="s">
        <v>1538</v>
      </c>
      <c r="UQ2" s="188" t="s">
        <v>1538</v>
      </c>
      <c r="UR2" s="188" t="s">
        <v>1538</v>
      </c>
      <c r="US2" s="188" t="s">
        <v>1538</v>
      </c>
      <c r="UT2" s="188" t="s">
        <v>1538</v>
      </c>
      <c r="UU2" s="188" t="s">
        <v>1538</v>
      </c>
      <c r="UV2" s="188" t="s">
        <v>1538</v>
      </c>
      <c r="UW2" s="188" t="s">
        <v>1538</v>
      </c>
      <c r="UX2" s="188" t="s">
        <v>1538</v>
      </c>
      <c r="UY2" s="188" t="s">
        <v>1538</v>
      </c>
      <c r="UZ2" s="188" t="s">
        <v>1538</v>
      </c>
      <c r="VA2" s="188" t="s">
        <v>1538</v>
      </c>
      <c r="VB2" s="188" t="s">
        <v>1538</v>
      </c>
      <c r="VC2" s="188" t="s">
        <v>1538</v>
      </c>
      <c r="VD2" s="188" t="s">
        <v>1538</v>
      </c>
      <c r="VE2" s="188" t="s">
        <v>1538</v>
      </c>
      <c r="VF2" s="188" t="s">
        <v>1538</v>
      </c>
      <c r="VG2" s="189">
        <f>'（別添）実績報告書（診療所）'!AB50</f>
        <v>0</v>
      </c>
      <c r="VH2" s="189">
        <f>'（別添）実績報告書（診療所）'!AB51</f>
        <v>0</v>
      </c>
      <c r="VI2" s="189">
        <f>'（別添）実績報告書（診療所）'!AB54</f>
        <v>0</v>
      </c>
      <c r="VJ2" s="189">
        <f>+'（別添）実績報告書（診療所）'!$AB$59</f>
        <v>0</v>
      </c>
      <c r="VK2" s="189" t="s">
        <v>1538</v>
      </c>
      <c r="VL2" s="189" t="s">
        <v>1538</v>
      </c>
      <c r="VM2" s="189" t="s">
        <v>1538</v>
      </c>
      <c r="VN2" s="189" t="s">
        <v>1538</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1503</v>
      </c>
      <c r="XD2" s="189">
        <f>+'（別添）実績報告書（診療所）'!$AB$133</f>
        <v>0</v>
      </c>
      <c r="XE2" s="188" t="s">
        <v>1503</v>
      </c>
      <c r="XF2" s="189">
        <f>+'（別添）実績報告書（診療所）'!$AB$135</f>
        <v>0</v>
      </c>
      <c r="XG2" s="188" t="s">
        <v>1503</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1503</v>
      </c>
      <c r="XN2" s="189">
        <f>+'（別添）実績報告書（診療所）'!$AB$145</f>
        <v>0</v>
      </c>
      <c r="XO2" s="188" t="s">
        <v>1503</v>
      </c>
      <c r="XP2" s="189">
        <f>+'（別添）実績報告書（診療所）'!$AB$147</f>
        <v>0</v>
      </c>
      <c r="XQ2" s="188" t="s">
        <v>1503</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1503</v>
      </c>
      <c r="YN2" s="188" t="s">
        <v>1503</v>
      </c>
      <c r="YO2" s="188" t="s">
        <v>1503</v>
      </c>
      <c r="YP2" s="188" t="s">
        <v>1503</v>
      </c>
      <c r="YQ2" s="188" t="s">
        <v>1503</v>
      </c>
      <c r="YR2" s="188" t="s">
        <v>1503</v>
      </c>
      <c r="YS2" s="188" t="s">
        <v>1503</v>
      </c>
      <c r="YT2" s="188" t="s">
        <v>1503</v>
      </c>
      <c r="YU2" s="188" t="s">
        <v>1503</v>
      </c>
      <c r="YV2" s="188" t="s">
        <v>1503</v>
      </c>
      <c r="YW2" s="188" t="s">
        <v>1503</v>
      </c>
      <c r="YX2" s="188" t="s">
        <v>1503</v>
      </c>
      <c r="YY2" s="188" t="s">
        <v>1503</v>
      </c>
      <c r="YZ2" s="188" t="s">
        <v>1503</v>
      </c>
      <c r="ZA2" s="188" t="s">
        <v>1503</v>
      </c>
      <c r="ZB2" s="188" t="s">
        <v>1503</v>
      </c>
      <c r="ZC2" s="188" t="s">
        <v>1503</v>
      </c>
      <c r="ZD2" s="188" t="s">
        <v>1503</v>
      </c>
      <c r="ZE2" s="188" t="s">
        <v>1503</v>
      </c>
      <c r="ZF2" s="188" t="s">
        <v>1503</v>
      </c>
      <c r="ZG2" s="188" t="s">
        <v>1503</v>
      </c>
      <c r="ZH2" s="188" t="s">
        <v>1503</v>
      </c>
      <c r="ZI2" s="188" t="s">
        <v>1503</v>
      </c>
      <c r="ZJ2" s="188" t="s">
        <v>1503</v>
      </c>
      <c r="ZK2" s="188" t="s">
        <v>1503</v>
      </c>
      <c r="ZL2" s="188" t="s">
        <v>1503</v>
      </c>
      <c r="ZM2" s="188" t="s">
        <v>1503</v>
      </c>
      <c r="ZN2" s="188" t="s">
        <v>1503</v>
      </c>
      <c r="ZO2" s="188" t="s">
        <v>1503</v>
      </c>
      <c r="ZP2" s="188" t="s">
        <v>1503</v>
      </c>
      <c r="ZQ2" s="188" t="s">
        <v>1503</v>
      </c>
      <c r="ZR2" s="188" t="s">
        <v>1503</v>
      </c>
      <c r="ZS2" s="188" t="s">
        <v>1503</v>
      </c>
      <c r="ZT2" s="188" t="s">
        <v>1503</v>
      </c>
      <c r="ZU2" s="188" t="s">
        <v>1503</v>
      </c>
      <c r="ZV2" s="188" t="s">
        <v>1503</v>
      </c>
      <c r="ZW2" s="188" t="s">
        <v>1503</v>
      </c>
      <c r="ZX2" s="188" t="s">
        <v>1503</v>
      </c>
      <c r="ZY2" s="188" t="s">
        <v>1503</v>
      </c>
      <c r="ZZ2" s="188" t="s">
        <v>1503</v>
      </c>
      <c r="AAA2" s="188" t="s">
        <v>1503</v>
      </c>
      <c r="AAB2" s="188" t="s">
        <v>1503</v>
      </c>
      <c r="AAC2" s="188" t="s">
        <v>1503</v>
      </c>
      <c r="AAD2" s="188" t="s">
        <v>1503</v>
      </c>
      <c r="AAE2" s="188" t="s">
        <v>1503</v>
      </c>
      <c r="AAF2" s="188" t="s">
        <v>1503</v>
      </c>
      <c r="AAG2" s="188" t="s">
        <v>1503</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1503</v>
      </c>
      <c r="AAM2" s="189" t="s">
        <v>1503</v>
      </c>
      <c r="AAN2" s="189" t="s">
        <v>1503</v>
      </c>
      <c r="AAO2" s="189" t="s">
        <v>1503</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1503</v>
      </c>
      <c r="ABB2" s="189" t="s">
        <v>1503</v>
      </c>
      <c r="ABC2" s="189" t="s">
        <v>1503</v>
      </c>
      <c r="ABD2" s="189" t="s">
        <v>1503</v>
      </c>
      <c r="ABE2" s="189" t="s">
        <v>1503</v>
      </c>
      <c r="ABF2" s="189" t="s">
        <v>1503</v>
      </c>
      <c r="ABG2" s="189" t="s">
        <v>1503</v>
      </c>
      <c r="ABH2" s="189" t="s">
        <v>1503</v>
      </c>
      <c r="ABI2" s="189" t="s">
        <v>1503</v>
      </c>
      <c r="ABJ2" s="189" t="s">
        <v>1503</v>
      </c>
      <c r="ABK2" s="189" t="s">
        <v>1503</v>
      </c>
      <c r="ABL2" s="189" t="s">
        <v>1503</v>
      </c>
      <c r="ABM2" s="189" t="s">
        <v>1503</v>
      </c>
      <c r="ABN2" s="189" t="s">
        <v>1503</v>
      </c>
      <c r="ABO2" s="189" t="s">
        <v>1503</v>
      </c>
      <c r="ABP2" s="189" t="s">
        <v>1503</v>
      </c>
      <c r="ABQ2" s="189" t="s">
        <v>1503</v>
      </c>
      <c r="ABR2" s="189" t="s">
        <v>1503</v>
      </c>
      <c r="ABS2" s="189" t="s">
        <v>1503</v>
      </c>
      <c r="ABT2" s="189" t="s">
        <v>1503</v>
      </c>
      <c r="ABU2" s="189" t="s">
        <v>1503</v>
      </c>
      <c r="ABV2" s="189" t="s">
        <v>1503</v>
      </c>
      <c r="ABW2" s="189" t="s">
        <v>1503</v>
      </c>
      <c r="ABX2" s="189" t="s">
        <v>1503</v>
      </c>
      <c r="ABY2" s="189" t="s">
        <v>1503</v>
      </c>
      <c r="ABZ2" s="189" t="s">
        <v>1503</v>
      </c>
      <c r="ACA2" s="189" t="s">
        <v>1503</v>
      </c>
      <c r="ACB2" s="189" t="s">
        <v>1503</v>
      </c>
      <c r="ACC2" s="188">
        <f>+'（別添）_実績報告書（歯科診療所及びⅡを算定する有床診療所）'!$AB$131</f>
        <v>0</v>
      </c>
      <c r="ACD2" s="189" t="s">
        <v>1503</v>
      </c>
      <c r="ACE2" s="189">
        <f>+'（別添）_実績報告書（歯科診療所及びⅡを算定する有床診療所）'!$AB$133</f>
        <v>0</v>
      </c>
      <c r="ACF2" s="189" t="s">
        <v>1503</v>
      </c>
      <c r="ACG2" s="189">
        <f>+'（別添）_実績報告書（歯科診療所及びⅡを算定する有床診療所）'!$AB$135</f>
        <v>0</v>
      </c>
      <c r="ACH2" s="189" t="s">
        <v>1503</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1503</v>
      </c>
      <c r="ACO2" s="189">
        <f>+'（別添）_実績報告書（歯科診療所及びⅡを算定する有床診療所）'!$AB$145</f>
        <v>0</v>
      </c>
      <c r="ACP2" s="189" t="s">
        <v>1503</v>
      </c>
      <c r="ACQ2" s="189">
        <f>+'（別添）_実績報告書（歯科診療所及びⅡを算定する有床診療所）'!$AB$147</f>
        <v>0</v>
      </c>
      <c r="ACR2" s="189" t="s">
        <v>1503</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計画書提出</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ColWidth="9" defaultRowHeight="13.2"/>
  <cols>
    <col min="1" max="2" width="9" style="29"/>
    <col min="3" max="3" width="31.59765625" style="29" customWidth="1"/>
    <col min="4" max="16384" width="9" style="29"/>
  </cols>
  <sheetData>
    <row r="1" spans="1:11">
      <c r="A1" s="33"/>
      <c r="B1" s="33"/>
    </row>
    <row r="2" spans="1:11">
      <c r="A2" s="790" t="s">
        <v>1271</v>
      </c>
      <c r="B2" s="790"/>
      <c r="C2" s="790" t="s">
        <v>1272</v>
      </c>
      <c r="D2" s="790" t="s">
        <v>1273</v>
      </c>
    </row>
    <row r="3" spans="1:11">
      <c r="A3" s="32" t="s">
        <v>1274</v>
      </c>
      <c r="B3" s="32" t="s">
        <v>1275</v>
      </c>
      <c r="C3" s="790"/>
      <c r="D3" s="790"/>
      <c r="I3" s="29" t="s">
        <v>1276</v>
      </c>
      <c r="J3" s="29" t="s">
        <v>1277</v>
      </c>
    </row>
    <row r="4" spans="1:11">
      <c r="B4" s="29">
        <v>1.5</v>
      </c>
      <c r="C4" s="29" t="s">
        <v>1278</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1278</v>
      </c>
    </row>
    <row r="5" spans="1:11">
      <c r="A5" s="29">
        <v>1.5</v>
      </c>
      <c r="B5" s="29">
        <v>2.5</v>
      </c>
      <c r="C5" s="29" t="s">
        <v>1279</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1279</v>
      </c>
    </row>
    <row r="6" spans="1:11">
      <c r="A6" s="29">
        <v>2.5</v>
      </c>
      <c r="B6" s="29">
        <v>3.5</v>
      </c>
      <c r="C6" s="29" t="s">
        <v>1280</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1280</v>
      </c>
    </row>
    <row r="7" spans="1:11">
      <c r="A7" s="29">
        <v>3.5</v>
      </c>
      <c r="B7" s="29">
        <v>4.5</v>
      </c>
      <c r="C7" s="29" t="s">
        <v>1281</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1281</v>
      </c>
    </row>
    <row r="8" spans="1:11">
      <c r="A8" s="29">
        <v>4.5</v>
      </c>
      <c r="B8" s="29">
        <v>5.5</v>
      </c>
      <c r="C8" s="29" t="s">
        <v>1282</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1282</v>
      </c>
    </row>
    <row r="9" spans="1:11">
      <c r="A9" s="29">
        <v>5.5</v>
      </c>
      <c r="B9" s="29">
        <v>6.5</v>
      </c>
      <c r="C9" s="29" t="s">
        <v>1283</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1283</v>
      </c>
    </row>
    <row r="10" spans="1:11">
      <c r="A10" s="29">
        <v>6.5</v>
      </c>
      <c r="B10" s="29">
        <v>7.5</v>
      </c>
      <c r="C10" s="29" t="s">
        <v>1284</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1284</v>
      </c>
    </row>
    <row r="11" spans="1:11">
      <c r="A11" s="29">
        <v>7.5</v>
      </c>
      <c r="B11" s="29">
        <v>8.5</v>
      </c>
      <c r="C11" s="29" t="s">
        <v>1285</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1285</v>
      </c>
    </row>
    <row r="12" spans="1:11">
      <c r="A12" s="29">
        <v>8.5</v>
      </c>
      <c r="B12" s="29">
        <v>9.5</v>
      </c>
      <c r="C12" s="29" t="s">
        <v>1286</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1286</v>
      </c>
    </row>
    <row r="13" spans="1:11">
      <c r="A13" s="29">
        <v>9.5</v>
      </c>
      <c r="B13" s="29">
        <v>10.5</v>
      </c>
      <c r="C13" s="29" t="s">
        <v>1287</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1287</v>
      </c>
    </row>
    <row r="14" spans="1:11">
      <c r="A14" s="29">
        <v>10.5</v>
      </c>
      <c r="B14" s="29">
        <v>11.5</v>
      </c>
      <c r="C14" s="29" t="s">
        <v>1288</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1288</v>
      </c>
    </row>
    <row r="15" spans="1:11">
      <c r="A15" s="29">
        <v>11.5</v>
      </c>
      <c r="B15" s="29">
        <v>12.5</v>
      </c>
      <c r="C15" s="29" t="s">
        <v>1289</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1289</v>
      </c>
    </row>
    <row r="16" spans="1:11">
      <c r="A16" s="29">
        <v>12.5</v>
      </c>
      <c r="B16" s="29">
        <v>13.5</v>
      </c>
      <c r="C16" s="29" t="s">
        <v>1290</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1290</v>
      </c>
    </row>
    <row r="17" spans="1:11">
      <c r="A17" s="29">
        <v>13.5</v>
      </c>
      <c r="B17" s="29">
        <v>14.5</v>
      </c>
      <c r="C17" s="29" t="s">
        <v>1291</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1291</v>
      </c>
    </row>
    <row r="18" spans="1:11">
      <c r="A18" s="29">
        <v>14.5</v>
      </c>
      <c r="B18" s="29">
        <v>15.5</v>
      </c>
      <c r="C18" s="29" t="s">
        <v>1292</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1292</v>
      </c>
    </row>
    <row r="19" spans="1:11">
      <c r="A19" s="29">
        <v>15.5</v>
      </c>
      <c r="B19" s="29">
        <v>16.5</v>
      </c>
      <c r="C19" s="29" t="s">
        <v>1293</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1293</v>
      </c>
    </row>
    <row r="20" spans="1:11">
      <c r="A20" s="29">
        <v>16.5</v>
      </c>
      <c r="B20" s="29">
        <v>17.5</v>
      </c>
      <c r="C20" s="29" t="s">
        <v>1294</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1294</v>
      </c>
    </row>
    <row r="21" spans="1:11">
      <c r="A21" s="29">
        <v>17.5</v>
      </c>
      <c r="B21" s="29">
        <v>18.5</v>
      </c>
      <c r="C21" s="29" t="s">
        <v>1295</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1295</v>
      </c>
    </row>
    <row r="22" spans="1:11">
      <c r="A22" s="29">
        <v>18.5</v>
      </c>
      <c r="B22" s="29">
        <v>19.5</v>
      </c>
      <c r="C22" s="29" t="s">
        <v>1296</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1296</v>
      </c>
    </row>
    <row r="23" spans="1:11">
      <c r="A23" s="29">
        <v>19.5</v>
      </c>
      <c r="B23" s="29">
        <v>20.5</v>
      </c>
      <c r="C23" s="29" t="s">
        <v>1297</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1297</v>
      </c>
    </row>
    <row r="24" spans="1:11">
      <c r="A24" s="29">
        <v>20.5</v>
      </c>
      <c r="B24" s="29">
        <v>21.5</v>
      </c>
      <c r="C24" s="29" t="s">
        <v>1298</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1298</v>
      </c>
    </row>
    <row r="25" spans="1:11">
      <c r="A25" s="29">
        <v>21.5</v>
      </c>
      <c r="B25" s="29">
        <v>22.5</v>
      </c>
      <c r="C25" s="29" t="s">
        <v>1299</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1299</v>
      </c>
    </row>
    <row r="26" spans="1:11">
      <c r="A26" s="29">
        <v>22.5</v>
      </c>
      <c r="B26" s="29">
        <v>23.5</v>
      </c>
      <c r="C26" s="29" t="s">
        <v>1300</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1300</v>
      </c>
    </row>
    <row r="27" spans="1:11">
      <c r="A27" s="29">
        <v>23.5</v>
      </c>
      <c r="B27" s="29">
        <v>24.5</v>
      </c>
      <c r="C27" s="29" t="s">
        <v>1301</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1301</v>
      </c>
    </row>
    <row r="28" spans="1:11">
      <c r="A28" s="29">
        <v>24.5</v>
      </c>
      <c r="B28" s="29">
        <v>25.5</v>
      </c>
      <c r="C28" s="29" t="s">
        <v>1302</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1302</v>
      </c>
    </row>
    <row r="29" spans="1:11">
      <c r="A29" s="29">
        <v>25.5</v>
      </c>
      <c r="B29" s="29">
        <v>26.5</v>
      </c>
      <c r="C29" s="29" t="s">
        <v>1303</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1303</v>
      </c>
    </row>
    <row r="30" spans="1:11">
      <c r="A30" s="29">
        <v>26.5</v>
      </c>
      <c r="B30" s="29">
        <v>27.5</v>
      </c>
      <c r="C30" s="29" t="s">
        <v>1304</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1304</v>
      </c>
    </row>
    <row r="31" spans="1:11">
      <c r="A31" s="29">
        <v>27.5</v>
      </c>
      <c r="B31" s="29">
        <v>28.5</v>
      </c>
      <c r="C31" s="29" t="s">
        <v>1305</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1305</v>
      </c>
    </row>
    <row r="32" spans="1:11">
      <c r="A32" s="29">
        <v>28.5</v>
      </c>
      <c r="B32" s="29">
        <v>29.5</v>
      </c>
      <c r="C32" s="29" t="s">
        <v>1306</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1306</v>
      </c>
    </row>
    <row r="33" spans="1:11">
      <c r="A33" s="29">
        <v>29.5</v>
      </c>
      <c r="B33" s="29">
        <v>30.5</v>
      </c>
      <c r="C33" s="29" t="s">
        <v>1307</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1307</v>
      </c>
    </row>
    <row r="34" spans="1:11">
      <c r="A34" s="29">
        <v>30.5</v>
      </c>
      <c r="B34" s="29">
        <v>31.5</v>
      </c>
      <c r="C34" s="29" t="s">
        <v>1308</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1308</v>
      </c>
    </row>
    <row r="35" spans="1:11">
      <c r="A35" s="29">
        <v>31.5</v>
      </c>
      <c r="B35" s="29">
        <v>32.5</v>
      </c>
      <c r="C35" s="29" t="s">
        <v>1309</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1309</v>
      </c>
    </row>
    <row r="36" spans="1:11">
      <c r="A36" s="29">
        <v>32.5</v>
      </c>
      <c r="B36" s="29">
        <v>33.5</v>
      </c>
      <c r="C36" s="29" t="s">
        <v>1310</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1310</v>
      </c>
    </row>
    <row r="37" spans="1:11">
      <c r="A37" s="29">
        <v>33.5</v>
      </c>
      <c r="B37" s="29">
        <v>34.5</v>
      </c>
      <c r="C37" s="29" t="s">
        <v>1311</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1311</v>
      </c>
    </row>
    <row r="38" spans="1:11">
      <c r="A38" s="29">
        <v>34.5</v>
      </c>
      <c r="B38" s="29">
        <v>35.5</v>
      </c>
      <c r="C38" s="29" t="s">
        <v>1312</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1312</v>
      </c>
    </row>
    <row r="39" spans="1:11">
      <c r="A39" s="29">
        <v>35.5</v>
      </c>
      <c r="B39" s="29">
        <v>36.5</v>
      </c>
      <c r="C39" s="29" t="s">
        <v>1313</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1313</v>
      </c>
    </row>
    <row r="40" spans="1:11">
      <c r="A40" s="29">
        <v>36.5</v>
      </c>
      <c r="B40" s="29">
        <v>37.5</v>
      </c>
      <c r="C40" s="29" t="s">
        <v>1314</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1314</v>
      </c>
    </row>
    <row r="41" spans="1:11">
      <c r="A41" s="29">
        <v>37.5</v>
      </c>
      <c r="B41" s="29">
        <v>38.5</v>
      </c>
      <c r="C41" s="29" t="s">
        <v>1315</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1315</v>
      </c>
    </row>
    <row r="42" spans="1:11">
      <c r="A42" s="29">
        <v>38.5</v>
      </c>
      <c r="B42" s="29">
        <v>39.5</v>
      </c>
      <c r="C42" s="29" t="s">
        <v>1316</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1316</v>
      </c>
    </row>
    <row r="43" spans="1:11">
      <c r="A43" s="29">
        <v>39.5</v>
      </c>
      <c r="B43" s="29">
        <v>40.5</v>
      </c>
      <c r="C43" s="29" t="s">
        <v>1317</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1317</v>
      </c>
    </row>
    <row r="44" spans="1:11">
      <c r="A44" s="29">
        <v>40.5</v>
      </c>
      <c r="B44" s="29">
        <v>41.5</v>
      </c>
      <c r="C44" s="29" t="s">
        <v>1318</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1318</v>
      </c>
    </row>
    <row r="45" spans="1:11">
      <c r="A45" s="29">
        <v>41.5</v>
      </c>
      <c r="B45" s="29">
        <v>42.5</v>
      </c>
      <c r="C45" s="29" t="s">
        <v>1319</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1319</v>
      </c>
    </row>
    <row r="46" spans="1:11">
      <c r="A46" s="29">
        <v>42.5</v>
      </c>
      <c r="B46" s="29">
        <v>43.5</v>
      </c>
      <c r="C46" s="29" t="s">
        <v>1320</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1320</v>
      </c>
    </row>
    <row r="47" spans="1:11">
      <c r="A47" s="29">
        <v>43.5</v>
      </c>
      <c r="B47" s="29">
        <v>44.5</v>
      </c>
      <c r="C47" s="29" t="s">
        <v>1321</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1321</v>
      </c>
    </row>
    <row r="48" spans="1:11">
      <c r="A48" s="29">
        <v>44.5</v>
      </c>
      <c r="B48" s="29">
        <v>45.5</v>
      </c>
      <c r="C48" s="29" t="s">
        <v>1322</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1322</v>
      </c>
    </row>
    <row r="49" spans="1:11">
      <c r="A49" s="29">
        <v>45.5</v>
      </c>
      <c r="B49" s="29">
        <v>46.5</v>
      </c>
      <c r="C49" s="29" t="s">
        <v>1323</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1323</v>
      </c>
    </row>
    <row r="50" spans="1:11">
      <c r="A50" s="29">
        <v>46.5</v>
      </c>
      <c r="B50" s="29">
        <v>47.5</v>
      </c>
      <c r="C50" s="29" t="s">
        <v>1324</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1324</v>
      </c>
    </row>
    <row r="51" spans="1:11">
      <c r="A51" s="29">
        <v>47.5</v>
      </c>
      <c r="B51" s="29">
        <v>48.5</v>
      </c>
      <c r="C51" s="29" t="s">
        <v>1325</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1325</v>
      </c>
    </row>
    <row r="52" spans="1:11">
      <c r="A52" s="29">
        <v>48.5</v>
      </c>
      <c r="B52" s="29">
        <v>49.5</v>
      </c>
      <c r="C52" s="29" t="s">
        <v>1326</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1326</v>
      </c>
    </row>
    <row r="53" spans="1:11">
      <c r="A53" s="29">
        <v>49.5</v>
      </c>
      <c r="B53" s="29">
        <v>50.5</v>
      </c>
      <c r="C53" s="29" t="s">
        <v>1327</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1327</v>
      </c>
    </row>
    <row r="54" spans="1:11">
      <c r="A54" s="29">
        <v>50.5</v>
      </c>
      <c r="B54" s="29">
        <v>51.5</v>
      </c>
      <c r="C54" s="29" t="s">
        <v>1328</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1328</v>
      </c>
    </row>
    <row r="55" spans="1:11">
      <c r="A55" s="29">
        <v>51.5</v>
      </c>
      <c r="B55" s="29">
        <v>52.5</v>
      </c>
      <c r="C55" s="29" t="s">
        <v>1329</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1329</v>
      </c>
    </row>
    <row r="56" spans="1:11">
      <c r="A56" s="29">
        <v>52.5</v>
      </c>
      <c r="B56" s="29">
        <v>53.5</v>
      </c>
      <c r="C56" s="29" t="s">
        <v>1330</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1330</v>
      </c>
    </row>
    <row r="57" spans="1:11">
      <c r="A57" s="29">
        <v>53.5</v>
      </c>
      <c r="B57" s="29">
        <v>54.5</v>
      </c>
      <c r="C57" s="29" t="s">
        <v>1331</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1331</v>
      </c>
    </row>
    <row r="58" spans="1:11">
      <c r="A58" s="29">
        <v>54.5</v>
      </c>
      <c r="B58" s="29">
        <v>55.5</v>
      </c>
      <c r="C58" s="29" t="s">
        <v>1332</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1332</v>
      </c>
    </row>
    <row r="59" spans="1:11">
      <c r="A59" s="29">
        <v>55.5</v>
      </c>
      <c r="B59" s="29">
        <v>56.5</v>
      </c>
      <c r="C59" s="29" t="s">
        <v>1333</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1333</v>
      </c>
    </row>
    <row r="60" spans="1:11">
      <c r="A60" s="29">
        <v>56.5</v>
      </c>
      <c r="B60" s="29">
        <v>57.5</v>
      </c>
      <c r="C60" s="29" t="s">
        <v>1334</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1334</v>
      </c>
    </row>
    <row r="61" spans="1:11">
      <c r="A61" s="29">
        <v>57.5</v>
      </c>
      <c r="B61" s="29">
        <v>58.5</v>
      </c>
      <c r="C61" s="29" t="s">
        <v>1335</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1335</v>
      </c>
    </row>
    <row r="62" spans="1:11">
      <c r="A62" s="29">
        <v>58.5</v>
      </c>
      <c r="B62" s="29">
        <v>59.5</v>
      </c>
      <c r="C62" s="29" t="s">
        <v>1336</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1336</v>
      </c>
    </row>
    <row r="63" spans="1:11">
      <c r="A63" s="29">
        <v>59.5</v>
      </c>
      <c r="B63" s="29">
        <v>60.5</v>
      </c>
      <c r="C63" s="29" t="s">
        <v>1337</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1337</v>
      </c>
    </row>
    <row r="64" spans="1:11">
      <c r="A64" s="29">
        <v>60.5</v>
      </c>
      <c r="B64" s="29">
        <v>61.5</v>
      </c>
      <c r="C64" s="29" t="s">
        <v>1338</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1338</v>
      </c>
    </row>
    <row r="65" spans="1:11">
      <c r="A65" s="29">
        <v>61.5</v>
      </c>
      <c r="B65" s="29">
        <v>62.5</v>
      </c>
      <c r="C65" s="29" t="s">
        <v>1339</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1339</v>
      </c>
    </row>
    <row r="66" spans="1:11">
      <c r="A66" s="29">
        <v>62.5</v>
      </c>
      <c r="B66" s="29">
        <v>63.5</v>
      </c>
      <c r="C66" s="29" t="s">
        <v>1340</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1340</v>
      </c>
    </row>
    <row r="67" spans="1:11">
      <c r="A67" s="29">
        <v>63.5</v>
      </c>
      <c r="B67" s="29">
        <v>64.5</v>
      </c>
      <c r="C67" s="29" t="s">
        <v>1341</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1341</v>
      </c>
    </row>
    <row r="68" spans="1:11">
      <c r="A68" s="29">
        <v>64.5</v>
      </c>
      <c r="B68" s="29">
        <v>65.5</v>
      </c>
      <c r="C68" s="29" t="s">
        <v>1342</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1342</v>
      </c>
    </row>
    <row r="69" spans="1:11">
      <c r="A69" s="29">
        <v>65.5</v>
      </c>
      <c r="B69" s="29">
        <v>66.5</v>
      </c>
      <c r="C69" s="29" t="s">
        <v>1343</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1343</v>
      </c>
    </row>
    <row r="70" spans="1:11">
      <c r="A70" s="29">
        <v>66.5</v>
      </c>
      <c r="B70" s="29">
        <v>67.5</v>
      </c>
      <c r="C70" s="29" t="s">
        <v>1344</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1344</v>
      </c>
    </row>
    <row r="71" spans="1:11">
      <c r="A71" s="29">
        <v>67.5</v>
      </c>
      <c r="B71" s="29">
        <v>68.5</v>
      </c>
      <c r="C71" s="29" t="s">
        <v>1345</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1345</v>
      </c>
    </row>
    <row r="72" spans="1:11">
      <c r="A72" s="29">
        <v>68.5</v>
      </c>
      <c r="B72" s="29">
        <v>69.5</v>
      </c>
      <c r="C72" s="29" t="s">
        <v>1346</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1346</v>
      </c>
    </row>
    <row r="73" spans="1:11">
      <c r="A73" s="29">
        <v>69.5</v>
      </c>
      <c r="B73" s="29">
        <v>70.5</v>
      </c>
      <c r="C73" s="29" t="s">
        <v>1347</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1347</v>
      </c>
    </row>
    <row r="74" spans="1:11">
      <c r="A74" s="29">
        <v>70.5</v>
      </c>
      <c r="B74" s="29">
        <v>71.5</v>
      </c>
      <c r="C74" s="29" t="s">
        <v>1348</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1348</v>
      </c>
    </row>
    <row r="75" spans="1:11">
      <c r="A75" s="29">
        <v>71.5</v>
      </c>
      <c r="B75" s="29">
        <v>72.5</v>
      </c>
      <c r="C75" s="29" t="s">
        <v>1349</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1349</v>
      </c>
    </row>
    <row r="76" spans="1:11">
      <c r="A76" s="29">
        <v>72.5</v>
      </c>
      <c r="B76" s="29">
        <v>73.5</v>
      </c>
      <c r="C76" s="29" t="s">
        <v>1350</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1350</v>
      </c>
    </row>
    <row r="77" spans="1:11">
      <c r="A77" s="29">
        <v>73.5</v>
      </c>
      <c r="B77" s="29">
        <v>74.5</v>
      </c>
      <c r="C77" s="29" t="s">
        <v>1351</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1351</v>
      </c>
    </row>
    <row r="78" spans="1:11">
      <c r="A78" s="29">
        <v>74.5</v>
      </c>
      <c r="B78" s="29">
        <v>75.5</v>
      </c>
      <c r="C78" s="29" t="s">
        <v>1352</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1352</v>
      </c>
    </row>
    <row r="79" spans="1:11">
      <c r="A79" s="29">
        <v>75.5</v>
      </c>
      <c r="B79" s="29">
        <v>76.5</v>
      </c>
      <c r="C79" s="29" t="s">
        <v>1353</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1353</v>
      </c>
    </row>
    <row r="80" spans="1:11">
      <c r="A80" s="29">
        <v>76.5</v>
      </c>
      <c r="B80" s="29">
        <v>77.5</v>
      </c>
      <c r="C80" s="29" t="s">
        <v>1354</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1354</v>
      </c>
    </row>
    <row r="81" spans="1:11">
      <c r="A81" s="29">
        <v>77.5</v>
      </c>
      <c r="B81" s="29">
        <v>78.5</v>
      </c>
      <c r="C81" s="29" t="s">
        <v>1355</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1355</v>
      </c>
    </row>
    <row r="82" spans="1:11">
      <c r="A82" s="29">
        <v>78.5</v>
      </c>
      <c r="B82" s="29">
        <v>79.5</v>
      </c>
      <c r="C82" s="29" t="s">
        <v>1356</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1356</v>
      </c>
    </row>
    <row r="83" spans="1:11">
      <c r="A83" s="29">
        <v>79.5</v>
      </c>
      <c r="B83" s="29">
        <v>80.5</v>
      </c>
      <c r="C83" s="29" t="s">
        <v>1357</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1357</v>
      </c>
    </row>
    <row r="84" spans="1:11">
      <c r="A84" s="29">
        <v>80.5</v>
      </c>
      <c r="B84" s="29">
        <v>81.5</v>
      </c>
      <c r="C84" s="29" t="s">
        <v>1358</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1358</v>
      </c>
    </row>
    <row r="85" spans="1:11">
      <c r="A85" s="29">
        <v>81.5</v>
      </c>
      <c r="B85" s="29">
        <v>82.5</v>
      </c>
      <c r="C85" s="29" t="s">
        <v>1359</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1359</v>
      </c>
    </row>
    <row r="86" spans="1:11">
      <c r="A86" s="29">
        <v>82.5</v>
      </c>
      <c r="B86" s="29">
        <v>83.5</v>
      </c>
      <c r="C86" s="29" t="s">
        <v>1360</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1360</v>
      </c>
    </row>
    <row r="87" spans="1:11">
      <c r="A87" s="29">
        <v>83.5</v>
      </c>
      <c r="B87" s="29">
        <v>84.5</v>
      </c>
      <c r="C87" s="29" t="s">
        <v>1361</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1361</v>
      </c>
    </row>
    <row r="88" spans="1:11">
      <c r="A88" s="29">
        <v>84.5</v>
      </c>
      <c r="B88" s="29">
        <v>85.5</v>
      </c>
      <c r="C88" s="29" t="s">
        <v>1362</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1362</v>
      </c>
    </row>
    <row r="89" spans="1:11">
      <c r="A89" s="29">
        <v>85.5</v>
      </c>
      <c r="B89" s="29">
        <v>86.5</v>
      </c>
      <c r="C89" s="29" t="s">
        <v>1363</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1363</v>
      </c>
    </row>
    <row r="90" spans="1:11">
      <c r="A90" s="29">
        <v>86.5</v>
      </c>
      <c r="B90" s="29">
        <v>87.5</v>
      </c>
      <c r="C90" s="29" t="s">
        <v>1364</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1364</v>
      </c>
    </row>
    <row r="91" spans="1:11">
      <c r="A91" s="29">
        <v>87.5</v>
      </c>
      <c r="B91" s="29">
        <v>88.5</v>
      </c>
      <c r="C91" s="29" t="s">
        <v>1365</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1365</v>
      </c>
    </row>
    <row r="92" spans="1:11">
      <c r="A92" s="29">
        <v>88.5</v>
      </c>
      <c r="B92" s="29">
        <v>89.5</v>
      </c>
      <c r="C92" s="29" t="s">
        <v>1366</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1366</v>
      </c>
    </row>
    <row r="93" spans="1:11">
      <c r="A93" s="29">
        <v>89.5</v>
      </c>
      <c r="B93" s="29">
        <v>90.5</v>
      </c>
      <c r="C93" s="29" t="s">
        <v>1367</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1367</v>
      </c>
    </row>
    <row r="94" spans="1:11">
      <c r="A94" s="29">
        <v>90.5</v>
      </c>
      <c r="B94" s="29">
        <v>91.5</v>
      </c>
      <c r="C94" s="29" t="s">
        <v>1368</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1368</v>
      </c>
    </row>
    <row r="95" spans="1:11">
      <c r="A95" s="29">
        <v>91.5</v>
      </c>
      <c r="B95" s="29">
        <v>92.5</v>
      </c>
      <c r="C95" s="29" t="s">
        <v>1369</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1369</v>
      </c>
    </row>
    <row r="96" spans="1:11">
      <c r="A96" s="29">
        <v>92.5</v>
      </c>
      <c r="B96" s="29">
        <v>93.5</v>
      </c>
      <c r="C96" s="29" t="s">
        <v>1370</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1370</v>
      </c>
    </row>
    <row r="97" spans="1:11">
      <c r="A97" s="29">
        <v>93.5</v>
      </c>
      <c r="B97" s="29">
        <v>94.5</v>
      </c>
      <c r="C97" s="29" t="s">
        <v>1371</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1371</v>
      </c>
    </row>
    <row r="98" spans="1:11">
      <c r="A98" s="29">
        <v>94.5</v>
      </c>
      <c r="B98" s="29">
        <v>95.5</v>
      </c>
      <c r="C98" s="29" t="s">
        <v>1372</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1372</v>
      </c>
    </row>
    <row r="99" spans="1:11">
      <c r="A99" s="29">
        <v>95.5</v>
      </c>
      <c r="B99" s="29">
        <v>96.5</v>
      </c>
      <c r="C99" s="29" t="s">
        <v>1373</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1373</v>
      </c>
    </row>
    <row r="100" spans="1:11">
      <c r="A100" s="29">
        <v>96.5</v>
      </c>
      <c r="B100" s="29">
        <v>97.5</v>
      </c>
      <c r="C100" s="29" t="s">
        <v>1374</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1374</v>
      </c>
    </row>
    <row r="101" spans="1:11">
      <c r="A101" s="29">
        <v>97.5</v>
      </c>
      <c r="B101" s="29">
        <v>98.5</v>
      </c>
      <c r="C101" s="29" t="s">
        <v>1375</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1375</v>
      </c>
    </row>
    <row r="102" spans="1:11">
      <c r="A102" s="29">
        <v>98.5</v>
      </c>
      <c r="B102" s="29">
        <v>99.5</v>
      </c>
      <c r="C102" s="29" t="s">
        <v>1376</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1376</v>
      </c>
    </row>
    <row r="103" spans="1:11">
      <c r="A103" s="29">
        <v>99.5</v>
      </c>
      <c r="B103" s="29">
        <v>100.5</v>
      </c>
      <c r="C103" s="29" t="s">
        <v>1377</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1377</v>
      </c>
    </row>
    <row r="104" spans="1:11">
      <c r="A104" s="29">
        <v>100.5</v>
      </c>
      <c r="B104" s="29">
        <v>101.5</v>
      </c>
      <c r="C104" s="29" t="s">
        <v>1378</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1378</v>
      </c>
    </row>
    <row r="105" spans="1:11">
      <c r="A105" s="29">
        <v>101.5</v>
      </c>
      <c r="B105" s="29">
        <v>102.5</v>
      </c>
      <c r="C105" s="29" t="s">
        <v>1379</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1379</v>
      </c>
    </row>
    <row r="106" spans="1:11">
      <c r="A106" s="29">
        <v>102.5</v>
      </c>
      <c r="B106" s="29">
        <v>103.5</v>
      </c>
      <c r="C106" s="29" t="s">
        <v>1380</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1380</v>
      </c>
    </row>
    <row r="107" spans="1:11">
      <c r="A107" s="29">
        <v>103.5</v>
      </c>
      <c r="B107" s="29">
        <v>104.5</v>
      </c>
      <c r="C107" s="29" t="s">
        <v>1381</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1381</v>
      </c>
    </row>
    <row r="108" spans="1:11">
      <c r="A108" s="29">
        <v>104.5</v>
      </c>
      <c r="B108" s="29">
        <v>105.5</v>
      </c>
      <c r="C108" s="29" t="s">
        <v>1382</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1382</v>
      </c>
    </row>
    <row r="109" spans="1:11">
      <c r="A109" s="29">
        <v>105.5</v>
      </c>
      <c r="B109" s="29">
        <v>106.5</v>
      </c>
      <c r="C109" s="29" t="s">
        <v>1383</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1383</v>
      </c>
    </row>
    <row r="110" spans="1:11">
      <c r="A110" s="29">
        <v>106.5</v>
      </c>
      <c r="B110" s="29">
        <v>107.5</v>
      </c>
      <c r="C110" s="29" t="s">
        <v>1384</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1384</v>
      </c>
    </row>
    <row r="111" spans="1:11">
      <c r="A111" s="29">
        <v>107.5</v>
      </c>
      <c r="B111" s="29">
        <v>108.5</v>
      </c>
      <c r="C111" s="29" t="s">
        <v>1385</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1385</v>
      </c>
    </row>
    <row r="112" spans="1:11">
      <c r="A112" s="29">
        <v>108.5</v>
      </c>
      <c r="B112" s="29">
        <v>109.5</v>
      </c>
      <c r="C112" s="29" t="s">
        <v>1386</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1386</v>
      </c>
    </row>
    <row r="113" spans="1:11">
      <c r="A113" s="29">
        <v>109.5</v>
      </c>
      <c r="B113" s="29">
        <v>110.5</v>
      </c>
      <c r="C113" s="29" t="s">
        <v>1387</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1387</v>
      </c>
    </row>
    <row r="114" spans="1:11">
      <c r="A114" s="29">
        <v>110.5</v>
      </c>
      <c r="B114" s="29">
        <v>111.5</v>
      </c>
      <c r="C114" s="29" t="s">
        <v>1388</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1388</v>
      </c>
    </row>
    <row r="115" spans="1:11">
      <c r="A115" s="29">
        <v>111.5</v>
      </c>
      <c r="B115" s="29">
        <v>112.5</v>
      </c>
      <c r="C115" s="29" t="s">
        <v>1389</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1389</v>
      </c>
    </row>
    <row r="116" spans="1:11">
      <c r="A116" s="29">
        <v>112.5</v>
      </c>
      <c r="B116" s="29">
        <v>113.5</v>
      </c>
      <c r="C116" s="29" t="s">
        <v>1390</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1390</v>
      </c>
    </row>
    <row r="117" spans="1:11">
      <c r="A117" s="29">
        <v>113.5</v>
      </c>
      <c r="B117" s="29">
        <v>114.5</v>
      </c>
      <c r="C117" s="29" t="s">
        <v>1391</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1391</v>
      </c>
    </row>
    <row r="118" spans="1:11">
      <c r="A118" s="29">
        <v>114.5</v>
      </c>
      <c r="B118" s="29">
        <v>115.5</v>
      </c>
      <c r="C118" s="29" t="s">
        <v>1392</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1392</v>
      </c>
    </row>
    <row r="119" spans="1:11">
      <c r="A119" s="29">
        <v>115.5</v>
      </c>
      <c r="B119" s="29">
        <v>116.5</v>
      </c>
      <c r="C119" s="29" t="s">
        <v>1393</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1393</v>
      </c>
    </row>
    <row r="120" spans="1:11">
      <c r="A120" s="29">
        <v>116.5</v>
      </c>
      <c r="B120" s="29">
        <v>117.5</v>
      </c>
      <c r="C120" s="29" t="s">
        <v>1394</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1394</v>
      </c>
    </row>
    <row r="121" spans="1:11">
      <c r="A121" s="29">
        <v>117.5</v>
      </c>
      <c r="B121" s="29">
        <v>118.5</v>
      </c>
      <c r="C121" s="29" t="s">
        <v>1395</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1395</v>
      </c>
    </row>
    <row r="122" spans="1:11">
      <c r="A122" s="29">
        <v>118.5</v>
      </c>
      <c r="B122" s="29">
        <v>119.5</v>
      </c>
      <c r="C122" s="29" t="s">
        <v>1396</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1396</v>
      </c>
    </row>
    <row r="123" spans="1:11">
      <c r="A123" s="29">
        <v>119.5</v>
      </c>
      <c r="B123" s="29">
        <v>120.5</v>
      </c>
      <c r="C123" s="29" t="s">
        <v>1397</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1397</v>
      </c>
    </row>
    <row r="124" spans="1:11">
      <c r="A124" s="29">
        <v>120.5</v>
      </c>
      <c r="B124" s="29">
        <v>121.5</v>
      </c>
      <c r="C124" s="29" t="s">
        <v>1398</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1398</v>
      </c>
    </row>
    <row r="125" spans="1:11">
      <c r="A125" s="29">
        <v>121.5</v>
      </c>
      <c r="B125" s="29">
        <v>122.5</v>
      </c>
      <c r="C125" s="29" t="s">
        <v>1399</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1399</v>
      </c>
    </row>
    <row r="126" spans="1:11">
      <c r="A126" s="29">
        <v>122.5</v>
      </c>
      <c r="B126" s="29">
        <v>123.5</v>
      </c>
      <c r="C126" s="29" t="s">
        <v>1400</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1400</v>
      </c>
    </row>
    <row r="127" spans="1:11">
      <c r="A127" s="29">
        <v>123.5</v>
      </c>
      <c r="B127" s="29">
        <v>124.5</v>
      </c>
      <c r="C127" s="29" t="s">
        <v>1401</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1401</v>
      </c>
    </row>
    <row r="128" spans="1:11">
      <c r="A128" s="29">
        <v>124.5</v>
      </c>
      <c r="B128" s="29">
        <v>125.5</v>
      </c>
      <c r="C128" s="29" t="s">
        <v>1402</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1402</v>
      </c>
    </row>
    <row r="129" spans="1:11">
      <c r="A129" s="29">
        <v>125.5</v>
      </c>
      <c r="B129" s="29">
        <v>126.5</v>
      </c>
      <c r="C129" s="29" t="s">
        <v>1403</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1403</v>
      </c>
    </row>
    <row r="130" spans="1:11">
      <c r="A130" s="29">
        <v>126.5</v>
      </c>
      <c r="B130" s="29">
        <v>127.5</v>
      </c>
      <c r="C130" s="29" t="s">
        <v>1404</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1404</v>
      </c>
    </row>
    <row r="131" spans="1:11">
      <c r="A131" s="29">
        <v>127.5</v>
      </c>
      <c r="B131" s="29">
        <v>128.5</v>
      </c>
      <c r="C131" s="29" t="s">
        <v>1405</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1405</v>
      </c>
    </row>
    <row r="132" spans="1:11">
      <c r="A132" s="29">
        <v>128.5</v>
      </c>
      <c r="B132" s="29">
        <v>129.5</v>
      </c>
      <c r="C132" s="29" t="s">
        <v>1406</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1406</v>
      </c>
    </row>
    <row r="133" spans="1:11">
      <c r="A133" s="29">
        <v>129.5</v>
      </c>
      <c r="B133" s="29">
        <v>130.5</v>
      </c>
      <c r="C133" s="29" t="s">
        <v>1407</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1407</v>
      </c>
    </row>
    <row r="134" spans="1:11">
      <c r="A134" s="29">
        <v>130.5</v>
      </c>
      <c r="B134" s="29">
        <v>131.5</v>
      </c>
      <c r="C134" s="29" t="s">
        <v>1408</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1408</v>
      </c>
    </row>
    <row r="135" spans="1:11">
      <c r="A135" s="29">
        <v>131.5</v>
      </c>
      <c r="B135" s="29">
        <v>132.5</v>
      </c>
      <c r="C135" s="29" t="s">
        <v>1409</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1409</v>
      </c>
    </row>
    <row r="136" spans="1:11">
      <c r="A136" s="29">
        <v>132.5</v>
      </c>
      <c r="B136" s="29">
        <v>133.5</v>
      </c>
      <c r="C136" s="29" t="s">
        <v>1410</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1410</v>
      </c>
    </row>
    <row r="137" spans="1:11">
      <c r="A137" s="29">
        <v>133.5</v>
      </c>
      <c r="B137" s="29">
        <v>134.5</v>
      </c>
      <c r="C137" s="29" t="s">
        <v>1411</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1411</v>
      </c>
    </row>
    <row r="138" spans="1:11">
      <c r="A138" s="29">
        <v>134.5</v>
      </c>
      <c r="B138" s="29">
        <v>135.5</v>
      </c>
      <c r="C138" s="29" t="s">
        <v>1412</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1412</v>
      </c>
    </row>
    <row r="139" spans="1:11">
      <c r="A139" s="29">
        <v>135.5</v>
      </c>
      <c r="B139" s="29">
        <v>136.5</v>
      </c>
      <c r="C139" s="29" t="s">
        <v>1413</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1413</v>
      </c>
    </row>
    <row r="140" spans="1:11">
      <c r="A140" s="29">
        <v>136.5</v>
      </c>
      <c r="B140" s="29">
        <v>137.5</v>
      </c>
      <c r="C140" s="29" t="s">
        <v>1414</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1414</v>
      </c>
    </row>
    <row r="141" spans="1:11">
      <c r="A141" s="29">
        <v>137.5</v>
      </c>
      <c r="B141" s="29">
        <v>138.5</v>
      </c>
      <c r="C141" s="29" t="s">
        <v>1415</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1415</v>
      </c>
    </row>
    <row r="142" spans="1:11">
      <c r="A142" s="29">
        <v>138.5</v>
      </c>
      <c r="B142" s="29">
        <v>139.5</v>
      </c>
      <c r="C142" s="29" t="s">
        <v>1416</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1416</v>
      </c>
    </row>
    <row r="143" spans="1:11">
      <c r="A143" s="29">
        <v>139.5</v>
      </c>
      <c r="B143" s="29">
        <v>140.5</v>
      </c>
      <c r="C143" s="29" t="s">
        <v>1417</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1417</v>
      </c>
    </row>
    <row r="144" spans="1:11">
      <c r="A144" s="29">
        <v>140.5</v>
      </c>
      <c r="B144" s="29">
        <v>141.5</v>
      </c>
      <c r="C144" s="29" t="s">
        <v>1418</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1418</v>
      </c>
    </row>
    <row r="145" spans="1:11">
      <c r="A145" s="29">
        <v>141.5</v>
      </c>
      <c r="B145" s="29">
        <v>142.5</v>
      </c>
      <c r="C145" s="29" t="s">
        <v>1419</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1419</v>
      </c>
    </row>
    <row r="146" spans="1:11">
      <c r="A146" s="29">
        <v>142.5</v>
      </c>
      <c r="B146" s="29">
        <v>143.5</v>
      </c>
      <c r="C146" s="29" t="s">
        <v>1420</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1420</v>
      </c>
    </row>
    <row r="147" spans="1:11">
      <c r="A147" s="29">
        <v>143.5</v>
      </c>
      <c r="B147" s="29">
        <v>144.5</v>
      </c>
      <c r="C147" s="29" t="s">
        <v>1421</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1421</v>
      </c>
    </row>
    <row r="148" spans="1:11">
      <c r="A148" s="29">
        <v>144.5</v>
      </c>
      <c r="B148" s="29">
        <v>145.5</v>
      </c>
      <c r="C148" s="29" t="s">
        <v>1422</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1422</v>
      </c>
    </row>
    <row r="149" spans="1:11">
      <c r="A149" s="29">
        <v>145.5</v>
      </c>
      <c r="B149" s="29">
        <v>146.5</v>
      </c>
      <c r="C149" s="29" t="s">
        <v>1423</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1423</v>
      </c>
    </row>
    <row r="150" spans="1:11">
      <c r="A150" s="29">
        <v>146.5</v>
      </c>
      <c r="B150" s="29">
        <v>147.5</v>
      </c>
      <c r="C150" s="29" t="s">
        <v>1424</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1424</v>
      </c>
    </row>
    <row r="151" spans="1:11">
      <c r="A151" s="29">
        <v>147.5</v>
      </c>
      <c r="B151" s="29">
        <v>148.5</v>
      </c>
      <c r="C151" s="29" t="s">
        <v>1425</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1425</v>
      </c>
    </row>
    <row r="152" spans="1:11">
      <c r="A152" s="29">
        <v>148.5</v>
      </c>
      <c r="B152" s="29">
        <v>149.5</v>
      </c>
      <c r="C152" s="29" t="s">
        <v>1426</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1426</v>
      </c>
    </row>
    <row r="153" spans="1:11">
      <c r="A153" s="29">
        <v>149.5</v>
      </c>
      <c r="B153" s="29">
        <v>150.5</v>
      </c>
      <c r="C153" s="29" t="s">
        <v>1427</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1427</v>
      </c>
    </row>
    <row r="154" spans="1:11">
      <c r="A154" s="29">
        <v>150.5</v>
      </c>
      <c r="B154" s="29">
        <v>151.5</v>
      </c>
      <c r="C154" s="29" t="s">
        <v>1428</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1428</v>
      </c>
    </row>
    <row r="155" spans="1:11">
      <c r="A155" s="29">
        <v>151.5</v>
      </c>
      <c r="B155" s="29">
        <v>152.5</v>
      </c>
      <c r="C155" s="29" t="s">
        <v>1429</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1429</v>
      </c>
    </row>
    <row r="156" spans="1:11">
      <c r="A156" s="29">
        <v>152.5</v>
      </c>
      <c r="B156" s="29">
        <v>153.5</v>
      </c>
      <c r="C156" s="29" t="s">
        <v>1430</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1430</v>
      </c>
    </row>
    <row r="157" spans="1:11">
      <c r="A157" s="29">
        <v>153.5</v>
      </c>
      <c r="B157" s="29">
        <v>154.5</v>
      </c>
      <c r="C157" s="29" t="s">
        <v>1431</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1431</v>
      </c>
    </row>
    <row r="158" spans="1:11">
      <c r="A158" s="29">
        <v>154.5</v>
      </c>
      <c r="B158" s="29">
        <v>155.5</v>
      </c>
      <c r="C158" s="29" t="s">
        <v>1432</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1432</v>
      </c>
    </row>
    <row r="159" spans="1:11">
      <c r="A159" s="29">
        <v>155.5</v>
      </c>
      <c r="B159" s="29">
        <v>156.5</v>
      </c>
      <c r="C159" s="29" t="s">
        <v>1433</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1433</v>
      </c>
    </row>
    <row r="160" spans="1:11">
      <c r="A160" s="29">
        <v>156.5</v>
      </c>
      <c r="B160" s="29">
        <v>157.5</v>
      </c>
      <c r="C160" s="29" t="s">
        <v>1434</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1434</v>
      </c>
    </row>
    <row r="161" spans="1:11">
      <c r="A161" s="29">
        <v>157.5</v>
      </c>
      <c r="B161" s="29">
        <v>158.5</v>
      </c>
      <c r="C161" s="29" t="s">
        <v>1435</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1435</v>
      </c>
    </row>
    <row r="162" spans="1:11">
      <c r="A162" s="29">
        <v>158.5</v>
      </c>
      <c r="B162" s="29">
        <v>159.5</v>
      </c>
      <c r="C162" s="29" t="s">
        <v>1436</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1436</v>
      </c>
    </row>
    <row r="163" spans="1:11">
      <c r="A163" s="29">
        <v>159.5</v>
      </c>
      <c r="B163" s="29">
        <v>160.5</v>
      </c>
      <c r="C163" s="29" t="s">
        <v>1437</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1437</v>
      </c>
    </row>
    <row r="164" spans="1:11">
      <c r="A164" s="29">
        <v>160.5</v>
      </c>
      <c r="B164" s="29">
        <v>161.5</v>
      </c>
      <c r="C164" s="29" t="s">
        <v>1438</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1438</v>
      </c>
    </row>
    <row r="165" spans="1:11">
      <c r="A165" s="29">
        <v>161.5</v>
      </c>
      <c r="B165" s="29">
        <v>162.5</v>
      </c>
      <c r="C165" s="29" t="s">
        <v>1439</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1439</v>
      </c>
    </row>
    <row r="166" spans="1:11">
      <c r="A166" s="29">
        <v>162.5</v>
      </c>
      <c r="B166" s="29">
        <v>163.5</v>
      </c>
      <c r="C166" s="29" t="s">
        <v>1440</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1440</v>
      </c>
    </row>
    <row r="167" spans="1:11">
      <c r="A167" s="29">
        <v>163.5</v>
      </c>
      <c r="B167" s="29">
        <v>164.5</v>
      </c>
      <c r="C167" s="29" t="s">
        <v>1441</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1441</v>
      </c>
    </row>
    <row r="168" spans="1:11">
      <c r="A168" s="29">
        <v>164.5</v>
      </c>
      <c r="B168" s="29">
        <v>165.5</v>
      </c>
      <c r="C168" s="29" t="s">
        <v>1442</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1442</v>
      </c>
    </row>
    <row r="169" spans="1:11">
      <c r="A169" s="29">
        <v>165.5</v>
      </c>
      <c r="C169" s="29" t="s">
        <v>1442</v>
      </c>
      <c r="D169" s="29">
        <v>165</v>
      </c>
      <c r="F169" s="29" t="e">
        <f>様式97_入院ベースアップ評価料!$I$84-A169</f>
        <v>#VALUE!</v>
      </c>
      <c r="G169" s="29" t="e">
        <f>様式97_入院ベースアップ評価料!$I$84-B169</f>
        <v>#VALUE!</v>
      </c>
      <c r="H169" s="29" t="e">
        <f t="shared" ref="H169" si="7">F169*G169</f>
        <v>#VALUE!</v>
      </c>
      <c r="I169" s="129" t="s">
        <v>1443</v>
      </c>
      <c r="J169" s="129" t="s">
        <v>1443</v>
      </c>
      <c r="K169" s="29" t="s">
        <v>1442</v>
      </c>
    </row>
    <row r="170" spans="1:11">
      <c r="I170" s="130" t="s">
        <v>1444</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ColWidth="9" defaultRowHeight="13.2"/>
  <cols>
    <col min="1" max="2" width="9" style="29"/>
    <col min="3" max="3" width="37.59765625" style="29" bestFit="1" customWidth="1"/>
    <col min="4" max="11" width="9" style="29"/>
    <col min="12" max="12" width="39.3984375" style="29" customWidth="1"/>
    <col min="13" max="13" width="34.5" style="29" bestFit="1" customWidth="1"/>
    <col min="14" max="16384" width="9" style="29"/>
  </cols>
  <sheetData>
    <row r="1" spans="1:14">
      <c r="A1" s="33"/>
      <c r="B1" s="33"/>
    </row>
    <row r="2" spans="1:14">
      <c r="A2" s="790" t="s">
        <v>1271</v>
      </c>
      <c r="B2" s="790"/>
      <c r="C2" s="790" t="s">
        <v>1445</v>
      </c>
      <c r="D2" s="790" t="s">
        <v>1446</v>
      </c>
      <c r="E2" s="790" t="s">
        <v>1447</v>
      </c>
    </row>
    <row r="3" spans="1:14">
      <c r="A3" s="32" t="s">
        <v>1274</v>
      </c>
      <c r="B3" s="32" t="s">
        <v>1275</v>
      </c>
      <c r="C3" s="790"/>
      <c r="D3" s="790"/>
      <c r="E3" s="790"/>
      <c r="J3" s="62" t="s">
        <v>1276</v>
      </c>
      <c r="K3" s="62" t="s">
        <v>1277</v>
      </c>
    </row>
    <row r="4" spans="1:14">
      <c r="B4" s="29">
        <v>1.5</v>
      </c>
      <c r="C4" s="29" t="s">
        <v>152</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152</v>
      </c>
      <c r="M4" s="29" t="s">
        <v>1448</v>
      </c>
      <c r="N4" s="29">
        <v>1</v>
      </c>
    </row>
    <row r="5" spans="1:14">
      <c r="A5" s="29">
        <v>1.5</v>
      </c>
      <c r="B5" s="29">
        <v>2.5</v>
      </c>
      <c r="C5" s="29" t="s">
        <v>154</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1449</v>
      </c>
      <c r="M5" s="29" t="s">
        <v>1450</v>
      </c>
      <c r="N5" s="29">
        <v>2</v>
      </c>
    </row>
    <row r="6" spans="1:14">
      <c r="A6" s="29">
        <v>2.5</v>
      </c>
      <c r="B6" s="29">
        <v>3.5</v>
      </c>
      <c r="C6" s="29" t="s">
        <v>156</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1451</v>
      </c>
      <c r="M6" s="29" t="s">
        <v>1452</v>
      </c>
      <c r="N6" s="29">
        <v>3</v>
      </c>
    </row>
    <row r="7" spans="1:14">
      <c r="A7" s="29">
        <v>3.5</v>
      </c>
      <c r="B7" s="29">
        <v>4.5</v>
      </c>
      <c r="C7" s="29" t="s">
        <v>158</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1453</v>
      </c>
      <c r="M7" s="29" t="s">
        <v>1454</v>
      </c>
      <c r="N7" s="29">
        <v>4</v>
      </c>
    </row>
    <row r="8" spans="1:14">
      <c r="A8" s="29">
        <v>4.5</v>
      </c>
      <c r="B8" s="29">
        <v>5.5</v>
      </c>
      <c r="C8" s="29" t="s">
        <v>160</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1455</v>
      </c>
      <c r="M8" s="29" t="s">
        <v>1456</v>
      </c>
      <c r="N8" s="29">
        <v>5</v>
      </c>
    </row>
    <row r="9" spans="1:14">
      <c r="A9" s="29">
        <v>5.5</v>
      </c>
      <c r="B9" s="29">
        <v>6.5</v>
      </c>
      <c r="C9" s="29" t="s">
        <v>162</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1457</v>
      </c>
      <c r="M9" s="29" t="s">
        <v>1458</v>
      </c>
      <c r="N9" s="29">
        <v>6</v>
      </c>
    </row>
    <row r="10" spans="1:14">
      <c r="A10" s="29">
        <v>6.5</v>
      </c>
      <c r="B10" s="29">
        <v>7.5</v>
      </c>
      <c r="C10" s="29" t="s">
        <v>164</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1459</v>
      </c>
      <c r="M10" s="29" t="s">
        <v>1460</v>
      </c>
      <c r="N10" s="29">
        <v>7</v>
      </c>
    </row>
    <row r="11" spans="1:14">
      <c r="A11" s="29">
        <v>7.5</v>
      </c>
      <c r="B11" s="29">
        <v>8.5</v>
      </c>
      <c r="C11" s="29" t="s">
        <v>166</v>
      </c>
      <c r="D11" s="29">
        <v>64</v>
      </c>
      <c r="E11" s="29">
        <v>8</v>
      </c>
      <c r="G11" s="29" t="e">
        <f>'様式96_外来・在宅ベースアップ評価料（Ⅱ）'!$M$87-A11</f>
        <v>#VALUE!</v>
      </c>
      <c r="H11" s="29" t="e">
        <f>'様式96_外来・在宅ベースアップ評価料（Ⅱ）'!$M$87-B11</f>
        <v>#VALUE!</v>
      </c>
      <c r="I11" s="29" t="e">
        <f t="shared" si="0"/>
        <v>#VALUE!</v>
      </c>
      <c r="J11" s="129" t="s">
        <v>1443</v>
      </c>
      <c r="K11" s="129" t="s">
        <v>1443</v>
      </c>
      <c r="L11" s="29" t="s">
        <v>1461</v>
      </c>
      <c r="M11" s="29" t="s">
        <v>1462</v>
      </c>
      <c r="N11" s="29">
        <v>8</v>
      </c>
    </row>
    <row r="12" spans="1:14">
      <c r="C12" s="29" t="s">
        <v>1463</v>
      </c>
      <c r="D12" s="29" t="s">
        <v>1464</v>
      </c>
      <c r="E12" s="29" t="s">
        <v>1464</v>
      </c>
      <c r="J12" s="130" t="s">
        <v>1444</v>
      </c>
    </row>
    <row r="13" spans="1:14">
      <c r="A13" s="790" t="s">
        <v>1271</v>
      </c>
      <c r="B13" s="790"/>
      <c r="C13" s="790" t="s">
        <v>1445</v>
      </c>
      <c r="D13" s="790" t="s">
        <v>1446</v>
      </c>
      <c r="E13" s="790" t="s">
        <v>1447</v>
      </c>
    </row>
    <row r="14" spans="1:14">
      <c r="A14" s="32" t="s">
        <v>1274</v>
      </c>
      <c r="B14" s="32" t="s">
        <v>1275</v>
      </c>
      <c r="C14" s="790"/>
      <c r="D14" s="790"/>
      <c r="E14" s="790"/>
    </row>
    <row r="15" spans="1:14">
      <c r="B15" s="29">
        <v>1.5</v>
      </c>
      <c r="C15" s="29" t="s">
        <v>1448</v>
      </c>
      <c r="D15" s="29">
        <v>8</v>
      </c>
      <c r="E15" s="29">
        <v>1</v>
      </c>
    </row>
    <row r="16" spans="1:14">
      <c r="A16" s="29">
        <v>1.5</v>
      </c>
      <c r="B16" s="29">
        <v>2.5</v>
      </c>
      <c r="C16" s="29" t="s">
        <v>1465</v>
      </c>
      <c r="D16" s="29">
        <v>16</v>
      </c>
      <c r="E16" s="29">
        <v>2</v>
      </c>
    </row>
    <row r="17" spans="1:5">
      <c r="A17" s="29">
        <v>2.5</v>
      </c>
      <c r="B17" s="29">
        <v>3.5</v>
      </c>
      <c r="C17" s="29" t="s">
        <v>157</v>
      </c>
      <c r="D17" s="29">
        <v>24</v>
      </c>
      <c r="E17" s="29">
        <v>3</v>
      </c>
    </row>
    <row r="18" spans="1:5">
      <c r="A18" s="29">
        <v>3.5</v>
      </c>
      <c r="B18" s="29">
        <v>4.5</v>
      </c>
      <c r="C18" s="29" t="s">
        <v>159</v>
      </c>
      <c r="D18" s="29">
        <v>32</v>
      </c>
      <c r="E18" s="29">
        <v>4</v>
      </c>
    </row>
    <row r="19" spans="1:5">
      <c r="A19" s="29">
        <v>4.5</v>
      </c>
      <c r="B19" s="29">
        <v>5.5</v>
      </c>
      <c r="C19" s="29" t="s">
        <v>161</v>
      </c>
      <c r="D19" s="29">
        <v>40</v>
      </c>
      <c r="E19" s="29">
        <v>5</v>
      </c>
    </row>
    <row r="20" spans="1:5">
      <c r="A20" s="29">
        <v>5.5</v>
      </c>
      <c r="B20" s="29">
        <v>6.5</v>
      </c>
      <c r="C20" s="29" t="s">
        <v>163</v>
      </c>
      <c r="D20" s="29">
        <v>48</v>
      </c>
      <c r="E20" s="29">
        <v>6</v>
      </c>
    </row>
    <row r="21" spans="1:5">
      <c r="A21" s="29">
        <v>6.5</v>
      </c>
      <c r="B21" s="29">
        <v>7.5</v>
      </c>
      <c r="C21" s="29" t="s">
        <v>165</v>
      </c>
      <c r="D21" s="29">
        <v>56</v>
      </c>
      <c r="E21" s="29">
        <v>7</v>
      </c>
    </row>
    <row r="22" spans="1:5">
      <c r="A22" s="29">
        <v>7.5</v>
      </c>
      <c r="B22" s="29">
        <v>8.5</v>
      </c>
      <c r="C22" s="29" t="s">
        <v>167</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