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15" documentId="13_ncr:1_{DACEB335-17EE-45CC-A65A-9DF9C77C0C29}" xr6:coauthVersionLast="47" xr6:coauthVersionMax="47" xr10:uidLastSave="{4D50EFCD-093A-4273-98F8-6B32D7686238}"/>
  <workbookProtection workbookAlgorithmName="SHA-512" workbookHashValue="/I9/V6yEBviJtefw2I2cDa8FIVAMsbpjTkvsHJu/6OPM225sq5gAWiIKDZ6hhRrN4sDXH5Ubl/abSv8c0Pe5xQ==" workbookSaltValue="4NQMKj+kLhZwyqluE7+zSw==" workbookSpinCount="100000" lockStructure="1"/>
  <bookViews>
    <workbookView xWindow="8016" yWindow="-13068" windowWidth="22320" windowHeight="13176" tabRatio="809" firstSheet="2" activeTab="2"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'別添_計画書（病院及び有床診療所）'!$A$1:$AH$186</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6" i="9" l="1"/>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5" i="9"/>
  <c r="AB72" i="9"/>
  <c r="AB88" i="23" s="1"/>
  <c r="QL2" i="21" s="1"/>
  <c r="AB73" i="9"/>
  <c r="AB71"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10" i="9" l="1"/>
  <c r="AB112" i="9" s="1"/>
  <c r="M53" i="13"/>
  <c r="M51" i="13"/>
  <c r="X26" i="13"/>
  <c r="Q26" i="13"/>
  <c r="J26" i="13"/>
  <c r="C26" i="13"/>
  <c r="X15" i="13"/>
  <c r="Q15" i="13"/>
  <c r="J15" i="13"/>
  <c r="C15" i="13"/>
  <c r="AB144" i="9"/>
  <c r="AB146" i="9" s="1"/>
  <c r="AB143" i="9"/>
  <c r="GG2" i="21" s="1"/>
  <c r="AB132" i="9"/>
  <c r="AB134" i="9" s="1"/>
  <c r="AB131" i="9"/>
  <c r="FW2" i="21" s="1"/>
  <c r="Z69" i="4"/>
  <c r="CM2" i="21" s="1"/>
  <c r="GH2" i="21" l="1"/>
  <c r="FX2" i="21"/>
  <c r="FG2" i="21"/>
  <c r="M56" i="13"/>
  <c r="AK98" i="7"/>
  <c r="BD2" i="21" s="1"/>
  <c r="AK93" i="4"/>
  <c r="CW2" i="21" s="1"/>
  <c r="GJ2" i="21" l="1"/>
  <c r="AB147" i="9"/>
  <c r="GK2" i="21" s="1"/>
  <c r="FZ2" i="21"/>
  <c r="AB135" i="9"/>
  <c r="GA2" i="21" s="1"/>
  <c r="FI2" i="21"/>
  <c r="AB113" i="9"/>
  <c r="FJ2" i="21" s="1"/>
  <c r="J93" i="4"/>
  <c r="J98" i="7"/>
  <c r="AA37" i="11"/>
  <c r="HN2" i="21" s="1"/>
  <c r="V21" i="11"/>
  <c r="HG2" i="21" s="1"/>
  <c r="V16" i="11"/>
  <c r="AB92" i="9"/>
  <c r="AB94" i="9" s="1"/>
  <c r="AB119" i="9"/>
  <c r="AB121" i="9" s="1"/>
  <c r="AB101" i="9"/>
  <c r="AB103"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3" i="9"/>
  <c r="V21" i="9"/>
  <c r="DL2" i="21" s="1"/>
  <c r="AB74" i="9"/>
  <c r="EE2" i="21" s="1"/>
  <c r="AK37" i="7"/>
  <c r="FB2" i="21" l="1"/>
  <c r="AB104" i="9"/>
  <c r="FC2" i="21" s="1"/>
  <c r="AB95" i="9"/>
  <c r="EV2" i="21" s="1"/>
  <c r="EU2" i="21"/>
  <c r="AB122" i="9"/>
  <c r="FQ2" i="21" s="1"/>
  <c r="FP2" i="21"/>
  <c r="EL2" i="21"/>
  <c r="AB85" i="9"/>
  <c r="HP2" i="21"/>
  <c r="AB36" i="11"/>
  <c r="HL2" i="21" s="1"/>
  <c r="AZ2" i="21"/>
  <c r="AK84" i="7"/>
  <c r="AB34" i="11"/>
  <c r="HJ2" i="21" s="1"/>
  <c r="AB34" i="18"/>
  <c r="LB2" i="21" s="1"/>
  <c r="J99" i="7"/>
  <c r="AK73" i="4"/>
  <c r="J92" i="4"/>
  <c r="AB32" i="9"/>
  <c r="DR2" i="21" s="1"/>
  <c r="AB29" i="9"/>
  <c r="DN2" i="21" s="1"/>
  <c r="H10" i="8"/>
  <c r="G10" i="8"/>
  <c r="H11" i="8"/>
  <c r="G11" i="8"/>
  <c r="AB76" i="9" l="1"/>
  <c r="AB86" i="9"/>
  <c r="EO2" i="21" s="1"/>
  <c r="EN2" i="21"/>
  <c r="AB33" i="18"/>
  <c r="AB33" i="11"/>
  <c r="HI2" i="21" s="1"/>
  <c r="I10" i="8"/>
  <c r="J10" i="8" s="1"/>
  <c r="I11" i="8"/>
  <c r="G5" i="8"/>
  <c r="Z79" i="7"/>
  <c r="AW2" i="21" s="1"/>
  <c r="H6" i="4"/>
  <c r="AK34" i="7"/>
  <c r="AB77"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T21" i="23" l="1"/>
  <c r="DP2" i="21" l="1"/>
  <c r="AC21" i="23"/>
  <c r="AB31" i="9"/>
  <c r="DQ2" i="21" s="1"/>
  <c r="AC34" i="23" l="1"/>
  <c r="AB30" i="9"/>
  <c r="DO2" i="21" s="1"/>
  <c r="AC40" i="23" l="1"/>
  <c r="QI2" i="21" s="1"/>
  <c r="AB28" i="9"/>
  <c r="DM2" i="21" s="1"/>
  <c r="AB35" i="9" l="1"/>
  <c r="AB43" i="9" s="1"/>
  <c r="DX2" i="21" l="1"/>
  <c r="DU2" i="21"/>
  <c r="EA2" i="21" l="1"/>
  <c r="DV2" i="21" l="1"/>
  <c r="AJ42" i="9"/>
  <c r="AK42"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1" authorId="0" shapeId="0" xr:uid="{6D19A290-A4FA-4125-8DF7-0AB952B4F9F5}">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<sst xmlns="http://schemas.openxmlformats.org/spreadsheetml/2006/main" count="3735" uniqueCount="1778">
  <si>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</si>
  <si>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</si>
  <si>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</si>
  <si>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</si>
  <si>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</si>
  <si>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</si>
  <si>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</si>
  <si>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</si>
  <si>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</si>
  <si>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</si>
  <si>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</si>
  <si>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</si>
  <si>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</si>
  <si>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</si>
  <si>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</si>
  <si>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</si>
  <si>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</si>
  <si>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</si>
  <si>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</si>
  <si>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</si>
  <si>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</si>
  <si>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</si>
  <si>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</si>
  <si>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</si>
  <si>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</si>
  <si>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</si>
  <si>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</si>
  <si>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</si>
  <si>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</si>
  <si>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</si>
  <si>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</si>
  <si>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</si>
  <si>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</si>
  <si>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</si>
  <si>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</si>
  <si>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</si>
  <si>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</si>
  <si>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</si>
  <si>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</si>
  <si>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</si>
  <si>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</si>
  <si>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</si>
  <si>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</si>
  <si>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</si>
  <si>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</si>
  <si>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</si>
  <si>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</si>
  <si>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</si>
  <si>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</si>
  <si>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</si>
  <si>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</si>
  <si>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</si>
  <si>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</si>
  <si>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</si>
  <si>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</si>
  <si>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</si>
  <si>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</si>
  <si>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</si>
  <si>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</si>
  <si>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</si>
  <si>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</si>
  <si>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</si>
  <si>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</si>
  <si>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</si>
  <si>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</si>
  <si>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</si>
  <si>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</si>
  <si>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</si>
  <si>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</si>
  <si>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</si>
  <si>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</si>
  <si>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</si>
  <si>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</si>
  <si>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</si>
  <si>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</si>
  <si>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</si>
  <si>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</si>
  <si>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</si>
  <si>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</si>
  <si>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</si>
  <si>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</si>
  <si>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</si>
  <si>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</si>
  <si>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</si>
  <si>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</si>
  <si>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</si>
  <si>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</si>
  <si>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</si>
  <si>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</si>
  <si>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</si>
  <si>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</si>
  <si>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</si>
  <si>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</si>
  <si>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</si>
  <si>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</si>
  <si>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</si>
  <si>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</si>
  <si>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</si>
  <si>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</si>
  <si>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</si>
  <si>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</si>
  <si>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</si>
  <si>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</si>
  <si>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</si>
  <si>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</si>
  <si>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</si>
  <si>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</si>
  <si>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</si>
  <si>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</si>
  <si>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</si>
  <si>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</si>
  <si>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</si>
  <si>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</si>
  <si>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</si>
  <si>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</si>
  <si>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</si>
  <si>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</si>
  <si>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</si>
  <si>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</si>
  <si>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</si>
  <si>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</si>
  <si>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</si>
  <si>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</si>
  <si>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</si>
  <si>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</si>
  <si>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</si>
  <si>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</si>
  <si>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</si>
  <si>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</si>
  <si>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</si>
  <si>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</si>
  <si>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</si>
  <si>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</si>
  <si>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</si>
  <si>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</si>
  <si>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</si>
  <si>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</si>
  <si>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</si>
  <si>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</si>
  <si>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</si>
  <si>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</si>
  <si>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</si>
  <si>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</si>
  <si>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</si>
  <si>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</si>
  <si>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</si>
  <si>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</si>
  <si>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</si>
  <si>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</si>
  <si>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</si>
  <si>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</si>
  <si>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</si>
  <si>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</si>
  <si>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</si>
  <si>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</si>
  <si>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</si>
  <si>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</si>
  <si>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</si>
  <si>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</si>
  <si>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</si>
  <si>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</si>
  <si>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</si>
  <si>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</si>
  <si>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</si>
  <si>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</si>
  <si>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</si>
  <si>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</si>
  <si>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</si>
  <si>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</si>
  <si>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</si>
  <si>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</si>
  <si>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</si>
  <si>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</si>
  <si>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</si>
  <si>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</si>
  <si>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</si>
  <si>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</si>
  <si>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</si>
  <si>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</si>
  <si>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</si>
  <si>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</si>
  <si>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</si>
  <si>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</si>
  <si>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</si>
  <si>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</si>
  <si>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</si>
  <si>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</si>
  <si>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</si>
  <si>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</si>
  <si>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</si>
  <si>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</si>
  <si>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</si>
  <si>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</si>
  <si>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</si>
  <si>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</si>
  <si>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</si>
  <si>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</si>
  <si>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</si>
  <si>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</si>
  <si>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</si>
  <si>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</si>
  <si>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</si>
  <si>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</si>
  <si>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</si>
  <si>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</si>
  <si>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</si>
  <si>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</si>
  <si>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</si>
  <si>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</si>
  <si>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</si>
  <si>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</si>
  <si>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</si>
  <si>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</si>
  <si>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</si>
  <si>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</si>
  <si>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</si>
  <si>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</si>
  <si>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</si>
  <si>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</si>
  <si>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</si>
  <si>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</si>
  <si>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</si>
  <si>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</si>
  <si>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</si>
  <si>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</si>
  <si>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</si>
  <si>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</si>
  <si>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</si>
  <si>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</si>
  <si>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</si>
  <si>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</si>
  <si>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</si>
  <si>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</si>
  <si>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</si>
  <si>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</si>
  <si>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</si>
  <si>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</si>
  <si>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</si>
  <si>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</si>
  <si>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</si>
  <si>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</si>
  <si>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</si>
  <si>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</si>
  <si>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</si>
  <si>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</si>
  <si>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</si>
  <si>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</si>
  <si>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</si>
  <si>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</si>
  <si>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</si>
  <si>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</si>
  <si>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</si>
  <si>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</si>
  <si>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</si>
  <si>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</si>
  <si>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</si>
  <si>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</si>
  <si>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</si>
  <si>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</si>
  <si>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</si>
  <si>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</si>
  <si>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</si>
  <si>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</si>
  <si>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</si>
  <si>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</si>
  <si>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</si>
  <si>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</si>
  <si>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</si>
  <si>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</si>
  <si>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</si>
  <si>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</si>
  <si>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</si>
  <si>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</si>
  <si>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</si>
  <si>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</si>
  <si>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</si>
  <si>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</si>
  <si>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</si>
  <si>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</si>
  <si>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</si>
  <si>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</si>
  <si>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</si>
  <si>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</si>
  <si>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</si>
  <si>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</si>
  <si>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</si>
  <si>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</si>
  <si>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</si>
  <si>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</si>
  <si>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</si>
  <si>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</si>
  <si>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</si>
  <si>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</si>
  <si>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</si>
  <si>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</si>
  <si>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</si>
  <si>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</si>
  <si>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</si>
  <si>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</si>
  <si>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</si>
  <si>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</si>
  <si>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</si>
  <si>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</si>
  <si>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</si>
  <si>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</si>
  <si>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</si>
  <si>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</si>
  <si>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</si>
  <si>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</si>
  <si>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</si>
  <si>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</si>
  <si>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</si>
  <si>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</si>
  <si>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</si>
  <si>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</si>
  <si>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</si>
  <si>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</si>
  <si>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</si>
  <si>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</si>
  <si>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</si>
  <si>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</si>
  <si>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</si>
  <si>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</si>
  <si>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</si>
  <si>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</si>
  <si>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</si>
  <si>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</si>
  <si>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</si>
  <si>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</si>
  <si>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</si>
  <si>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</si>
  <si>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</si>
  <si>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</si>
  <si>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</si>
  <si>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</si>
  <si>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</si>
  <si>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</si>
  <si>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</si>
  <si>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</si>
  <si>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</si>
  <si>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</si>
  <si>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</si>
  <si>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</si>
  <si>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</si>
  <si>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</si>
  <si>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</si>
  <si>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</si>
  <si>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</si>
  <si>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</si>
  <si>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</si>
  <si>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</si>
  <si>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</si>
  <si>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</si>
  <si>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</si>
  <si>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</si>
  <si>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</si>
  <si>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</si>
  <si>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</si>
  <si>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</si>
  <si>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</si>
  <si>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</si>
  <si>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</si>
  <si>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</si>
  <si>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</si>
  <si>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</si>
  <si>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</si>
  <si>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</si>
  <si>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</si>
  <si>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</si>
  <si>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</si>
  <si>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</si>
  <si>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</si>
  <si>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</si>
  <si>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</si>
  <si>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</si>
  <si>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</si>
  <si>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</si>
  <si>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</si>
  <si>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</si>
  <si>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</si>
  <si>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</si>
  <si>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</si>
  <si>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</si>
  <si>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</si>
  <si>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</si>
  <si>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</si>
  <si>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</si>
  <si>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</si>
  <si>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</si>
  <si>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</si>
  <si>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</si>
  <si>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</si>
  <si>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</si>
  <si>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</si>
  <si>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</si>
  <si>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</si>
  <si>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</si>
  <si>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</si>
  <si>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</si>
  <si>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</si>
  <si>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</si>
  <si>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</si>
  <si>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</si>
  <si>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</si>
  <si>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</si>
  <si>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</si>
  <si>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</si>
  <si>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</si>
  <si>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</si>
  <si>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</si>
  <si>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</si>
  <si>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</si>
  <si>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</si>
  <si>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</si>
  <si>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</si>
  <si>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</si>
  <si>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</si>
  <si>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</si>
  <si>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</si>
  <si>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</si>
  <si>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</si>
  <si>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</si>
  <si>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</si>
  <si>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</si>
  <si>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</si>
  <si>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</si>
  <si>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</si>
  <si>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</si>
  <si>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</si>
  <si>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</si>
  <si>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</si>
  <si>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</si>
  <si>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</si>
  <si>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</si>
  <si>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</si>
  <si>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</si>
  <si>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</si>
  <si>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</si>
  <si>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</si>
  <si>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</si>
  <si>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</si>
  <si>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</si>
  <si>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</si>
  <si>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</si>
  <si>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</si>
  <si>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</si>
  <si>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</si>
  <si>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</si>
  <si>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</si>
  <si>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</si>
  <si>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</si>
  <si>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</si>
  <si>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</si>
  <si>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</si>
  <si>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</si>
  <si>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</si>
  <si>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</si>
  <si>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</si>
  <si>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</si>
  <si>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</si>
  <si>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</si>
  <si>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</si>
  <si>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</si>
  <si>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</si>
  <si>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</si>
  <si>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</si>
  <si>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</si>
  <si>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</si>
  <si>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</si>
  <si>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</si>
  <si>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</si>
  <si>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</si>
  <si>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</si>
  <si>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</si>
  <si>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</si>
  <si>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</si>
  <si>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</si>
  <si>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</si>
  <si>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</si>
  <si>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</si>
  <si>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</si>
  <si>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</si>
  <si>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</si>
  <si>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</si>
  <si>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</si>
  <si>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</si>
  <si>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</si>
  <si>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</si>
  <si>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</si>
  <si>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</si>
  <si>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</si>
  <si>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</si>
  <si>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</si>
  <si>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</si>
  <si>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</si>
  <si>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</si>
  <si>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</si>
  <si>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</si>
  <si>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</si>
  <si>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</si>
  <si>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</si>
  <si>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</si>
  <si>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</si>
  <si>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</si>
  <si>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</si>
  <si>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</si>
  <si>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</si>
  <si>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</si>
  <si>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</si>
  <si>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</si>
  <si>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</si>
  <si>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</si>
  <si>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</si>
  <si>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</si>
  <si>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</si>
  <si>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</si>
  <si>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</si>
  <si>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</si>
  <si>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</si>
  <si>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</si>
  <si>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</si>
  <si>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</si>
  <si>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</si>
  <si>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</si>
  <si>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</si>
  <si>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</si>
  <si>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</si>
  <si>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</si>
  <si>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</si>
  <si>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</si>
  <si>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</si>
  <si>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</si>
  <si>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</si>
  <si>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</si>
  <si>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</si>
  <si>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</si>
  <si>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</si>
  <si>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</si>
  <si>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</si>
  <si>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</si>
  <si>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</si>
  <si>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</si>
  <si>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</si>
  <si>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</si>
  <si>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</si>
  <si>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</si>
  <si>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</si>
  <si>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</si>
  <si>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</si>
  <si>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</si>
  <si>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</si>
  <si>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</si>
  <si>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</si>
  <si>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</si>
  <si>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</si>
  <si>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</si>
  <si>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</si>
  <si>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</si>
  <si>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</si>
  <si>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</si>
  <si>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</si>
  <si>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</si>
  <si>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</si>
  <si>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</si>
  <si>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</si>
  <si>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</si>
  <si>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</si>
  <si>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</si>
  <si>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</si>
  <si>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</si>
  <si>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</si>
  <si>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</si>
  <si>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</si>
  <si>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</si>
  <si>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</si>
  <si>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</si>
  <si>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</si>
  <si>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</si>
  <si>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</si>
  <si>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</si>
  <si>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</si>
  <si>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</si>
  <si>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</si>
  <si>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</si>
  <si>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</si>
  <si>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</si>
  <si>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</si>
  <si>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</si>
  <si>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</si>
  <si>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</si>
  <si>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</si>
  <si>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</si>
  <si>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</si>
  <si>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</si>
  <si>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</si>
  <si>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</si>
  <si>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</si>
  <si>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</si>
  <si>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</si>
  <si>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</si>
  <si>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</si>
  <si>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</si>
  <si>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</si>
  <si>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</si>
  <si>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</si>
  <si>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</si>
  <si>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</si>
  <si>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</si>
  <si>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</si>
  <si>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</si>
  <si>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</si>
  <si>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</si>
  <si>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</si>
  <si>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</si>
  <si>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</si>
  <si>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</si>
  <si>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</si>
  <si>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</si>
  <si>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</si>
  <si>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</si>
  <si>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</si>
  <si>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</si>
  <si>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</si>
  <si>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</si>
  <si>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</si>
  <si>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</si>
  <si>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</si>
  <si>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</si>
  <si>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</si>
  <si>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</si>
  <si>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</si>
  <si>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</si>
  <si>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</si>
  <si>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</si>
  <si>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</si>
  <si>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</si>
  <si>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</si>
  <si>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</si>
  <si>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</si>
  <si>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</si>
  <si>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</si>
  <si>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</si>
  <si>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</si>
  <si>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</si>
  <si>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</si>
  <si>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</si>
  <si>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</si>
  <si>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</si>
  <si>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</si>
  <si>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</si>
  <si>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</si>
  <si>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</si>
  <si>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</si>
  <si>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</si>
  <si>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</si>
  <si>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</si>
  <si>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</si>
  <si>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</si>
  <si>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</si>
  <si>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</si>
  <si>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</si>
  <si>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</si>
  <si>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</si>
  <si>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</si>
  <si>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</si>
  <si>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</si>
  <si>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</si>
  <si>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</si>
  <si>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</si>
  <si>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</si>
  <si>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</si>
  <si>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</si>
  <si>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</si>
  <si>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</si>
  <si>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</si>
  <si>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</si>
  <si>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</si>
  <si>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</si>
  <si>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</si>
  <si>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</si>
  <si>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</si>
  <si>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</si>
  <si>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</si>
  <si>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</si>
  <si>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</si>
  <si>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</si>
  <si>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</si>
  <si>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</si>
  <si>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</si>
  <si>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</si>
  <si>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</si>
  <si>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</si>
  <si>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</si>
  <si>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</si>
  <si>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</si>
  <si>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</si>
  <si>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</si>
  <si>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</si>
  <si>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</si>
  <si>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</si>
  <si>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</si>
  <si>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</si>
  <si>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</si>
  <si>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</si>
  <si>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</si>
  <si>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</si>
  <si>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</si>
  <si>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</si>
  <si>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</si>
  <si>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</si>
  <si>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</si>
  <si>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</si>
  <si>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</si>
  <si>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</si>
  <si>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</si>
  <si>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</si>
  <si>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</si>
  <si>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</si>
  <si>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</si>
  <si>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</si>
  <si>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</si>
  <si>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</si>
  <si>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</si>
  <si>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</si>
  <si>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</si>
  <si>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</si>
  <si>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</si>
  <si>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</si>
  <si>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</si>
  <si>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</si>
  <si>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</si>
  <si>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</si>
  <si>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</si>
  <si>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</si>
  <si>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</si>
  <si>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</si>
  <si>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</si>
  <si>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</si>
  <si>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</si>
  <si>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</si>
  <si>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</si>
  <si>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</si>
  <si>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</si>
  <si>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</si>
  <si>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</si>
  <si>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</si>
  <si>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</si>
  <si>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</si>
  <si>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</si>
  <si>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</si>
  <si>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</si>
  <si>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</si>
  <si>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</si>
  <si>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</si>
  <si>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</si>
  <si>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</si>
  <si>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</si>
  <si>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</si>
  <si>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</si>
  <si>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</si>
  <si>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</si>
  <si>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</si>
  <si>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</si>
  <si>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</si>
  <si>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</si>
  <si>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</si>
  <si>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</si>
  <si>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</si>
  <si>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</si>
  <si>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</si>
  <si>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</si>
  <si>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</si>
  <si>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</si>
  <si>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</si>
  <si>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</si>
  <si>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</si>
  <si>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</si>
  <si>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</si>
  <si>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</si>
  <si>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</si>
  <si>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</si>
  <si>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</si>
  <si>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</si>
  <si>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</si>
  <si>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</si>
  <si>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</si>
  <si>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</si>
  <si>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</si>
  <si>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</si>
  <si>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</si>
  <si>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</si>
  <si>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</si>
  <si>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</si>
  <si>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</si>
  <si>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</si>
  <si>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</si>
  <si>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</si>
  <si>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</si>
  <si>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</si>
  <si>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</si>
  <si>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</si>
  <si>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</si>
  <si>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</si>
  <si>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</si>
  <si>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</si>
  <si>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</si>
  <si>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</si>
  <si>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</si>
  <si>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</si>
  <si>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</si>
  <si>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</si>
  <si>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</si>
  <si>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</si>
  <si>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</si>
  <si>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</si>
  <si>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</si>
  <si>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</si>
  <si>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</si>
  <si>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</si>
  <si>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</si>
  <si>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</si>
  <si>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</si>
  <si>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</si>
  <si>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</si>
  <si>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</si>
  <si>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</si>
  <si>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</si>
  <si>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</si>
  <si>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</si>
  <si>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</si>
  <si>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</si>
  <si>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</si>
  <si>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</si>
  <si>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</si>
  <si>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</si>
  <si>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</si>
  <si>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</si>
  <si>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</si>
  <si>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</si>
  <si>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</si>
  <si>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</si>
  <si>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</si>
  <si>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</si>
  <si>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</si>
  <si>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</si>
  <si>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</si>
  <si>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</si>
  <si>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</si>
  <si>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</si>
  <si>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</si>
  <si>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</si>
  <si>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</si>
  <si>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</si>
  <si>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</si>
  <si>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</si>
  <si>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</si>
  <si>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</si>
  <si>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</si>
  <si>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</si>
  <si>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</si>
  <si>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</si>
  <si>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</si>
  <si>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</si>
  <si>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</si>
  <si>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</si>
  <si>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</si>
  <si>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</si>
  <si>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</si>
  <si>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</si>
  <si>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</si>
  <si>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</si>
  <si>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</si>
  <si>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</si>
  <si>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</si>
  <si>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</si>
  <si>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</si>
  <si>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</si>
  <si>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</si>
  <si>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</si>
  <si>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</si>
  <si>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</si>
  <si>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</si>
  <si>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</si>
  <si>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</si>
  <si>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</si>
  <si>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</si>
  <si>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</si>
  <si>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</si>
  <si>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</si>
  <si>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</si>
  <si>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</si>
  <si>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</si>
  <si>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</si>
  <si>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</si>
  <si>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</si>
  <si>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</si>
  <si>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</si>
  <si>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</si>
  <si>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</si>
  <si>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</si>
  <si>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</si>
  <si>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</si>
  <si>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</si>
  <si>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</si>
  <si>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</si>
  <si>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</si>
  <si>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</si>
  <si>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</si>
  <si>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</si>
  <si>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</si>
  <si>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</si>
  <si>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</si>
  <si>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</si>
  <si>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</si>
  <si>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</si>
  <si>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</si>
  <si>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</si>
  <si>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</si>
  <si>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</si>
  <si>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</si>
  <si>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</si>
  <si>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</si>
  <si>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</si>
  <si>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</si>
  <si>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</si>
  <si>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</si>
  <si>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</si>
  <si>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</si>
  <si>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</si>
  <si>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</si>
  <si>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</si>
  <si>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</si>
  <si>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</si>
  <si>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</si>
  <si>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</si>
  <si>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</si>
  <si>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</si>
  <si>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</si>
  <si>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</si>
  <si>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</si>
  <si>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</si>
  <si>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</si>
  <si>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</si>
  <si>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</si>
  <si>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</si>
  <si>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</si>
  <si>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</si>
  <si>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</si>
  <si>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</si>
  <si>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</si>
  <si>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</si>
  <si>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</si>
  <si>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</si>
  <si>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</si>
  <si>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</si>
  <si>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</si>
  <si>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</si>
  <si>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</si>
  <si>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</si>
  <si>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</si>
  <si>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</si>
  <si>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</si>
  <si>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</si>
  <si>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</si>
  <si>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</si>
  <si>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</si>
  <si>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</si>
  <si>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</si>
  <si>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</si>
  <si>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</si>
  <si>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</si>
  <si>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</si>
  <si>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</si>
  <si>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</si>
  <si>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</si>
  <si>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</si>
  <si>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</si>
  <si>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</si>
  <si>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</si>
  <si>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</si>
  <si>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</si>
  <si>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</si>
  <si>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</si>
  <si>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</si>
  <si>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</si>
  <si>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</si>
  <si>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</si>
  <si>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</si>
  <si>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</si>
  <si>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</si>
  <si>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</si>
  <si>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</si>
  <si>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</si>
  <si>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</si>
  <si>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</si>
  <si>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</si>
  <si>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</si>
  <si>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</si>
  <si>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</si>
  <si>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</si>
  <si>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</si>
  <si>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</si>
  <si>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</si>
  <si>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</si>
  <si>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</si>
  <si>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</si>
  <si>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</si>
  <si>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</si>
  <si>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</si>
  <si>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</si>
  <si>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</si>
  <si>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</si>
  <si>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</si>
  <si>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</si>
  <si>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</si>
  <si>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</si>
  <si>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</si>
  <si>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</si>
  <si>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</si>
  <si>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</si>
  <si>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</si>
  <si>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</si>
  <si>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</si>
  <si>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</si>
  <si>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</si>
  <si>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</si>
  <si>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</si>
  <si>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</si>
  <si>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</si>
  <si>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</si>
  <si>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</si>
  <si>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</si>
  <si>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</si>
  <si>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</si>
  <si>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</si>
  <si>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</si>
  <si>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</si>
  <si>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</si>
  <si>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</si>
  <si>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</si>
  <si>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</si>
  <si>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</si>
  <si>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</si>
  <si>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</si>
  <si>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</si>
  <si>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</si>
  <si>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</si>
  <si>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</si>
  <si>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</si>
  <si>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</si>
  <si>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</si>
  <si>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</si>
  <si>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</si>
  <si>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</si>
  <si>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</si>
  <si>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</si>
  <si>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</si>
  <si>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</si>
  <si>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</si>
  <si>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</si>
  <si>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</si>
  <si>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</si>
  <si>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</si>
  <si>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</si>
  <si>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</si>
  <si>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</si>
  <si>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</si>
  <si>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</si>
  <si>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</si>
  <si>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</si>
  <si>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</si>
  <si>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</si>
  <si>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</si>
  <si>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</si>
  <si>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</si>
  <si>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</si>
  <si>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</si>
  <si>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</si>
  <si>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</si>
  <si>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</si>
  <si>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</si>
  <si>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</si>
  <si>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</si>
  <si>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</si>
  <si>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</si>
  <si>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</si>
  <si>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</si>
  <si>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</si>
  <si>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</si>
  <si>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</si>
  <si>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</si>
  <si>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</si>
  <si>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</si>
  <si>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</si>
  <si>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</si>
  <si>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</si>
  <si>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</si>
  <si>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</si>
  <si>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</si>
  <si>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</si>
  <si>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</si>
  <si>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</si>
  <si>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</si>
  <si>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</si>
  <si>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</si>
  <si>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</si>
  <si>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</si>
  <si>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</si>
  <si>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</si>
  <si>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</si>
  <si>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</si>
  <si>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</si>
  <si>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</si>
  <si>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</si>
  <si>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</si>
  <si>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</si>
  <si>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</si>
  <si>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</si>
  <si>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</si>
  <si>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</si>
  <si>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</si>
  <si>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</si>
  <si>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</si>
  <si>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</si>
  <si>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</si>
  <si>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</si>
  <si>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</si>
  <si>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</si>
  <si>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</si>
  <si>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</si>
  <si>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</si>
  <si>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</si>
  <si>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</si>
  <si>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</si>
  <si>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</si>
  <si>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</si>
  <si>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</si>
  <si>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</si>
  <si>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</si>
  <si>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</si>
  <si>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</si>
  <si>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</si>
  <si>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</si>
  <si>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</si>
  <si>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</si>
  <si>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</si>
  <si>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</si>
  <si>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</si>
  <si>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</si>
  <si>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</si>
  <si>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</si>
  <si>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</si>
  <si>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</si>
  <si>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</si>
  <si>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</si>
  <si>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</si>
  <si>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</si>
  <si>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</si>
  <si>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</si>
  <si>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</si>
  <si>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</si>
  <si>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</si>
  <si>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</si>
  <si>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</si>
  <si>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</si>
  <si>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</si>
  <si>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</si>
  <si>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</si>
  <si>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</si>
  <si>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</si>
  <si>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</si>
  <si>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</si>
  <si>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</si>
  <si>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</si>
  <si>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</si>
  <si>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</si>
  <si>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</si>
  <si>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</si>
  <si>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</si>
  <si>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</si>
  <si>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</si>
  <si>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</si>
  <si>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</si>
  <si>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</si>
  <si>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</si>
  <si>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</si>
  <si>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</si>
  <si>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</si>
  <si>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</si>
  <si>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</si>
  <si>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</si>
  <si>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</si>
  <si>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</si>
  <si>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</si>
  <si>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</si>
  <si>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</si>
  <si>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</si>
  <si>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</si>
  <si>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</si>
  <si>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</si>
  <si>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</si>
  <si>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</si>
  <si>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</si>
  <si>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</si>
  <si>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</si>
  <si>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</si>
  <si>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</si>
  <si>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</si>
  <si>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</si>
  <si>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</si>
  <si>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</si>
  <si>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</si>
  <si>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</si>
  <si>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</si>
  <si>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</si>
  <si>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</si>
  <si>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</si>
  <si>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</si>
  <si>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</si>
  <si>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</si>
  <si>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</si>
  <si>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</si>
  <si>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</si>
  <si>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</si>
  <si>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</si>
  <si>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</si>
  <si>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</si>
  <si>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</si>
  <si>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</si>
  <si>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</si>
  <si>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</si>
  <si>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</si>
  <si>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</si>
  <si>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</si>
  <si>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</si>
  <si>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</si>
  <si>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</si>
  <si>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</si>
  <si>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</si>
  <si>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</si>
  <si>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</si>
  <si>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</si>
  <si>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</si>
  <si>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</si>
  <si>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</si>
  <si>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</si>
  <si>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</si>
  <si>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</si>
  <si>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</si>
  <si>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</si>
  <si>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</si>
  <si>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</si>
  <si>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</si>
  <si>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</si>
  <si>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</si>
  <si>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</si>
  <si>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</si>
  <si>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</si>
  <si>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</si>
  <si>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</si>
  <si>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</si>
  <si>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</si>
  <si>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</si>
  <si>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</si>
  <si>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</si>
  <si>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</si>
  <si>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</si>
  <si>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</si>
  <si>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</si>
  <si>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</si>
  <si>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</si>
  <si>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</si>
  <si>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</si>
  <si>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</si>
  <si>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</si>
  <si>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</si>
  <si>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</si>
  <si>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</si>
  <si>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</si>
  <si>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</si>
  <si>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</si>
  <si>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</si>
  <si>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</si>
  <si>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</si>
  <si>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</si>
  <si>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</si>
  <si>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</si>
  <si>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</si>
  <si>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</si>
  <si>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</si>
  <si>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</si>
  <si>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</si>
  <si>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</si>
  <si>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</si>
  <si>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</si>
  <si>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</si>
  <si>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</si>
  <si>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</si>
  <si>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</si>
  <si>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</si>
  <si>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</si>
  <si>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</si>
  <si>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</si>
  <si>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</si>
  <si>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</si>
  <si>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</si>
  <si>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</si>
  <si>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</si>
  <si>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</si>
  <si>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</si>
  <si>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</si>
  <si>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</si>
  <si>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</si>
  <si>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</si>
  <si>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</si>
  <si>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</si>
  <si>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</si>
  <si>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</si>
  <si>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</si>
  <si>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</si>
  <si>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</si>
  <si>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</si>
  <si>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</si>
  <si>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</si>
  <si>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</si>
  <si>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</si>
  <si>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</si>
  <si>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</si>
  <si>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</si>
  <si>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</si>
  <si>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</si>
  <si>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</si>
  <si>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</si>
  <si>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</si>
  <si>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</si>
  <si>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</si>
  <si>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</si>
  <si>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</si>
  <si>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</si>
  <si>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</si>
  <si>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</si>
  <si>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</si>
  <si>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</si>
  <si>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</si>
  <si>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</si>
  <si>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</si>
  <si>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</si>
  <si>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</si>
  <si>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</si>
  <si>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</si>
  <si>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</si>
  <si>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</si>
  <si>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</si>
  <si>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</si>
  <si>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</si>
  <si>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</si>
  <si>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</si>
  <si>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</si>
  <si>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</si>
  <si>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</si>
  <si>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</si>
  <si>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</si>
  <si>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</si>
  <si>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</si>
  <si>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</si>
  <si>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</si>
  <si>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</si>
  <si>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</si>
  <si>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</si>
  <si>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</si>
  <si>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</si>
  <si>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</si>
  <si>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</si>
  <si>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</si>
  <si>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</si>
  <si>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</si>
  <si>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</si>
  <si>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</si>
  <si>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</si>
  <si>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</si>
  <si>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</si>
  <si>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</si>
  <si>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</si>
  <si>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</si>
  <si>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</si>
  <si>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</si>
  <si>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</si>
  <si>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</si>
  <si>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</si>
  <si>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</si>
  <si>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</si>
  <si>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</si>
  <si>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</si>
  <si>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</si>
  <si>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</si>
  <si>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</si>
  <si>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</si>
  <si>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</si>
  <si>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</si>
  <si>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</si>
  <si>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</si>
  <si>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</si>
  <si>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</si>
  <si>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</si>
  <si>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</si>
  <si>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</si>
  <si>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</si>
  <si>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</si>
  <si>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</si>
  <si>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</si>
  <si>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</si>
  <si>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</si>
  <si>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</si>
  <si>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</si>
  <si>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</si>
  <si>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</si>
  <si>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</si>
  <si>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</si>
  <si>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</si>
  <si>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</si>
  <si>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</si>
  <si>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</si>
  <si>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</si>
  <si>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</si>
  <si>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</si>
  <si>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</si>
  <si>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</si>
  <si>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</si>
  <si>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</si>
  <si>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</si>
  <si>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</si>
  <si>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</si>
  <si>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</si>
  <si>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</si>
  <si>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</si>
  <si>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</si>
  <si>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</si>
  <si>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</si>
  <si>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</si>
  <si>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</si>
  <si>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</si>
  <si>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</si>
  <si>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</si>
  <si>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</si>
  <si>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</si>
  <si>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</si>
  <si>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</si>
  <si>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</si>
  <si>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</si>
  <si>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</si>
  <si>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</si>
  <si>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</si>
  <si>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</si>
  <si>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</si>
  <si>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</si>
  <si>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</si>
  <si>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</si>
  <si>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</si>
  <si>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</si>
  <si>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</si>
  <si>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</si>
  <si>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</si>
  <si>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</si>
  <si>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</si>
  <si>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</si>
  <si>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</si>
  <si>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</si>
  <si>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</si>
  <si>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</si>
  <si>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</si>
  <si>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</si>
  <si>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</si>
  <si>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</si>
  <si>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</si>
  <si>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</si>
  <si>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</si>
  <si>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</si>
  <si>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</si>
  <si>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</si>
  <si>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</si>
  <si>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</si>
  <si>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</si>
  <si>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</si>
  <si>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</si>
  <si>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</si>
  <si>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</si>
  <si>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</si>
  <si>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</si>
  <si>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</si>
  <si>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</si>
  <si>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</si>
  <si>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</si>
  <si>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</si>
  <si>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</si>
  <si>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</si>
  <si>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</si>
  <si>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</si>
  <si>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</si>
  <si>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</si>
  <si>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</si>
  <si>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</si>
  <si>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</si>
  <si>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</si>
  <si>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</si>
  <si>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</si>
  <si>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</si>
  <si>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</si>
  <si>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</si>
  <si>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</si>
  <si>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</si>
  <si>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</si>
  <si>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</si>
  <si>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</si>
  <si>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</si>
  <si>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</si>
  <si>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</si>
  <si>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</si>
  <si>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</si>
  <si>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</si>
  <si>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</si>
  <si>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</si>
  <si>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</si>
  <si>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</si>
  <si>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</si>
  <si>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</si>
  <si>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</si>
  <si>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</si>
  <si>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</si>
  <si>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</si>
  <si>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</si>
  <si>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</si>
  <si>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</si>
  <si>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</si>
  <si>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</si>
  <si>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</si>
  <si>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</si>
  <si>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</si>
  <si>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</si>
  <si>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</si>
  <si>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</si>
  <si>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</si>
  <si>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</si>
  <si>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</si>
  <si>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</si>
  <si>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</si>
  <si>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</si>
  <si>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</si>
  <si>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</si>
  <si>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</si>
  <si>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</si>
  <si>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</si>
  <si>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</si>
  <si>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</si>
  <si>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</si>
  <si>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</si>
  <si>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</si>
  <si>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</si>
  <si>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</si>
  <si>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</si>
  <si>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</si>
  <si>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</si>
  <si>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</si>
  <si>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</si>
  <si>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</si>
  <si>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</si>
  <si>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</si>
  <si>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</si>
  <si>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</si>
  <si>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</si>
  <si>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</si>
  <si>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</si>
  <si>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</si>
  <si>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</si>
  <si>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</si>
  <si>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</si>
  <si>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</si>
  <si>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</si>
  <si>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</si>
  <si>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</si>
  <si>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</si>
  <si>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</si>
  <si>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</si>
  <si>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</si>
  <si>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</si>
  <si>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</si>
  <si>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</si>
  <si>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</si>
  <si>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</si>
  <si>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</si>
  <si>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</si>
  <si>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</si>
  <si>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</si>
  <si>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</si>
  <si>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</si>
  <si>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</si>
  <si>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</si>
  <si>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</si>
  <si>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</si>
  <si>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</si>
  <si>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</si>
  <si>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</si>
  <si>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</si>
  <si>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</si>
  <si>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</si>
  <si>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</si>
  <si>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</si>
  <si>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</si>
  <si>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</si>
  <si>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</si>
  <si>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</si>
  <si>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</si>
  <si>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</si>
  <si>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</si>
  <si>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</si>
  <si>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</si>
  <si>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</si>
  <si>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</si>
  <si>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</si>
  <si>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</si>
  <si>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</si>
  <si>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</si>
  <si>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</si>
  <si>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</si>
  <si>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</si>
  <si>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</si>
  <si>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</si>
  <si>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</si>
  <si>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</si>
  <si>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</si>
  <si>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</si>
  <si>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</si>
  <si>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</si>
  <si>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</si>
  <si>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</si>
  <si>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</si>
  <si>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</si>
  <si>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</si>
  <si>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</si>
  <si>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</si>
  <si>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</si>
  <si>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</si>
  <si>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</si>
  <si>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</si>
  <si>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</si>
  <si>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</si>
  <si>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</si>
  <si>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</si>
  <si>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</si>
  <si>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</si>
  <si>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</si>
  <si>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</si>
  <si>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</si>
  <si>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</si>
  <si>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</si>
  <si>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</si>
  <si>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</si>
  <si>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</si>
  <si>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</si>
  <si>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</si>
  <si>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</si>
  <si>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</si>
  <si>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</si>
  <si>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</si>
  <si>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</si>
  <si>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</si>
  <si>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</si>
  <si>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</si>
  <si>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</si>
  <si>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</si>
  <si>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</si>
  <si>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</si>
  <si>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</si>
  <si>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</si>
  <si>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</si>
  <si>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</si>
  <si>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</si>
  <si>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</si>
  <si>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</si>
  <si>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</si>
  <si>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</si>
  <si>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</si>
  <si>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</si>
  <si>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</si>
  <si>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</si>
  <si>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</si>
  <si>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</si>
  <si>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</si>
  <si>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</si>
  <si>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</si>
  <si>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</si>
  <si>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</si>
  <si>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</si>
  <si>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</si>
  <si>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</si>
  <si>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</si>
  <si>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</si>
  <si>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</si>
  <si>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</si>
  <si>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</si>
  <si>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</si>
  <si>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</si>
  <si>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</si>
  <si>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</si>
  <si>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</si>
  <si>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</si>
  <si>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</si>
  <si>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</si>
  <si>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</si>
  <si>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</si>
  <si>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</si>
  <si>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</si>
  <si>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</si>
  <si>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</si>
  <si>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</si>
  <si>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</si>
  <si>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</si>
  <si>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</si>
  <si>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</si>
  <si>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</si>
  <si>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</si>
  <si>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</si>
  <si>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</si>
  <si>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</si>
  <si>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</si>
  <si>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</si>
  <si>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</si>
  <si>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</si>
  <si>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</si>
  <si>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</si>
  <si>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</si>
  <si>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</si>
  <si>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</si>
  <si>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</si>
  <si>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</si>
  <si>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</si>
  <si>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</si>
  <si>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</si>
  <si>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</si>
  <si>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</si>
  <si>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</si>
  <si>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</si>
  <si>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</si>
  <si>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</si>
  <si>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</si>
  <si>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</si>
  <si>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</si>
  <si>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</si>
  <si>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</si>
  <si>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</si>
  <si>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</si>
  <si>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</si>
  <si>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</si>
  <si>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</si>
  <si>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</si>
  <si>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</si>
  <si>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</si>
  <si>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</si>
  <si>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</si>
  <si>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</si>
  <si>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</si>
  <si>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</si>
  <si>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</si>
  <si>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</si>
  <si>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</si>
  <si>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</si>
  <si>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</si>
  <si>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</si>
  <si>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</si>
  <si>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</si>
  <si>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</si>
  <si>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</si>
  <si>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</si>
  <si>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</si>
  <si>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</si>
  <si>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</si>
  <si>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「（４）算定金額の見込み　入院ベースアップ評価料の区分」について、届出書添付書類からの自動転記により、</t>
    <phoneticPr fontId="1"/>
  </si>
  <si>
    <t>前回提出時と異なる区分が表示された場合、前回提出時と同じ区分に修正して、提出すること。</t>
    <phoneticPr fontId="1"/>
  </si>
  <si>
    <t>計画書提出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</si>
</sst>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right" vertical="center"/>
      <protection locked="0"/>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xf numFmtId="0" fontId="11" fillId="3" borderId="0" xfId="0" applyFont="1" applyFill="1" applyBorder="1" applyProtection="1">
      <alignment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50" lockText="1" noThreeD="1"/>
</file>

<file path=xl/ctrlProps/ctrlProp47.xml><?xml version="1.0" encoding="utf-8"?>
<formControlPr xmlns="http://schemas.microsoft.com/office/spreadsheetml/2009/9/main" objectType="CheckBox" fmlaLink="$AJ$152" lockText="1" noThreeD="1"/>
</file>

<file path=xl/ctrlProps/ctrlProp48.xml><?xml version="1.0" encoding="utf-8"?>
<formControlPr xmlns="http://schemas.microsoft.com/office/spreadsheetml/2009/9/main" objectType="CheckBox" fmlaLink="$AJ$151"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17</xdr:row>
          <xdr:rowOff>106680</xdr:rowOff>
        </xdr:from>
        <xdr:to>
          <xdr:col>1</xdr:col>
          <xdr:colOff>426720</xdr:colOff>
          <xdr:row>17</xdr:row>
          <xdr:rowOff>350520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114300</xdr:rowOff>
        </xdr:from>
        <xdr:to>
          <xdr:col>1</xdr:col>
          <xdr:colOff>441960</xdr:colOff>
          <xdr:row>18</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137160</xdr:rowOff>
        </xdr:from>
        <xdr:to>
          <xdr:col>1</xdr:col>
          <xdr:colOff>441960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114300</xdr:rowOff>
        </xdr:from>
        <xdr:to>
          <xdr:col>1</xdr:col>
          <xdr:colOff>449580</xdr:colOff>
          <xdr:row>20</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792380" cy="100155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14</xdr:row>
          <xdr:rowOff>182880</xdr:rowOff>
        </xdr:from>
        <xdr:to>
          <xdr:col>11</xdr:col>
          <xdr:colOff>121920</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182880</xdr:rowOff>
        </xdr:from>
        <xdr:to>
          <xdr:col>14</xdr:col>
          <xdr:colOff>121920</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14</xdr:row>
          <xdr:rowOff>182880</xdr:rowOff>
        </xdr:from>
        <xdr:to>
          <xdr:col>17</xdr:col>
          <xdr:colOff>121920</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182880</xdr:rowOff>
        </xdr:from>
        <xdr:to>
          <xdr:col>20</xdr:col>
          <xdr:colOff>121920</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30480</xdr:colOff>
          <xdr:row>35</xdr:row>
          <xdr:rowOff>38100</xdr:rowOff>
        </xdr:from>
        <xdr:to>
          <xdr:col>30</xdr:col>
          <xdr:colOff>266700</xdr:colOff>
          <xdr:row>35</xdr:row>
          <xdr:rowOff>297180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108</xdr:row>
          <xdr:rowOff>38100</xdr:rowOff>
        </xdr:from>
        <xdr:to>
          <xdr:col>4</xdr:col>
          <xdr:colOff>251460</xdr:colOff>
          <xdr:row>108</xdr:row>
          <xdr:rowOff>289560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109</xdr:row>
          <xdr:rowOff>38100</xdr:rowOff>
        </xdr:from>
        <xdr:to>
          <xdr:col>4</xdr:col>
          <xdr:colOff>251460</xdr:colOff>
          <xdr:row>109</xdr:row>
          <xdr:rowOff>289560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110</xdr:row>
          <xdr:rowOff>38100</xdr:rowOff>
        </xdr:from>
        <xdr:to>
          <xdr:col>4</xdr:col>
          <xdr:colOff>251460</xdr:colOff>
          <xdr:row>110</xdr:row>
          <xdr:rowOff>289560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111</xdr:row>
          <xdr:rowOff>38100</xdr:rowOff>
        </xdr:from>
        <xdr:to>
          <xdr:col>4</xdr:col>
          <xdr:colOff>251460</xdr:colOff>
          <xdr:row>111</xdr:row>
          <xdr:rowOff>289560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112</xdr:row>
          <xdr:rowOff>38100</xdr:rowOff>
        </xdr:from>
        <xdr:to>
          <xdr:col>4</xdr:col>
          <xdr:colOff>251460</xdr:colOff>
          <xdr:row>112</xdr:row>
          <xdr:rowOff>289560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113</xdr:row>
          <xdr:rowOff>38100</xdr:rowOff>
        </xdr:from>
        <xdr:to>
          <xdr:col>4</xdr:col>
          <xdr:colOff>251460</xdr:colOff>
          <xdr:row>113</xdr:row>
          <xdr:rowOff>289560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37</xdr:row>
          <xdr:rowOff>38100</xdr:rowOff>
        </xdr:from>
        <xdr:to>
          <xdr:col>30</xdr:col>
          <xdr:colOff>266700</xdr:colOff>
          <xdr:row>37</xdr:row>
          <xdr:rowOff>297180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108</xdr:row>
          <xdr:rowOff>38100</xdr:rowOff>
        </xdr:from>
        <xdr:to>
          <xdr:col>18</xdr:col>
          <xdr:colOff>251460</xdr:colOff>
          <xdr:row>108</xdr:row>
          <xdr:rowOff>289560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109</xdr:row>
          <xdr:rowOff>38100</xdr:rowOff>
        </xdr:from>
        <xdr:to>
          <xdr:col>18</xdr:col>
          <xdr:colOff>251460</xdr:colOff>
          <xdr:row>109</xdr:row>
          <xdr:rowOff>289560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110</xdr:row>
          <xdr:rowOff>38100</xdr:rowOff>
        </xdr:from>
        <xdr:to>
          <xdr:col>18</xdr:col>
          <xdr:colOff>251460</xdr:colOff>
          <xdr:row>110</xdr:row>
          <xdr:rowOff>289560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111</xdr:row>
          <xdr:rowOff>38100</xdr:rowOff>
        </xdr:from>
        <xdr:to>
          <xdr:col>18</xdr:col>
          <xdr:colOff>251460</xdr:colOff>
          <xdr:row>111</xdr:row>
          <xdr:rowOff>289560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112</xdr:row>
          <xdr:rowOff>38100</xdr:rowOff>
        </xdr:from>
        <xdr:to>
          <xdr:col>18</xdr:col>
          <xdr:colOff>251460</xdr:colOff>
          <xdr:row>112</xdr:row>
          <xdr:rowOff>289560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113</xdr:row>
          <xdr:rowOff>38100</xdr:rowOff>
        </xdr:from>
        <xdr:to>
          <xdr:col>18</xdr:col>
          <xdr:colOff>251460</xdr:colOff>
          <xdr:row>113</xdr:row>
          <xdr:rowOff>289560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107</xdr:row>
          <xdr:rowOff>38100</xdr:rowOff>
        </xdr:from>
        <xdr:to>
          <xdr:col>4</xdr:col>
          <xdr:colOff>251460</xdr:colOff>
          <xdr:row>107</xdr:row>
          <xdr:rowOff>289560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107</xdr:row>
          <xdr:rowOff>38100</xdr:rowOff>
        </xdr:from>
        <xdr:to>
          <xdr:col>18</xdr:col>
          <xdr:colOff>251460</xdr:colOff>
          <xdr:row>107</xdr:row>
          <xdr:rowOff>289560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114</xdr:row>
          <xdr:rowOff>38100</xdr:rowOff>
        </xdr:from>
        <xdr:to>
          <xdr:col>4</xdr:col>
          <xdr:colOff>251460</xdr:colOff>
          <xdr:row>114</xdr:row>
          <xdr:rowOff>289560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115</xdr:row>
          <xdr:rowOff>38100</xdr:rowOff>
        </xdr:from>
        <xdr:to>
          <xdr:col>4</xdr:col>
          <xdr:colOff>251460</xdr:colOff>
          <xdr:row>115</xdr:row>
          <xdr:rowOff>289560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114</xdr:row>
          <xdr:rowOff>38100</xdr:rowOff>
        </xdr:from>
        <xdr:to>
          <xdr:col>18</xdr:col>
          <xdr:colOff>251460</xdr:colOff>
          <xdr:row>114</xdr:row>
          <xdr:rowOff>289560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115</xdr:row>
          <xdr:rowOff>38100</xdr:rowOff>
        </xdr:from>
        <xdr:to>
          <xdr:col>18</xdr:col>
          <xdr:colOff>251460</xdr:colOff>
          <xdr:row>115</xdr:row>
          <xdr:rowOff>289560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182880</xdr:rowOff>
        </xdr:from>
        <xdr:to>
          <xdr:col>11</xdr:col>
          <xdr:colOff>121920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182880</xdr:rowOff>
        </xdr:from>
        <xdr:to>
          <xdr:col>14</xdr:col>
          <xdr:colOff>121920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182880</xdr:rowOff>
        </xdr:from>
        <xdr:to>
          <xdr:col>17</xdr:col>
          <xdr:colOff>121920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182880</xdr:rowOff>
        </xdr:from>
        <xdr:to>
          <xdr:col>20</xdr:col>
          <xdr:colOff>121920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30480</xdr:colOff>
          <xdr:row>27</xdr:row>
          <xdr:rowOff>38100</xdr:rowOff>
        </xdr:from>
        <xdr:to>
          <xdr:col>30</xdr:col>
          <xdr:colOff>266700</xdr:colOff>
          <xdr:row>27</xdr:row>
          <xdr:rowOff>297180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149</xdr:row>
          <xdr:rowOff>175260</xdr:rowOff>
        </xdr:from>
        <xdr:to>
          <xdr:col>2</xdr:col>
          <xdr:colOff>22860</xdr:colOff>
          <xdr:row>151</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182880</xdr:rowOff>
        </xdr:from>
        <xdr:to>
          <xdr:col>2</xdr:col>
          <xdr:colOff>22860</xdr:colOff>
          <xdr:row>152</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149</xdr:row>
          <xdr:rowOff>175260</xdr:rowOff>
        </xdr:from>
        <xdr:to>
          <xdr:col>12</xdr:col>
          <xdr:colOff>45720</xdr:colOff>
          <xdr:row>151</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154</xdr:row>
      <xdr:rowOff>10886</xdr:rowOff>
    </xdr:from>
    <xdr:to>
      <xdr:col>32</xdr:col>
      <xdr:colOff>119743</xdr:colOff>
      <xdr:row>154</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162</xdr:row>
      <xdr:rowOff>28574</xdr:rowOff>
    </xdr:from>
    <xdr:to>
      <xdr:col>32</xdr:col>
      <xdr:colOff>228600</xdr:colOff>
      <xdr:row>185</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185</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7620</xdr:rowOff>
        </xdr:from>
        <xdr:to>
          <xdr:col>2</xdr:col>
          <xdr:colOff>30480</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7620</xdr:rowOff>
        </xdr:from>
        <xdr:to>
          <xdr:col>12</xdr:col>
          <xdr:colOff>60960</xdr:colOff>
          <xdr:row>144</xdr:row>
          <xdr:rowOff>182880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236220</xdr:colOff>
          <xdr:row>26</xdr:row>
          <xdr:rowOff>182880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30480</xdr:rowOff>
        </xdr:from>
        <xdr:to>
          <xdr:col>2</xdr:col>
          <xdr:colOff>30480</xdr:colOff>
          <xdr:row>146</xdr:row>
          <xdr:rowOff>22860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22860</xdr:rowOff>
        </xdr:from>
        <xdr:to>
          <xdr:col>12</xdr:col>
          <xdr:colOff>60960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251460</xdr:colOff>
          <xdr:row>26</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144780</xdr:colOff>
          <xdr:row>55</xdr:row>
          <xdr:rowOff>22860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11" Target="../comments2.xml" Type="http://schemas.openxmlformats.org/officeDocument/2006/relationships/comments"/><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election activeCell="L16" sqref="L16"/>
    </sheetView>
  </sheetViews>
  <sheetFormatPr defaultColWidth="9" defaultRowHeight="13.2"/>
  <cols>
    <col min="1" max="1" width="2.8984375" style="179" customWidth="1"/>
    <col min="2" max="8" width="6.19921875" style="179" customWidth="1"/>
    <col min="9" max="11" width="9" style="179"/>
    <col min="12" max="13" width="3.59765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7" t="s">
        <v>2</v>
      </c>
      <c r="C6" s="537"/>
      <c r="D6" s="537"/>
      <c r="E6" s="539"/>
      <c r="F6" s="540"/>
      <c r="G6" s="541"/>
      <c r="H6" s="213"/>
      <c r="I6" s="536" t="s">
        <v>3</v>
      </c>
      <c r="J6" s="536"/>
      <c r="K6" s="536"/>
      <c r="L6" s="213"/>
      <c r="M6" s="218"/>
    </row>
    <row r="7" spans="1:15" ht="22.5" customHeight="1">
      <c r="A7" s="219"/>
      <c r="B7" s="538" t="s">
        <v>4</v>
      </c>
      <c r="C7" s="538"/>
      <c r="D7" s="538"/>
      <c r="E7" s="542"/>
      <c r="F7" s="543"/>
      <c r="G7" s="544"/>
      <c r="H7" s="213"/>
      <c r="I7" s="536"/>
      <c r="J7" s="536"/>
      <c r="K7" s="536"/>
      <c r="L7" s="213"/>
      <c r="M7" s="218"/>
    </row>
    <row r="8" spans="1:15" ht="11.25" customHeight="1">
      <c r="A8" s="220"/>
      <c r="B8" s="221"/>
      <c r="C8" s="221"/>
      <c r="D8" s="221"/>
      <c r="E8" s="180"/>
      <c r="F8" s="180"/>
      <c r="G8" s="180"/>
      <c r="H8" s="180"/>
      <c r="I8" s="180"/>
      <c r="J8" s="180"/>
      <c r="K8" s="180"/>
      <c r="L8" s="180"/>
      <c r="M8" s="222"/>
    </row>
    <row r="9" spans="1:15" ht="22.5" customHeight="1">
      <c r="A9" s="220"/>
      <c r="B9" s="531" t="s">
        <v>5</v>
      </c>
      <c r="C9" s="531"/>
      <c r="D9" s="531"/>
      <c r="E9" s="180"/>
      <c r="F9" s="180"/>
      <c r="G9" s="180"/>
      <c r="H9" s="180"/>
      <c r="I9" s="180"/>
      <c r="J9" s="180"/>
      <c r="K9" s="180"/>
      <c r="L9" s="180"/>
      <c r="M9" s="222"/>
    </row>
    <row r="10" spans="1:15" ht="22.5" customHeight="1">
      <c r="A10" s="220"/>
      <c r="B10" s="534" t="s">
        <v>6</v>
      </c>
      <c r="C10" s="534"/>
      <c r="D10" s="534"/>
      <c r="E10" s="535"/>
      <c r="F10" s="535"/>
      <c r="G10" s="535"/>
      <c r="H10" s="535"/>
      <c r="I10" s="180"/>
      <c r="J10" s="180"/>
      <c r="K10" s="180"/>
      <c r="L10" s="180"/>
      <c r="M10" s="222"/>
    </row>
    <row r="11" spans="1:15" ht="22.5" customHeight="1">
      <c r="A11" s="220"/>
      <c r="B11" s="534" t="s">
        <v>7</v>
      </c>
      <c r="C11" s="534"/>
      <c r="D11" s="534"/>
      <c r="E11" s="535"/>
      <c r="F11" s="535"/>
      <c r="G11" s="535"/>
      <c r="H11" s="535"/>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791" t="s">
        <v>1777</v>
      </c>
      <c r="D14" s="791"/>
      <c r="E14" s="791"/>
      <c r="F14" s="791"/>
      <c r="G14" s="791"/>
      <c r="H14" s="791"/>
      <c r="I14" s="791"/>
      <c r="J14" s="405"/>
      <c r="K14" s="405"/>
      <c r="L14" s="245"/>
      <c r="M14" s="223"/>
    </row>
    <row r="15" spans="1:15" ht="33.75" customHeight="1">
      <c r="A15" s="217"/>
      <c r="B15" s="234"/>
      <c r="C15" s="530"/>
      <c r="D15" s="530"/>
      <c r="E15" s="530"/>
      <c r="F15" s="530"/>
      <c r="G15" s="530"/>
      <c r="H15" s="530"/>
      <c r="I15" s="530"/>
      <c r="J15" s="523" t="s">
        <v>9</v>
      </c>
      <c r="K15" s="523"/>
      <c r="L15" s="524"/>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2" t="s">
        <v>10</v>
      </c>
      <c r="D18" s="532"/>
      <c r="E18" s="532"/>
      <c r="F18" s="532"/>
      <c r="G18" s="532"/>
      <c r="H18" s="532"/>
      <c r="I18" s="532"/>
      <c r="J18" s="532"/>
      <c r="K18" s="532"/>
      <c r="L18" s="533"/>
      <c r="M18" s="240"/>
      <c r="O18" s="251" t="b">
        <v>0</v>
      </c>
    </row>
    <row r="19" spans="1:15" ht="36.75" customHeight="1">
      <c r="A19" s="217"/>
      <c r="B19" s="246"/>
      <c r="C19" s="532" t="s">
        <v>11</v>
      </c>
      <c r="D19" s="532"/>
      <c r="E19" s="532"/>
      <c r="F19" s="532"/>
      <c r="G19" s="532"/>
      <c r="H19" s="532"/>
      <c r="I19" s="532"/>
      <c r="J19" s="532"/>
      <c r="K19" s="532"/>
      <c r="L19" s="533"/>
      <c r="M19" s="240"/>
      <c r="O19" s="251" t="b">
        <v>0</v>
      </c>
    </row>
    <row r="20" spans="1:15" ht="36.75" customHeight="1">
      <c r="A20" s="217"/>
      <c r="B20" s="246"/>
      <c r="C20" s="532" t="s">
        <v>12</v>
      </c>
      <c r="D20" s="532"/>
      <c r="E20" s="532"/>
      <c r="F20" s="532"/>
      <c r="G20" s="532"/>
      <c r="H20" s="532"/>
      <c r="I20" s="532"/>
      <c r="J20" s="532"/>
      <c r="K20" s="532"/>
      <c r="L20" s="533"/>
      <c r="M20" s="240"/>
      <c r="O20" s="251" t="b">
        <v>0</v>
      </c>
    </row>
    <row r="21" spans="1:15" ht="36.75" customHeight="1">
      <c r="A21" s="217"/>
      <c r="B21" s="246"/>
      <c r="C21" s="532" t="s">
        <v>13</v>
      </c>
      <c r="D21" s="532"/>
      <c r="E21" s="532"/>
      <c r="F21" s="532"/>
      <c r="G21" s="532"/>
      <c r="H21" s="532"/>
      <c r="I21" s="532"/>
      <c r="J21" s="532"/>
      <c r="K21" s="532"/>
      <c r="L21" s="533"/>
      <c r="M21" s="240"/>
      <c r="O21" s="251" t="b">
        <v>0</v>
      </c>
    </row>
    <row r="22" spans="1:15" ht="15" customHeight="1">
      <c r="A22" s="217"/>
      <c r="B22" s="234"/>
      <c r="D22" s="525"/>
      <c r="E22" s="525"/>
      <c r="F22" s="525"/>
      <c r="G22" s="525"/>
      <c r="H22" s="525"/>
      <c r="I22" s="525"/>
      <c r="J22" s="525"/>
      <c r="K22" s="525"/>
      <c r="L22" s="526"/>
      <c r="M22" s="223"/>
    </row>
    <row r="23" spans="1:15" ht="22.5" customHeight="1">
      <c r="A23" s="217"/>
      <c r="B23" s="527" t="s">
        <v>14</v>
      </c>
      <c r="C23" s="528"/>
      <c r="D23" s="528"/>
      <c r="E23" s="528"/>
      <c r="F23" s="528"/>
      <c r="G23" s="528"/>
      <c r="H23" s="528"/>
      <c r="I23" s="528"/>
      <c r="J23" s="528"/>
      <c r="K23" s="528"/>
      <c r="L23" s="529"/>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2"/>
      <c r="I27" s="522"/>
      <c r="J27" s="522"/>
      <c r="K27" s="522"/>
      <c r="L27" s="245"/>
      <c r="M27" s="223"/>
    </row>
    <row r="28" spans="1:15" ht="22.5" customHeight="1">
      <c r="A28" s="217"/>
      <c r="B28" s="234"/>
      <c r="C28" s="225" t="s">
        <v>20</v>
      </c>
      <c r="H28" s="522"/>
      <c r="I28" s="522"/>
      <c r="J28" s="522"/>
      <c r="K28" s="522"/>
      <c r="L28" s="245"/>
      <c r="M28" s="223"/>
    </row>
    <row r="29" spans="1:15" ht="15" customHeight="1">
      <c r="A29" s="217"/>
      <c r="B29" s="234"/>
      <c r="L29" s="245"/>
      <c r="M29" s="223"/>
    </row>
    <row r="30" spans="1:15" ht="22.5" customHeight="1">
      <c r="A30" s="217"/>
      <c r="B30" s="234"/>
      <c r="G30" s="179" t="s">
        <v>21</v>
      </c>
      <c r="I30" s="520"/>
      <c r="J30" s="520"/>
      <c r="K30" s="520"/>
      <c r="L30" s="245"/>
      <c r="M30" s="223"/>
    </row>
    <row r="31" spans="1:15" ht="15" customHeight="1">
      <c r="A31" s="217"/>
      <c r="B31" s="234"/>
      <c r="L31" s="245"/>
      <c r="M31" s="223"/>
    </row>
    <row r="32" spans="1:15" ht="22.5" customHeight="1">
      <c r="A32" s="217"/>
      <c r="B32" s="521"/>
      <c r="C32" s="520"/>
      <c r="D32" s="520"/>
      <c r="E32" s="520"/>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IQu1/TZ9pPFX7DYUZbBI7kVsev5tziUMGMyh+4Rx5QUT0T2TIQB/IUqQZqp06t9x4nRDJNz3B51X+cWm5Bvdpw==" saltValue="YkHPEKCQVjCI1lKaUD+Ud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121920</xdr:colOff>
                    <xdr:row>17</xdr:row>
                    <xdr:rowOff>106680</xdr:rowOff>
                  </from>
                  <to>
                    <xdr:col>1</xdr:col>
                    <xdr:colOff>426720</xdr:colOff>
                    <xdr:row>17</xdr:row>
                    <xdr:rowOff>350520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137160</xdr:colOff>
                    <xdr:row>18</xdr:row>
                    <xdr:rowOff>114300</xdr:rowOff>
                  </from>
                  <to>
                    <xdr:col>1</xdr:col>
                    <xdr:colOff>441960</xdr:colOff>
                    <xdr:row>18</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137160</xdr:colOff>
                    <xdr:row>19</xdr:row>
                    <xdr:rowOff>137160</xdr:rowOff>
                  </from>
                  <to>
                    <xdr:col>1</xdr:col>
                    <xdr:colOff>441960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144780</xdr:colOff>
                    <xdr:row>20</xdr:row>
                    <xdr:rowOff>114300</xdr:rowOff>
                  </from>
                  <to>
                    <xdr:col>1</xdr:col>
                    <xdr:colOff>449580</xdr:colOff>
                    <xdr:row>20</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heetViews>
  <sheetFormatPr defaultColWidth="9" defaultRowHeight="16.2" outlineLevelCol="1"/>
  <cols>
    <col min="1" max="5" width="3.59765625" style="44" customWidth="1"/>
    <col min="6" max="6" width="3.59765625" style="113" customWidth="1"/>
    <col min="7" max="31" width="3.59765625" style="44" customWidth="1"/>
    <col min="32" max="36" width="3.59765625" style="44" hidden="1" customWidth="1" outlineLevel="1"/>
    <col min="37" max="37" width="8.59765625" style="114" hidden="1" customWidth="1" outlineLevel="1"/>
    <col min="38" max="41" width="3.59765625" style="44" hidden="1" customWidth="1" outlineLevel="1"/>
    <col min="42" max="42" width="3.59765625" style="44" customWidth="1" collapsed="1"/>
    <col min="43" max="49" width="3.59765625" style="44" customWidth="1"/>
    <col min="50" max="16384" width="9" style="44"/>
  </cols>
  <sheetData>
    <row r="1" spans="1:37" ht="30" customHeight="1">
      <c r="A1" s="44" t="s">
        <v>26</v>
      </c>
    </row>
    <row r="2" spans="1:37" ht="30" customHeight="1"/>
    <row r="3" spans="1:37" ht="50.1" customHeight="1">
      <c r="A3" s="546" t="s">
        <v>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14"/>
      <c r="B4" s="114"/>
      <c r="C4" s="114"/>
      <c r="D4" s="114"/>
      <c r="E4" s="114"/>
      <c r="G4" s="114"/>
      <c r="H4" s="114"/>
      <c r="I4" s="114"/>
    </row>
    <row r="5" spans="1:37" ht="30" customHeight="1">
      <c r="A5" s="35" t="s">
        <v>28</v>
      </c>
      <c r="B5" s="547" t="s">
        <v>29</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30</v>
      </c>
      <c r="C6" s="547"/>
      <c r="D6" s="547"/>
      <c r="E6" s="547"/>
      <c r="F6" s="547"/>
      <c r="G6" s="547"/>
      <c r="H6" s="549" t="str">
        <f>IF(別添2!H28="","",別添2!H28)</f>
        <v/>
      </c>
      <c r="I6" s="549"/>
      <c r="J6" s="549"/>
      <c r="K6" s="549"/>
      <c r="L6" s="549"/>
      <c r="M6" s="549"/>
      <c r="N6" s="549"/>
      <c r="O6" s="549"/>
      <c r="P6" s="549"/>
      <c r="Q6" s="549"/>
      <c r="R6" s="549"/>
      <c r="S6" s="549"/>
      <c r="T6" s="549"/>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5"/>
      <c r="G19" s="545"/>
      <c r="H19" s="545"/>
      <c r="I19" s="545"/>
      <c r="J19" s="545"/>
      <c r="K19" s="545"/>
      <c r="L19" s="545"/>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 customHeight="1">
      <c r="A27" s="44" t="s">
        <v>49</v>
      </c>
    </row>
    <row r="28" spans="1:37" ht="24.9" customHeight="1">
      <c r="A28" s="44" t="s">
        <v>50</v>
      </c>
    </row>
    <row r="29" spans="1:37" ht="24.9" customHeight="1">
      <c r="A29" s="44" t="s">
        <v>51</v>
      </c>
    </row>
    <row r="30" spans="1:37" ht="24.9" customHeight="1">
      <c r="A30" s="44" t="s">
        <v>52</v>
      </c>
    </row>
    <row r="31" spans="1:37" ht="24.9" customHeight="1">
      <c r="A31" s="113" t="s">
        <v>53</v>
      </c>
      <c r="F31" s="44"/>
      <c r="AK31" s="44"/>
    </row>
    <row r="32" spans="1:37" ht="24.9" customHeight="1">
      <c r="F32" s="44"/>
      <c r="AK32" s="44"/>
    </row>
    <row r="33" s="44" customFormat="1" ht="24.9" customHeight="1"/>
    <row r="34" s="44" customFormat="1" ht="24.9" customHeight="1"/>
    <row r="35" s="44" customFormat="1" ht="24.9" customHeight="1"/>
    <row r="36" s="44" customFormat="1" ht="24.9" customHeight="1"/>
    <row r="37" s="44" customFormat="1" ht="24.9" customHeight="1"/>
    <row r="38" s="44" customFormat="1" ht="24.9" customHeight="1"/>
    <row r="39" s="44" customFormat="1" ht="24.9" customHeight="1"/>
    <row r="40" s="44" customFormat="1" ht="24.9" customHeight="1"/>
    <row r="41" s="44" customFormat="1" ht="24.9" customHeight="1"/>
    <row r="42" s="44" customFormat="1" ht="24.9" customHeight="1"/>
    <row r="43" s="44" customFormat="1" ht="24.9" customHeight="1"/>
    <row r="44" s="44" customFormat="1" ht="24.9" customHeight="1"/>
    <row r="45" s="44" customFormat="1" ht="24.9" customHeight="1"/>
    <row r="46" s="44" customFormat="1" ht="24.9" customHeight="1"/>
    <row r="47" s="44" customFormat="1" ht="24.9" customHeight="1"/>
    <row r="48" s="44" customFormat="1" ht="24.9" customHeight="1"/>
    <row r="49" s="44" customFormat="1" ht="24.9" customHeight="1"/>
    <row r="50" s="44" customFormat="1" ht="24.9" customHeight="1"/>
    <row r="51" s="44" customFormat="1" ht="24.9" customHeight="1"/>
    <row r="52" s="44" customFormat="1" ht="24.9" customHeight="1"/>
    <row r="53" s="44" customFormat="1" ht="24.9"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tabSelected="1" view="pageBreakPreview" zoomScaleNormal="100" zoomScaleSheetLayoutView="100" workbookViewId="0">
      <selection activeCell="J98" sqref="J98:K98"/>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70" hidden="1" customWidth="1" outlineLevel="1"/>
    <col min="38" max="38" width="3.59765625" style="171" hidden="1" customWidth="1" outlineLevel="1"/>
    <col min="39" max="39" width="10.09765625" style="171" hidden="1" customWidth="1" outlineLevel="1"/>
    <col min="40" max="42" width="3.59765625" style="171" hidden="1" customWidth="1" outlineLevel="1"/>
    <col min="43" max="44" width="3.59765625" style="44" hidden="1" customWidth="1" outlineLevel="1"/>
    <col min="45" max="45" width="3.59765625" style="44" customWidth="1" collapsed="1"/>
    <col min="46" max="49" width="3.59765625" style="44" customWidth="1"/>
    <col min="50" max="16384" width="9" style="44"/>
  </cols>
  <sheetData>
    <row r="1" spans="1:39" ht="24.9" customHeight="1">
      <c r="A1" s="44" t="s">
        <v>54</v>
      </c>
    </row>
    <row r="2" spans="1:39" ht="15" customHeight="1"/>
    <row r="3" spans="1:39" ht="50.1" customHeight="1">
      <c r="A3" s="550" t="s">
        <v>55</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row>
    <row r="4" spans="1:39" ht="15" customHeight="1">
      <c r="A4" s="114"/>
      <c r="B4" s="114"/>
      <c r="C4" s="114"/>
      <c r="D4" s="114"/>
      <c r="E4" s="114"/>
      <c r="G4" s="114"/>
      <c r="H4" s="114"/>
      <c r="I4" s="114"/>
    </row>
    <row r="5" spans="1:39" ht="24.9" customHeight="1">
      <c r="A5" s="35" t="s">
        <v>28</v>
      </c>
      <c r="B5" s="547" t="s">
        <v>29</v>
      </c>
      <c r="C5" s="547"/>
      <c r="D5" s="547"/>
      <c r="E5" s="547"/>
      <c r="F5" s="547"/>
      <c r="G5" s="547"/>
      <c r="H5" s="551" t="str">
        <f>IF('様式95_外来・在宅ベースアップ評価料（Ⅰ）'!H5=0,"",'様式95_外来・在宅ベースアップ評価料（Ⅰ）'!H5)</f>
        <v/>
      </c>
      <c r="I5" s="551"/>
      <c r="J5" s="551"/>
      <c r="K5" s="551"/>
      <c r="L5" s="551"/>
      <c r="M5" s="551"/>
      <c r="N5" s="551"/>
      <c r="O5" s="551"/>
      <c r="P5" s="551"/>
      <c r="Q5" s="551"/>
      <c r="R5" s="551"/>
      <c r="S5" s="551"/>
      <c r="T5" s="551"/>
    </row>
    <row r="6" spans="1:39" ht="24.9" customHeight="1">
      <c r="B6" s="547" t="s">
        <v>30</v>
      </c>
      <c r="C6" s="547"/>
      <c r="D6" s="547"/>
      <c r="E6" s="547"/>
      <c r="F6" s="547"/>
      <c r="G6" s="547"/>
      <c r="H6" s="552" t="str">
        <f>'様式95_外来・在宅ベースアップ評価料（Ⅰ）'!H6</f>
        <v/>
      </c>
      <c r="I6" s="552"/>
      <c r="J6" s="552"/>
      <c r="K6" s="552"/>
      <c r="L6" s="552"/>
      <c r="M6" s="552"/>
      <c r="N6" s="552"/>
      <c r="O6" s="552"/>
      <c r="P6" s="552"/>
      <c r="Q6" s="552"/>
      <c r="R6" s="552"/>
      <c r="S6" s="552"/>
      <c r="T6" s="552"/>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 customHeight="1">
      <c r="A13" s="35" t="s">
        <v>35</v>
      </c>
      <c r="B13" s="113" t="s">
        <v>58</v>
      </c>
      <c r="C13" s="114"/>
      <c r="D13" s="114"/>
      <c r="E13" s="114"/>
      <c r="H13" s="114"/>
      <c r="I13" s="114"/>
      <c r="J13" s="114"/>
      <c r="K13" s="114"/>
      <c r="L13" s="114"/>
      <c r="M13" s="114"/>
      <c r="N13" s="114"/>
      <c r="O13" s="114"/>
      <c r="P13" s="114"/>
      <c r="Q13" s="114"/>
      <c r="R13" s="114"/>
      <c r="S13" s="114"/>
    </row>
    <row r="14" spans="1:39" ht="24.9" customHeight="1">
      <c r="A14" s="35"/>
      <c r="B14" s="113"/>
      <c r="C14" s="114"/>
      <c r="D14" s="114"/>
      <c r="E14" s="114"/>
      <c r="H14" s="114"/>
      <c r="I14" s="114"/>
      <c r="J14" s="114"/>
      <c r="K14" s="113" t="s">
        <v>59</v>
      </c>
      <c r="L14" s="114"/>
      <c r="M14" s="114"/>
      <c r="N14" s="114"/>
      <c r="O14" s="114"/>
      <c r="P14" s="114"/>
      <c r="Q14" s="114"/>
      <c r="R14" s="114"/>
      <c r="S14" s="114"/>
    </row>
    <row r="15" spans="1:39" ht="24.9" customHeight="1">
      <c r="A15" s="35"/>
      <c r="B15" s="114"/>
      <c r="C15" s="114"/>
      <c r="D15" s="114"/>
      <c r="E15" s="114"/>
      <c r="F15" s="169"/>
      <c r="G15" s="113" t="s">
        <v>60</v>
      </c>
      <c r="H15" s="114"/>
      <c r="I15" s="114"/>
      <c r="J15" s="558"/>
      <c r="K15" s="557"/>
      <c r="L15" s="558" t="s">
        <v>61</v>
      </c>
      <c r="M15" s="558"/>
      <c r="N15" s="557"/>
      <c r="O15" s="558" t="s">
        <v>62</v>
      </c>
      <c r="P15" s="558"/>
      <c r="Q15" s="557"/>
      <c r="R15" s="558" t="s">
        <v>63</v>
      </c>
      <c r="S15" s="558"/>
      <c r="T15" s="557"/>
      <c r="U15" s="558" t="s">
        <v>64</v>
      </c>
      <c r="V15" s="558"/>
      <c r="W15" s="558"/>
    </row>
    <row r="16" spans="1:39" ht="24.9" customHeight="1">
      <c r="A16" s="35"/>
      <c r="B16" s="114"/>
      <c r="C16" s="114"/>
      <c r="D16" s="114"/>
      <c r="E16" s="114"/>
      <c r="F16" s="169"/>
      <c r="G16" s="113" t="s">
        <v>65</v>
      </c>
      <c r="H16" s="114"/>
      <c r="I16" s="114"/>
      <c r="J16" s="558"/>
      <c r="K16" s="557"/>
      <c r="L16" s="558"/>
      <c r="M16" s="558"/>
      <c r="N16" s="557"/>
      <c r="O16" s="558"/>
      <c r="P16" s="558"/>
      <c r="Q16" s="557"/>
      <c r="R16" s="558"/>
      <c r="S16" s="558"/>
      <c r="T16" s="557"/>
      <c r="U16" s="558"/>
      <c r="V16" s="558"/>
      <c r="W16" s="558"/>
      <c r="X16" s="113"/>
      <c r="Y16" s="113"/>
      <c r="AK16" s="171" t="b">
        <v>0</v>
      </c>
    </row>
    <row r="17" spans="1:37" ht="24.9"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 customHeight="1">
      <c r="A20" s="35"/>
      <c r="B20" s="114"/>
      <c r="C20" s="114"/>
      <c r="D20" s="114"/>
      <c r="E20" s="114"/>
      <c r="F20" s="44"/>
      <c r="G20" s="162"/>
      <c r="H20" s="568" t="s">
        <v>69</v>
      </c>
      <c r="I20" s="569"/>
      <c r="J20" s="569"/>
      <c r="K20" s="570"/>
      <c r="L20" s="571" t="s">
        <v>70</v>
      </c>
      <c r="M20" s="571"/>
      <c r="N20" s="571"/>
      <c r="O20" s="571"/>
      <c r="P20" s="113"/>
      <c r="Q20" s="114"/>
      <c r="R20" s="113"/>
      <c r="S20" s="113"/>
      <c r="T20" s="34"/>
      <c r="U20" s="113"/>
      <c r="V20" s="113"/>
      <c r="W20" s="34"/>
      <c r="X20" s="113"/>
      <c r="Y20" s="113"/>
      <c r="Z20" s="34"/>
      <c r="AA20" s="34"/>
      <c r="AB20" s="34"/>
      <c r="AC20" s="34"/>
      <c r="AD20" s="34"/>
      <c r="AE20" s="34"/>
      <c r="AK20" s="171"/>
    </row>
    <row r="21" spans="1:37" ht="24.9" customHeight="1">
      <c r="A21" s="35"/>
      <c r="B21" s="114"/>
      <c r="C21" s="114"/>
      <c r="D21" s="114"/>
      <c r="E21" s="114"/>
      <c r="F21" s="44"/>
      <c r="G21" s="41"/>
      <c r="H21" s="568" t="s">
        <v>71</v>
      </c>
      <c r="I21" s="569"/>
      <c r="J21" s="569"/>
      <c r="K21" s="570"/>
      <c r="L21" s="572" t="s">
        <v>71</v>
      </c>
      <c r="M21" s="566"/>
      <c r="N21" s="566"/>
      <c r="O21" s="573"/>
      <c r="P21" s="113"/>
      <c r="Q21" s="114"/>
      <c r="R21" s="113"/>
      <c r="S21" s="113"/>
      <c r="T21" s="34"/>
      <c r="U21" s="113"/>
      <c r="V21" s="113"/>
      <c r="W21" s="34"/>
      <c r="X21" s="113"/>
      <c r="Y21" s="113"/>
      <c r="Z21" s="34"/>
      <c r="AA21" s="34"/>
      <c r="AB21" s="34"/>
      <c r="AC21" s="34"/>
      <c r="AD21" s="34"/>
      <c r="AE21" s="34"/>
      <c r="AK21" s="171"/>
    </row>
    <row r="22" spans="1:37" ht="24.9" customHeight="1">
      <c r="A22" s="35"/>
      <c r="B22" s="114"/>
      <c r="C22" s="114"/>
      <c r="D22" s="114"/>
      <c r="E22" s="114"/>
      <c r="F22" s="44"/>
      <c r="G22" s="41"/>
      <c r="H22" s="568" t="s">
        <v>72</v>
      </c>
      <c r="I22" s="569"/>
      <c r="J22" s="569"/>
      <c r="K22" s="570"/>
      <c r="L22" s="574"/>
      <c r="M22" s="563"/>
      <c r="N22" s="563"/>
      <c r="O22" s="575"/>
      <c r="P22" s="113"/>
      <c r="Q22" s="114"/>
      <c r="R22" s="113"/>
      <c r="S22" s="113"/>
      <c r="T22" s="34"/>
      <c r="U22" s="113"/>
      <c r="V22" s="113"/>
      <c r="W22" s="34"/>
      <c r="X22" s="113"/>
      <c r="Y22" s="113"/>
      <c r="Z22" s="34"/>
      <c r="AA22" s="34"/>
      <c r="AB22" s="34"/>
      <c r="AC22" s="34"/>
      <c r="AD22" s="34"/>
      <c r="AE22" s="34"/>
      <c r="AK22" s="171"/>
    </row>
    <row r="23" spans="1:37" ht="24.9" customHeight="1">
      <c r="A23" s="35"/>
      <c r="B23" s="114"/>
      <c r="C23" s="114"/>
      <c r="D23" s="114"/>
      <c r="E23" s="114"/>
      <c r="F23" s="44"/>
      <c r="G23" s="41"/>
      <c r="H23" s="568" t="s">
        <v>73</v>
      </c>
      <c r="I23" s="569"/>
      <c r="J23" s="569"/>
      <c r="K23" s="570"/>
      <c r="L23" s="576"/>
      <c r="M23" s="565"/>
      <c r="N23" s="565"/>
      <c r="O23" s="577"/>
      <c r="P23" s="113"/>
      <c r="Q23" s="114"/>
      <c r="R23" s="113"/>
      <c r="S23" s="113"/>
      <c r="T23" s="34"/>
      <c r="U23" s="113"/>
      <c r="V23" s="113"/>
      <c r="W23" s="34"/>
      <c r="X23" s="113"/>
      <c r="Y23" s="113"/>
      <c r="Z23" s="34"/>
      <c r="AA23" s="34"/>
      <c r="AB23" s="34"/>
      <c r="AC23" s="34"/>
      <c r="AD23" s="34"/>
      <c r="AE23" s="34"/>
      <c r="AK23" s="171"/>
    </row>
    <row r="24" spans="1:37" ht="24.9" customHeight="1">
      <c r="A24" s="35"/>
      <c r="B24" s="114"/>
      <c r="C24" s="114"/>
      <c r="D24" s="114"/>
      <c r="E24" s="114"/>
      <c r="F24" s="44"/>
      <c r="G24" s="41"/>
      <c r="H24" s="568" t="s">
        <v>74</v>
      </c>
      <c r="I24" s="569"/>
      <c r="J24" s="569"/>
      <c r="K24" s="570"/>
      <c r="L24" s="572" t="s">
        <v>74</v>
      </c>
      <c r="M24" s="566"/>
      <c r="N24" s="566"/>
      <c r="O24" s="573"/>
      <c r="P24" s="113"/>
      <c r="Q24" s="114"/>
      <c r="R24" s="113"/>
      <c r="S24" s="113"/>
      <c r="T24" s="34"/>
      <c r="U24" s="113"/>
      <c r="V24" s="113"/>
      <c r="W24" s="34"/>
      <c r="X24" s="113"/>
      <c r="Y24" s="113"/>
      <c r="Z24" s="34"/>
      <c r="AA24" s="34"/>
      <c r="AB24" s="34"/>
      <c r="AC24" s="34"/>
      <c r="AD24" s="34"/>
      <c r="AE24" s="34"/>
      <c r="AK24" s="171"/>
    </row>
    <row r="25" spans="1:37" ht="24.9" customHeight="1">
      <c r="A25" s="35"/>
      <c r="B25" s="114"/>
      <c r="C25" s="114"/>
      <c r="D25" s="114"/>
      <c r="E25" s="114"/>
      <c r="F25" s="44"/>
      <c r="G25" s="41"/>
      <c r="H25" s="568" t="s">
        <v>75</v>
      </c>
      <c r="I25" s="569"/>
      <c r="J25" s="569"/>
      <c r="K25" s="570"/>
      <c r="L25" s="574"/>
      <c r="M25" s="563"/>
      <c r="N25" s="563"/>
      <c r="O25" s="575"/>
      <c r="P25" s="113"/>
      <c r="Q25" s="114"/>
      <c r="R25" s="113"/>
      <c r="S25" s="113"/>
      <c r="T25" s="34"/>
      <c r="U25" s="113"/>
      <c r="V25" s="113"/>
      <c r="W25" s="34"/>
      <c r="X25" s="113"/>
      <c r="Y25" s="113"/>
      <c r="Z25" s="34"/>
      <c r="AA25" s="34"/>
      <c r="AB25" s="34"/>
      <c r="AC25" s="34"/>
      <c r="AD25" s="34"/>
      <c r="AE25" s="34"/>
      <c r="AK25" s="171"/>
    </row>
    <row r="26" spans="1:37" ht="24.9" customHeight="1">
      <c r="A26" s="35"/>
      <c r="B26" s="114"/>
      <c r="C26" s="114"/>
      <c r="D26" s="114"/>
      <c r="E26" s="114"/>
      <c r="F26" s="44"/>
      <c r="G26" s="41"/>
      <c r="H26" s="568" t="s">
        <v>76</v>
      </c>
      <c r="I26" s="569"/>
      <c r="J26" s="569"/>
      <c r="K26" s="570"/>
      <c r="L26" s="576"/>
      <c r="M26" s="565"/>
      <c r="N26" s="565"/>
      <c r="O26" s="577"/>
      <c r="P26" s="113"/>
      <c r="Q26" s="114"/>
      <c r="R26" s="113"/>
      <c r="S26" s="113"/>
      <c r="T26" s="34"/>
      <c r="U26" s="113"/>
      <c r="V26" s="113"/>
      <c r="W26" s="34"/>
      <c r="X26" s="113"/>
      <c r="Y26" s="113"/>
      <c r="Z26" s="34"/>
      <c r="AA26" s="34"/>
      <c r="AB26" s="34"/>
      <c r="AC26" s="34"/>
      <c r="AD26" s="34"/>
      <c r="AE26" s="34"/>
      <c r="AK26" s="171"/>
    </row>
    <row r="27" spans="1:37" ht="24.9" customHeight="1">
      <c r="A27" s="35"/>
      <c r="B27" s="114"/>
      <c r="C27" s="114"/>
      <c r="D27" s="114"/>
      <c r="E27" s="114"/>
      <c r="F27" s="44"/>
      <c r="G27" s="41"/>
      <c r="H27" s="568" t="s">
        <v>77</v>
      </c>
      <c r="I27" s="569"/>
      <c r="J27" s="569"/>
      <c r="K27" s="570"/>
      <c r="L27" s="572" t="s">
        <v>77</v>
      </c>
      <c r="M27" s="566"/>
      <c r="N27" s="566"/>
      <c r="O27" s="573"/>
      <c r="P27" s="113"/>
      <c r="Q27" s="114"/>
      <c r="R27" s="113"/>
      <c r="S27" s="113"/>
      <c r="T27" s="34"/>
      <c r="U27" s="113"/>
      <c r="V27" s="113"/>
      <c r="W27" s="34"/>
      <c r="X27" s="113"/>
      <c r="Y27" s="113"/>
      <c r="Z27" s="34"/>
      <c r="AA27" s="34"/>
      <c r="AB27" s="34"/>
      <c r="AC27" s="34"/>
      <c r="AD27" s="34"/>
      <c r="AE27" s="34"/>
      <c r="AK27" s="171"/>
    </row>
    <row r="28" spans="1:37" ht="24.9" customHeight="1">
      <c r="A28" s="35"/>
      <c r="B28" s="114"/>
      <c r="C28" s="114"/>
      <c r="D28" s="114"/>
      <c r="E28" s="114"/>
      <c r="F28" s="44"/>
      <c r="G28" s="41"/>
      <c r="H28" s="568" t="s">
        <v>78</v>
      </c>
      <c r="I28" s="569"/>
      <c r="J28" s="569"/>
      <c r="K28" s="570"/>
      <c r="L28" s="574"/>
      <c r="M28" s="563"/>
      <c r="N28" s="563"/>
      <c r="O28" s="575"/>
      <c r="P28" s="113"/>
      <c r="Q28" s="114"/>
      <c r="R28" s="113"/>
      <c r="S28" s="113"/>
      <c r="T28" s="34"/>
      <c r="U28" s="113"/>
      <c r="V28" s="113"/>
      <c r="W28" s="34"/>
      <c r="X28" s="113"/>
      <c r="Y28" s="113"/>
      <c r="Z28" s="34"/>
      <c r="AA28" s="34"/>
      <c r="AB28" s="34"/>
      <c r="AC28" s="34"/>
      <c r="AD28" s="34"/>
      <c r="AE28" s="34"/>
      <c r="AK28" s="171"/>
    </row>
    <row r="29" spans="1:37" ht="24.9" customHeight="1">
      <c r="A29" s="35"/>
      <c r="B29" s="114"/>
      <c r="C29" s="114"/>
      <c r="D29" s="114"/>
      <c r="E29" s="114"/>
      <c r="F29" s="44"/>
      <c r="G29" s="41"/>
      <c r="H29" s="568" t="s">
        <v>79</v>
      </c>
      <c r="I29" s="569"/>
      <c r="J29" s="569"/>
      <c r="K29" s="570"/>
      <c r="L29" s="576"/>
      <c r="M29" s="565"/>
      <c r="N29" s="565"/>
      <c r="O29" s="577"/>
      <c r="P29" s="113"/>
      <c r="Q29" s="114"/>
      <c r="R29" s="113"/>
      <c r="S29" s="113"/>
      <c r="T29" s="34"/>
      <c r="U29" s="113"/>
      <c r="V29" s="113"/>
      <c r="W29" s="34"/>
      <c r="X29" s="113"/>
      <c r="Y29" s="113"/>
      <c r="Z29" s="34"/>
      <c r="AA29" s="34"/>
      <c r="AB29" s="34"/>
      <c r="AC29" s="34"/>
      <c r="AD29" s="34"/>
      <c r="AE29" s="34"/>
      <c r="AK29" s="171"/>
    </row>
    <row r="30" spans="1:37" ht="24.9" customHeight="1">
      <c r="A30" s="35"/>
      <c r="B30" s="114"/>
      <c r="C30" s="114"/>
      <c r="D30" s="114"/>
      <c r="E30" s="114"/>
      <c r="F30" s="44"/>
      <c r="G30" s="41"/>
      <c r="H30" s="568" t="s">
        <v>80</v>
      </c>
      <c r="I30" s="569"/>
      <c r="J30" s="569"/>
      <c r="K30" s="570"/>
      <c r="L30" s="572" t="s">
        <v>80</v>
      </c>
      <c r="M30" s="566"/>
      <c r="N30" s="566"/>
      <c r="O30" s="573"/>
      <c r="P30" s="113"/>
      <c r="Q30" s="114"/>
      <c r="R30" s="113"/>
      <c r="S30" s="113"/>
      <c r="T30" s="34"/>
      <c r="U30" s="113"/>
      <c r="V30" s="113"/>
      <c r="W30" s="34"/>
      <c r="X30" s="113"/>
      <c r="Y30" s="113"/>
      <c r="Z30" s="34"/>
      <c r="AA30" s="34"/>
      <c r="AB30" s="34"/>
      <c r="AC30" s="34"/>
      <c r="AD30" s="34"/>
      <c r="AE30" s="34"/>
      <c r="AK30" s="171"/>
    </row>
    <row r="31" spans="1:37" ht="24.9" customHeight="1">
      <c r="A31" s="35"/>
      <c r="B31" s="114"/>
      <c r="C31" s="114"/>
      <c r="D31" s="114"/>
      <c r="E31" s="114"/>
      <c r="F31" s="44"/>
      <c r="G31" s="41"/>
      <c r="H31" s="568" t="s">
        <v>81</v>
      </c>
      <c r="I31" s="569"/>
      <c r="J31" s="569"/>
      <c r="K31" s="570"/>
      <c r="L31" s="574"/>
      <c r="M31" s="563"/>
      <c r="N31" s="563"/>
      <c r="O31" s="575"/>
      <c r="P31" s="113"/>
      <c r="Q31" s="114"/>
      <c r="R31" s="113"/>
      <c r="S31" s="113"/>
      <c r="T31" s="34"/>
      <c r="U31" s="113"/>
      <c r="V31" s="113"/>
      <c r="W31" s="34"/>
      <c r="X31" s="113"/>
      <c r="Y31" s="113"/>
      <c r="Z31" s="34"/>
      <c r="AA31" s="34"/>
      <c r="AB31" s="34"/>
      <c r="AC31" s="34"/>
      <c r="AD31" s="34"/>
      <c r="AE31" s="34"/>
      <c r="AK31" s="171"/>
    </row>
    <row r="32" spans="1:37" ht="24.9" customHeight="1">
      <c r="A32" s="35"/>
      <c r="B32" s="114"/>
      <c r="C32" s="114"/>
      <c r="D32" s="114"/>
      <c r="E32" s="114"/>
      <c r="F32" s="44"/>
      <c r="G32" s="41"/>
      <c r="H32" s="568" t="s">
        <v>82</v>
      </c>
      <c r="I32" s="569"/>
      <c r="J32" s="569"/>
      <c r="K32" s="570"/>
      <c r="L32" s="576"/>
      <c r="M32" s="565"/>
      <c r="N32" s="565"/>
      <c r="O32" s="577"/>
      <c r="P32" s="113"/>
      <c r="Q32" s="114"/>
      <c r="R32" s="113"/>
      <c r="S32" s="113"/>
      <c r="T32" s="34"/>
      <c r="U32" s="113"/>
      <c r="V32" s="113"/>
      <c r="W32" s="34"/>
      <c r="X32" s="113"/>
      <c r="Y32" s="113"/>
      <c r="Z32" s="34"/>
      <c r="AA32" s="34"/>
      <c r="AB32" s="34"/>
      <c r="AC32" s="34"/>
      <c r="AD32" s="34"/>
      <c r="AE32" s="34"/>
      <c r="AK32" s="171"/>
    </row>
    <row r="33" spans="1:42" ht="24.9" customHeight="1">
      <c r="A33" s="35" t="s">
        <v>39</v>
      </c>
      <c r="B33" s="113" t="s">
        <v>83</v>
      </c>
      <c r="D33" s="114"/>
      <c r="E33" s="114"/>
      <c r="H33" s="114"/>
      <c r="I33" s="114"/>
      <c r="R33" s="114"/>
      <c r="S33" s="114"/>
    </row>
    <row r="34" spans="1:42" ht="24.9" customHeight="1">
      <c r="A34" s="35"/>
      <c r="B34" s="113"/>
      <c r="D34" s="114"/>
      <c r="E34" s="114"/>
      <c r="H34" s="114"/>
      <c r="I34" s="114"/>
      <c r="J34" s="545"/>
      <c r="K34" s="545"/>
      <c r="L34" s="545"/>
      <c r="M34" s="545"/>
      <c r="N34" s="545"/>
      <c r="O34" s="545"/>
      <c r="P34" s="545"/>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 customHeight="1">
      <c r="A36" s="35"/>
      <c r="B36" s="113" t="s">
        <v>85</v>
      </c>
      <c r="D36" s="114"/>
      <c r="E36" s="114"/>
      <c r="H36" s="114"/>
      <c r="I36" s="114"/>
      <c r="J36" s="114"/>
      <c r="K36" s="114"/>
      <c r="L36" s="114"/>
      <c r="M36" s="114"/>
      <c r="N36" s="114"/>
      <c r="O36" s="114"/>
      <c r="P36" s="114"/>
      <c r="Q36" s="114"/>
      <c r="R36" s="114"/>
      <c r="S36" s="114"/>
      <c r="AE36" s="169"/>
      <c r="AK36" s="170" t="b">
        <v>0</v>
      </c>
    </row>
    <row r="37" spans="1:42" ht="24.9"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 customHeight="1">
      <c r="A40" s="35" t="s">
        <v>90</v>
      </c>
      <c r="B40" s="44" t="s">
        <v>91</v>
      </c>
      <c r="E40" s="114"/>
      <c r="G40" s="114"/>
      <c r="H40" s="114"/>
      <c r="I40" s="114"/>
      <c r="J40" s="114"/>
      <c r="K40" s="114"/>
      <c r="L40" s="157"/>
      <c r="M40" s="114"/>
      <c r="N40" s="114"/>
      <c r="O40" s="114"/>
      <c r="P40" s="114"/>
      <c r="Q40" s="114"/>
      <c r="R40" s="114"/>
      <c r="S40" s="114"/>
    </row>
    <row r="41" spans="1:42" ht="24.9" customHeight="1">
      <c r="A41" s="35"/>
      <c r="B41" s="34" t="s">
        <v>92</v>
      </c>
      <c r="E41" s="114"/>
      <c r="G41" s="114"/>
      <c r="H41" s="114"/>
      <c r="I41" s="114"/>
      <c r="J41" s="114"/>
      <c r="K41" s="114"/>
      <c r="L41" s="157"/>
      <c r="M41" s="114"/>
      <c r="N41" s="114"/>
      <c r="O41" s="114"/>
      <c r="P41" s="114"/>
      <c r="Q41" s="114"/>
      <c r="R41" s="114"/>
      <c r="S41" s="114"/>
    </row>
    <row r="42" spans="1:42" ht="24.9" customHeight="1">
      <c r="A42" s="35"/>
      <c r="B42" s="34" t="s">
        <v>93</v>
      </c>
      <c r="E42" s="114"/>
      <c r="G42" s="114"/>
      <c r="H42" s="114"/>
      <c r="I42" s="114"/>
      <c r="J42" s="114"/>
      <c r="K42" s="114"/>
      <c r="L42" s="114"/>
      <c r="M42" s="114"/>
      <c r="N42" s="114"/>
      <c r="O42" s="114"/>
      <c r="P42" s="114"/>
      <c r="Q42" s="114"/>
      <c r="R42" s="114"/>
      <c r="S42" s="114"/>
    </row>
    <row r="43" spans="1:42" ht="24.9" customHeight="1">
      <c r="A43" s="35"/>
      <c r="B43" s="34" t="s">
        <v>94</v>
      </c>
      <c r="E43" s="114"/>
      <c r="G43" s="114"/>
      <c r="H43" s="114"/>
      <c r="I43" s="114"/>
      <c r="J43" s="114"/>
      <c r="K43" s="114"/>
      <c r="L43" s="114"/>
      <c r="M43" s="114"/>
      <c r="N43" s="114"/>
      <c r="O43" s="114"/>
      <c r="P43" s="114"/>
      <c r="Q43" s="114"/>
      <c r="R43" s="114"/>
      <c r="S43" s="114"/>
    </row>
    <row r="44" spans="1:42" ht="24.9"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 customHeight="1">
      <c r="A46" s="35"/>
      <c r="B46" s="34" t="s">
        <v>99</v>
      </c>
      <c r="D46" s="114"/>
      <c r="E46" s="114"/>
      <c r="I46" s="114"/>
      <c r="J46" s="114"/>
      <c r="K46" s="114"/>
      <c r="L46" s="114"/>
    </row>
    <row r="47" spans="1:42" ht="24.9" customHeight="1">
      <c r="A47" s="35"/>
      <c r="C47" s="113"/>
      <c r="D47" s="114"/>
      <c r="E47" s="114"/>
      <c r="G47" s="114"/>
      <c r="H47" s="114"/>
      <c r="I47" s="114"/>
      <c r="J47" s="114"/>
      <c r="K47" s="114"/>
      <c r="L47" s="114"/>
      <c r="M47" s="560"/>
      <c r="N47" s="560"/>
      <c r="O47" s="560"/>
      <c r="P47" s="560"/>
      <c r="Q47" s="560"/>
      <c r="R47" s="560"/>
      <c r="S47" s="560"/>
      <c r="T47" s="114" t="s">
        <v>100</v>
      </c>
      <c r="V47" s="113" t="s">
        <v>101</v>
      </c>
      <c r="W47" s="34"/>
      <c r="X47" s="114"/>
      <c r="Y47" s="34"/>
      <c r="Z47" s="545"/>
      <c r="AA47" s="545"/>
      <c r="AB47" s="545"/>
      <c r="AC47" s="545"/>
      <c r="AD47" s="545"/>
      <c r="AE47" s="545"/>
      <c r="AF47" s="545"/>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 customHeight="1">
      <c r="A53" s="35"/>
      <c r="B53" s="34" t="s">
        <v>106</v>
      </c>
      <c r="H53" s="114"/>
      <c r="I53" s="114"/>
      <c r="J53" s="114"/>
      <c r="K53" s="114"/>
      <c r="L53" s="114"/>
      <c r="M53" s="114"/>
      <c r="N53" s="114"/>
      <c r="O53" s="114"/>
      <c r="P53" s="114"/>
      <c r="Q53" s="114"/>
      <c r="R53" s="114"/>
      <c r="S53" s="114"/>
    </row>
    <row r="54" spans="1:37" ht="24.9"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 customHeight="1">
      <c r="A57" s="35"/>
      <c r="B57" s="113" t="s">
        <v>112</v>
      </c>
      <c r="C57" s="34"/>
      <c r="D57" s="114"/>
      <c r="E57" s="114"/>
      <c r="G57" s="114"/>
      <c r="H57" s="114"/>
      <c r="I57" s="114"/>
      <c r="J57" s="114"/>
      <c r="K57" s="114"/>
      <c r="L57" s="114"/>
      <c r="AK57" s="170" t="s">
        <v>113</v>
      </c>
    </row>
    <row r="58" spans="1:37" ht="24.9" customHeight="1">
      <c r="A58" s="35"/>
      <c r="B58" s="113"/>
      <c r="C58" s="34"/>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70">
        <v>6</v>
      </c>
    </row>
    <row r="59" spans="1:37" ht="24.9"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B60" s="113"/>
      <c r="C60" s="34"/>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70">
        <v>2</v>
      </c>
    </row>
    <row r="61" spans="1:37" ht="24.9"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 customHeight="1">
      <c r="A62" s="35"/>
      <c r="B62" s="34"/>
      <c r="C62" s="113"/>
      <c r="D62" s="114"/>
      <c r="E62" s="114"/>
      <c r="G62" s="114"/>
      <c r="H62" s="114"/>
      <c r="I62" s="114"/>
      <c r="J62" s="114"/>
      <c r="K62" s="114"/>
      <c r="L62" s="114"/>
      <c r="M62" s="545"/>
      <c r="N62" s="545"/>
      <c r="O62" s="545"/>
      <c r="P62" s="545"/>
      <c r="Q62" s="545"/>
      <c r="R62" s="545"/>
      <c r="S62" s="545"/>
      <c r="T62" s="114" t="s">
        <v>114</v>
      </c>
      <c r="V62" s="113" t="s">
        <v>101</v>
      </c>
      <c r="X62" s="114"/>
      <c r="Z62" s="545"/>
      <c r="AA62" s="545"/>
      <c r="AB62" s="545"/>
      <c r="AC62" s="545"/>
      <c r="AD62" s="545"/>
      <c r="AE62" s="545"/>
      <c r="AF62" s="545"/>
      <c r="AG62" s="114" t="s">
        <v>115</v>
      </c>
      <c r="AK62" s="170">
        <v>28</v>
      </c>
    </row>
    <row r="63" spans="1:37" ht="24.9"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 customHeight="1">
      <c r="A64" s="35"/>
      <c r="B64" s="34"/>
      <c r="C64" s="113"/>
      <c r="D64" s="114"/>
      <c r="E64" s="114"/>
      <c r="G64" s="114"/>
      <c r="H64" s="114"/>
      <c r="I64" s="114"/>
      <c r="J64" s="114"/>
      <c r="K64" s="114"/>
      <c r="L64" s="114"/>
      <c r="M64" s="545"/>
      <c r="N64" s="545"/>
      <c r="O64" s="545"/>
      <c r="P64" s="545"/>
      <c r="Q64" s="545"/>
      <c r="R64" s="545"/>
      <c r="S64" s="545"/>
      <c r="T64" s="114" t="s">
        <v>114</v>
      </c>
      <c r="U64" s="34"/>
      <c r="V64" s="113" t="s">
        <v>101</v>
      </c>
      <c r="W64" s="34"/>
      <c r="X64" s="114"/>
      <c r="Y64" s="34"/>
      <c r="Z64" s="545"/>
      <c r="AA64" s="545"/>
      <c r="AB64" s="545"/>
      <c r="AC64" s="545"/>
      <c r="AD64" s="545"/>
      <c r="AE64" s="545"/>
      <c r="AF64" s="545"/>
      <c r="AG64" s="114" t="s">
        <v>115</v>
      </c>
      <c r="AK64" s="170">
        <v>7</v>
      </c>
    </row>
    <row r="65" spans="1:37" ht="24.9"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 customHeight="1">
      <c r="A66" s="35"/>
      <c r="B66" s="113"/>
      <c r="C66" s="34"/>
      <c r="D66" s="114"/>
      <c r="E66" s="114"/>
      <c r="G66" s="114"/>
      <c r="H66" s="114"/>
      <c r="I66" s="114"/>
      <c r="J66" s="114"/>
      <c r="K66" s="114"/>
      <c r="L66" s="114"/>
      <c r="M66" s="545"/>
      <c r="N66" s="545"/>
      <c r="O66" s="545"/>
      <c r="P66" s="545"/>
      <c r="Q66" s="545"/>
      <c r="R66" s="545"/>
      <c r="S66" s="545"/>
      <c r="T66" s="114" t="s">
        <v>114</v>
      </c>
      <c r="U66" s="34"/>
      <c r="V66" s="113" t="s">
        <v>101</v>
      </c>
      <c r="W66" s="34"/>
      <c r="X66" s="114"/>
      <c r="Y66" s="34"/>
      <c r="Z66" s="545"/>
      <c r="AA66" s="545"/>
      <c r="AB66" s="545"/>
      <c r="AC66" s="545"/>
      <c r="AD66" s="545"/>
      <c r="AE66" s="545"/>
      <c r="AF66" s="545"/>
      <c r="AG66" s="114" t="s">
        <v>115</v>
      </c>
      <c r="AK66" s="170">
        <v>10</v>
      </c>
    </row>
    <row r="67" spans="1:37" ht="24.9"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 customHeight="1">
      <c r="A68" s="35"/>
      <c r="B68" s="34"/>
      <c r="C68" s="113"/>
      <c r="D68" s="114"/>
      <c r="E68" s="114"/>
      <c r="G68" s="114"/>
      <c r="H68" s="114"/>
      <c r="I68" s="114"/>
      <c r="J68" s="114"/>
      <c r="K68" s="114"/>
      <c r="L68" s="114"/>
      <c r="M68" s="545"/>
      <c r="N68" s="545"/>
      <c r="O68" s="545"/>
      <c r="P68" s="545"/>
      <c r="Q68" s="545"/>
      <c r="R68" s="545"/>
      <c r="S68" s="545"/>
      <c r="T68" s="114" t="s">
        <v>114</v>
      </c>
      <c r="V68" s="113" t="s">
        <v>101</v>
      </c>
      <c r="X68" s="114"/>
      <c r="Z68" s="545"/>
      <c r="AA68" s="545"/>
      <c r="AB68" s="545"/>
      <c r="AC68" s="545"/>
      <c r="AD68" s="545"/>
      <c r="AE68" s="545"/>
      <c r="AF68" s="545"/>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 customHeight="1">
      <c r="A70" s="35"/>
      <c r="B70" s="34"/>
      <c r="C70" s="113"/>
      <c r="D70" s="114"/>
      <c r="E70" s="114"/>
      <c r="G70" s="114"/>
      <c r="H70" s="114"/>
      <c r="I70" s="114"/>
      <c r="J70" s="114"/>
      <c r="K70" s="114"/>
      <c r="L70" s="114"/>
      <c r="M70" s="545"/>
      <c r="N70" s="545"/>
      <c r="O70" s="545"/>
      <c r="P70" s="545"/>
      <c r="Q70" s="545"/>
      <c r="R70" s="545"/>
      <c r="S70" s="545"/>
      <c r="T70" s="114" t="s">
        <v>114</v>
      </c>
      <c r="V70" s="113" t="s">
        <v>101</v>
      </c>
      <c r="X70" s="114"/>
      <c r="Z70" s="545"/>
      <c r="AA70" s="545"/>
      <c r="AB70" s="545"/>
      <c r="AC70" s="545"/>
      <c r="AD70" s="545"/>
      <c r="AE70" s="545"/>
      <c r="AF70" s="545"/>
      <c r="AG70" s="114" t="s">
        <v>115</v>
      </c>
      <c r="AK70" s="170">
        <v>41</v>
      </c>
    </row>
    <row r="71" spans="1:37" ht="24.9"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 customHeight="1">
      <c r="A72" s="35"/>
      <c r="B72" s="34"/>
      <c r="C72" s="113"/>
      <c r="D72" s="114"/>
      <c r="E72" s="114"/>
      <c r="G72" s="114"/>
      <c r="H72" s="114"/>
      <c r="I72" s="114"/>
      <c r="J72" s="114"/>
      <c r="K72" s="114"/>
      <c r="L72" s="114"/>
      <c r="M72" s="545"/>
      <c r="N72" s="545"/>
      <c r="O72" s="545"/>
      <c r="P72" s="545"/>
      <c r="Q72" s="545"/>
      <c r="R72" s="545"/>
      <c r="S72" s="545"/>
      <c r="T72" s="114" t="s">
        <v>114</v>
      </c>
      <c r="U72" s="34"/>
      <c r="V72" s="113" t="s">
        <v>101</v>
      </c>
      <c r="W72" s="34"/>
      <c r="X72" s="114"/>
      <c r="Y72" s="34"/>
      <c r="Z72" s="545"/>
      <c r="AA72" s="545"/>
      <c r="AB72" s="545"/>
      <c r="AC72" s="545"/>
      <c r="AD72" s="545"/>
      <c r="AE72" s="545"/>
      <c r="AF72" s="545"/>
      <c r="AG72" s="114" t="s">
        <v>115</v>
      </c>
      <c r="AK72" s="170">
        <v>10</v>
      </c>
    </row>
    <row r="73" spans="1:37" ht="24.9"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 customHeight="1">
      <c r="A79" s="35"/>
      <c r="C79" s="113"/>
      <c r="D79" s="114"/>
      <c r="E79" s="114"/>
      <c r="G79" s="114"/>
      <c r="H79" s="114"/>
      <c r="I79" s="114"/>
      <c r="J79" s="114"/>
      <c r="K79" s="114"/>
      <c r="L79" s="114"/>
      <c r="M79" s="559">
        <f>SUM(M57:S72)</f>
        <v>0</v>
      </c>
      <c r="N79" s="559"/>
      <c r="O79" s="559"/>
      <c r="P79" s="559"/>
      <c r="Q79" s="559"/>
      <c r="R79" s="559"/>
      <c r="S79" s="559"/>
      <c r="T79" s="114" t="s">
        <v>114</v>
      </c>
      <c r="U79" s="34"/>
      <c r="V79" s="113" t="s">
        <v>101</v>
      </c>
      <c r="W79" s="34"/>
      <c r="X79" s="114"/>
      <c r="Y79" s="34"/>
      <c r="Z79" s="559">
        <f>SUM(Z57:AF72)</f>
        <v>0</v>
      </c>
      <c r="AA79" s="559"/>
      <c r="AB79" s="559"/>
      <c r="AC79" s="559"/>
      <c r="AD79" s="559"/>
      <c r="AE79" s="559"/>
      <c r="AF79" s="559"/>
      <c r="AG79" s="114" t="s">
        <v>115</v>
      </c>
    </row>
    <row r="80" spans="1:37" ht="24.9"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 customHeight="1">
      <c r="A81" s="35"/>
      <c r="C81" s="113"/>
      <c r="D81" s="114"/>
      <c r="E81" s="114"/>
      <c r="G81" s="114"/>
      <c r="H81" s="114"/>
      <c r="I81" s="114"/>
      <c r="J81" s="114"/>
      <c r="K81" s="114"/>
      <c r="L81" s="114"/>
      <c r="M81" s="559">
        <f>M58*AK58+M60*AK60+M62*AK62+M64*AK64+M66*AK66+M68*AK68+M70*AK70+M72*AK72</f>
        <v>0</v>
      </c>
      <c r="N81" s="559"/>
      <c r="O81" s="559"/>
      <c r="P81" s="559"/>
      <c r="Q81" s="559"/>
      <c r="R81" s="559"/>
      <c r="S81" s="559"/>
      <c r="T81" s="114" t="s">
        <v>129</v>
      </c>
      <c r="U81" s="34"/>
      <c r="V81" s="113" t="s">
        <v>101</v>
      </c>
      <c r="W81" s="34"/>
      <c r="X81" s="114"/>
      <c r="Y81" s="34"/>
      <c r="Z81" s="559">
        <f>Z58*AK58+Z60*AK60+Z62*AK62+Z64*AK64+Z66*AK66+Z68*AK68+Z70*AK70+Z72*AK72</f>
        <v>0</v>
      </c>
      <c r="AA81" s="559"/>
      <c r="AB81" s="559"/>
      <c r="AC81" s="559"/>
      <c r="AD81" s="559"/>
      <c r="AE81" s="559"/>
      <c r="AF81" s="559"/>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 customHeight="1">
      <c r="A84" s="35"/>
      <c r="B84" s="113"/>
      <c r="D84" s="114"/>
      <c r="E84" s="114"/>
      <c r="G84" s="114"/>
      <c r="H84" s="114"/>
      <c r="I84" s="114"/>
      <c r="J84" s="114"/>
      <c r="K84" s="114"/>
      <c r="L84" s="114"/>
      <c r="M84" s="578" t="str">
        <f>IFERROR(ROUNDDOWN(M81*10/M47,4),"")</f>
        <v/>
      </c>
      <c r="N84" s="578"/>
      <c r="O84" s="578"/>
      <c r="P84" s="578"/>
      <c r="Q84" s="578"/>
      <c r="R84" s="578"/>
      <c r="S84" s="578"/>
      <c r="T84" s="114"/>
      <c r="U84" s="34"/>
      <c r="V84" s="113" t="s">
        <v>101</v>
      </c>
      <c r="W84" s="34"/>
      <c r="X84" s="114"/>
      <c r="Y84" s="34"/>
      <c r="Z84" s="562" t="str">
        <f>IFERROR(Z81*10/Z47,"")</f>
        <v/>
      </c>
      <c r="AA84" s="562"/>
      <c r="AB84" s="562"/>
      <c r="AC84" s="562"/>
      <c r="AD84" s="562"/>
      <c r="AE84" s="562"/>
      <c r="AF84" s="562"/>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 customHeight="1">
      <c r="A86" s="35"/>
      <c r="B86" s="113" t="s">
        <v>133</v>
      </c>
      <c r="D86" s="114"/>
      <c r="E86" s="114"/>
      <c r="G86" s="114"/>
      <c r="H86" s="114"/>
      <c r="I86" s="114"/>
      <c r="J86" s="114"/>
      <c r="K86" s="114"/>
      <c r="L86" s="114"/>
    </row>
    <row r="87" spans="1:37" ht="24.9" customHeight="1">
      <c r="A87" s="35"/>
      <c r="C87" s="113"/>
      <c r="D87" s="114"/>
      <c r="E87" s="114"/>
      <c r="M87" s="561" t="str">
        <f>IFERROR(IF((M47*1.2%-(M81*10))/(((M58+M62+M64+M66+M70+M72)*8+M60+M68)*10)&lt;0,0,(M47*1.2%-(M81*10))/(((M58+M62+M64+M66+M70+M72)*8+M60+M68)*10)),"")</f>
        <v/>
      </c>
      <c r="N87" s="561"/>
      <c r="O87" s="561"/>
      <c r="P87" s="561"/>
      <c r="Q87" s="561"/>
      <c r="R87" s="561"/>
      <c r="S87" s="561"/>
      <c r="T87" s="114"/>
      <c r="V87" s="113" t="s">
        <v>101</v>
      </c>
      <c r="Z87" s="561" t="str">
        <f>IFERROR(IF((Z47*1.2%-(Z81*10))/(((Z58+Z62+Z64+Z66+Z70+Z72)*8+Z60+Z68)*10)&lt;0,0,(Z47*1.2%-(Z81*10))/(((Z58+Z62+Z64+Z66+Z70+Z72)*8+Z60+Z68)*10)),"")</f>
        <v/>
      </c>
      <c r="AA87" s="561"/>
      <c r="AB87" s="561"/>
      <c r="AC87" s="561"/>
      <c r="AD87" s="561"/>
      <c r="AE87" s="561"/>
      <c r="AF87" s="561"/>
      <c r="AG87" s="114" t="s">
        <v>134</v>
      </c>
    </row>
    <row r="88" spans="1:37" ht="24.9"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8" t="s">
        <v>135</v>
      </c>
      <c r="C89" s="558"/>
      <c r="D89" s="558"/>
      <c r="E89" s="558"/>
      <c r="F89" s="563" t="s">
        <v>136</v>
      </c>
      <c r="G89" s="563"/>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row>
    <row r="90" spans="1:37" ht="20.100000000000001" customHeight="1">
      <c r="A90" s="35"/>
      <c r="B90" s="558"/>
      <c r="C90" s="558"/>
      <c r="D90" s="558"/>
      <c r="E90" s="558"/>
      <c r="F90" s="565" t="s">
        <v>137</v>
      </c>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row>
    <row r="91" spans="1:37" ht="20.100000000000001" customHeight="1">
      <c r="A91" s="35"/>
      <c r="B91" s="558"/>
      <c r="C91" s="558"/>
      <c r="D91" s="558"/>
      <c r="E91" s="558"/>
      <c r="G91" s="73"/>
      <c r="H91" s="73"/>
      <c r="I91" s="73"/>
      <c r="J91" s="566" t="s">
        <v>138</v>
      </c>
      <c r="K91" s="566"/>
      <c r="L91" s="566"/>
      <c r="M91" s="566"/>
      <c r="N91" s="566"/>
      <c r="O91" s="566"/>
      <c r="P91" s="566"/>
      <c r="Q91" s="566"/>
      <c r="R91" s="566"/>
      <c r="S91" s="566"/>
      <c r="T91" s="566"/>
      <c r="U91" s="566"/>
      <c r="V91" s="566"/>
      <c r="W91" s="566"/>
      <c r="X91" s="566"/>
      <c r="Y91" s="566"/>
      <c r="Z91" s="566"/>
      <c r="AA91" s="566"/>
      <c r="AB91" s="566"/>
      <c r="AC91" s="566"/>
      <c r="AD91" s="566"/>
      <c r="AE91" s="73"/>
      <c r="AF91" s="73"/>
      <c r="AG91" s="73"/>
      <c r="AH91" s="73"/>
    </row>
    <row r="92" spans="1:37" ht="20.100000000000001" customHeight="1">
      <c r="A92" s="35"/>
      <c r="B92" s="558"/>
      <c r="C92" s="558"/>
      <c r="D92" s="558"/>
      <c r="E92" s="558"/>
      <c r="G92" s="72"/>
      <c r="H92" s="72"/>
      <c r="I92" s="72"/>
      <c r="J92" s="567" t="s">
        <v>139</v>
      </c>
      <c r="K92" s="567"/>
      <c r="L92" s="567"/>
      <c r="M92" s="567"/>
      <c r="N92" s="567"/>
      <c r="O92" s="567"/>
      <c r="P92" s="567"/>
      <c r="Q92" s="567"/>
      <c r="R92" s="567"/>
      <c r="S92" s="567"/>
      <c r="T92" s="567"/>
      <c r="U92" s="567"/>
      <c r="V92" s="567"/>
      <c r="W92" s="567"/>
      <c r="X92" s="567"/>
      <c r="Y92" s="567"/>
      <c r="Z92" s="567"/>
      <c r="AA92" s="567"/>
      <c r="AB92" s="567"/>
      <c r="AC92" s="567"/>
      <c r="AD92" s="567"/>
      <c r="AE92" s="72"/>
      <c r="AF92" s="72"/>
      <c r="AG92" s="72"/>
      <c r="AH92" s="72"/>
    </row>
    <row r="93" spans="1:37" ht="20.100000000000001" customHeight="1">
      <c r="A93" s="35"/>
      <c r="B93" s="558"/>
      <c r="C93" s="558"/>
      <c r="D93" s="558"/>
      <c r="E93" s="558"/>
      <c r="G93" s="71"/>
      <c r="H93" s="71"/>
      <c r="I93" s="71"/>
      <c r="J93" s="567" t="s">
        <v>140</v>
      </c>
      <c r="K93" s="567"/>
      <c r="L93" s="567"/>
      <c r="M93" s="567"/>
      <c r="N93" s="567"/>
      <c r="O93" s="567"/>
      <c r="P93" s="567"/>
      <c r="Q93" s="567"/>
      <c r="R93" s="567"/>
      <c r="S93" s="567"/>
      <c r="T93" s="567"/>
      <c r="U93" s="567"/>
      <c r="V93" s="567"/>
      <c r="W93" s="567"/>
      <c r="X93" s="567"/>
      <c r="Y93" s="567"/>
      <c r="Z93" s="567"/>
      <c r="AA93" s="567"/>
      <c r="AB93" s="567"/>
      <c r="AC93" s="567"/>
      <c r="AD93" s="567"/>
      <c r="AE93" s="72" t="s">
        <v>141</v>
      </c>
      <c r="AF93" s="72"/>
      <c r="AG93" s="72"/>
      <c r="AH93" s="72"/>
    </row>
    <row r="94" spans="1:37" ht="20.100000000000001" customHeight="1">
      <c r="A94" s="35"/>
      <c r="B94" s="558"/>
      <c r="C94" s="558"/>
      <c r="D94" s="558"/>
      <c r="E94" s="558"/>
      <c r="G94" s="72"/>
      <c r="H94" s="72"/>
      <c r="I94" s="72"/>
      <c r="J94" s="567" t="s">
        <v>142</v>
      </c>
      <c r="K94" s="567"/>
      <c r="L94" s="567"/>
      <c r="M94" s="567"/>
      <c r="N94" s="567"/>
      <c r="O94" s="567"/>
      <c r="P94" s="567"/>
      <c r="Q94" s="567"/>
      <c r="R94" s="567"/>
      <c r="S94" s="567"/>
      <c r="T94" s="567"/>
      <c r="U94" s="567"/>
      <c r="V94" s="567"/>
      <c r="W94" s="567"/>
      <c r="X94" s="567"/>
      <c r="Y94" s="567"/>
      <c r="Z94" s="567"/>
      <c r="AA94" s="567"/>
      <c r="AB94" s="567"/>
      <c r="AC94" s="567"/>
      <c r="AD94" s="567"/>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 customHeight="1">
      <c r="A98" s="35"/>
      <c r="B98" s="113"/>
      <c r="D98" s="114"/>
      <c r="E98" s="114"/>
      <c r="G98" s="114"/>
      <c r="J98" s="564" t="str">
        <f>IF(AK98&lt;=1.1,IF(AK98&gt;=0.9,"☑","□"),"□")</f>
        <v>□</v>
      </c>
      <c r="K98" s="564"/>
      <c r="L98" s="113" t="s">
        <v>1469</v>
      </c>
      <c r="M98" s="114"/>
      <c r="N98" s="114"/>
      <c r="O98" s="114"/>
      <c r="P98" s="114"/>
      <c r="Q98" s="114"/>
      <c r="R98" s="114"/>
      <c r="S98" s="114"/>
      <c r="T98" s="114"/>
      <c r="U98" s="114"/>
      <c r="V98" s="114"/>
      <c r="AK98" s="174" t="str">
        <f>IFERROR(M47/Z47,"")</f>
        <v/>
      </c>
    </row>
    <row r="99" spans="1:40" ht="24.9" customHeight="1">
      <c r="A99" s="35"/>
      <c r="B99" s="113"/>
      <c r="C99" s="44" t="s">
        <v>145</v>
      </c>
      <c r="D99" s="114"/>
      <c r="E99" s="114"/>
      <c r="G99" s="114"/>
      <c r="J99" s="564" t="str">
        <f>IF(AK99&lt;=1.1,IF(AK99&gt;=0.9,"☑","□"),"□")</f>
        <v>□</v>
      </c>
      <c r="K99" s="564"/>
      <c r="L99" s="41" t="s">
        <v>1470</v>
      </c>
      <c r="M99" s="114"/>
      <c r="N99" s="114"/>
      <c r="O99" s="114"/>
      <c r="P99" s="114"/>
      <c r="Q99" s="114"/>
      <c r="R99" s="114"/>
      <c r="S99" s="114"/>
      <c r="T99" s="114"/>
      <c r="U99" s="114"/>
      <c r="V99" s="114"/>
      <c r="AK99" s="174" t="str">
        <f>IFERROR(M81/Z81,"")</f>
        <v/>
      </c>
    </row>
    <row r="100" spans="1:40" ht="24.9" customHeight="1">
      <c r="A100" s="35"/>
      <c r="B100" s="113"/>
      <c r="D100" s="114"/>
      <c r="E100" s="114"/>
      <c r="G100" s="114"/>
      <c r="J100" s="564" t="str">
        <f>IF(AK100&lt;=1.1,IF(AK100&gt;=0.9,"☑","□"),"□")</f>
        <v>□</v>
      </c>
      <c r="K100" s="564"/>
      <c r="L100" s="41" t="s">
        <v>1471</v>
      </c>
      <c r="M100" s="114"/>
      <c r="N100" s="114"/>
      <c r="O100" s="114"/>
      <c r="P100" s="114"/>
      <c r="Q100" s="114"/>
      <c r="R100" s="114"/>
      <c r="S100" s="114"/>
      <c r="T100" s="114"/>
      <c r="U100" s="114"/>
      <c r="V100" s="114"/>
      <c r="AK100" s="174" t="str">
        <f>IFERROR(M79/Z79,"")</f>
        <v/>
      </c>
    </row>
    <row r="101" spans="1:40" ht="24.9" customHeight="1">
      <c r="A101" s="35"/>
      <c r="B101" s="113"/>
      <c r="D101" s="114"/>
      <c r="E101" s="114"/>
      <c r="G101" s="114"/>
      <c r="J101" s="564" t="str">
        <f>IF(AK101&lt;=1.1,IF(AK101&gt;=0.9,"☑","□"),"□")</f>
        <v>□</v>
      </c>
      <c r="K101" s="564"/>
      <c r="L101" s="113" t="s">
        <v>1472</v>
      </c>
      <c r="M101" s="114"/>
      <c r="N101" s="114"/>
      <c r="O101" s="114"/>
      <c r="P101" s="114"/>
      <c r="Q101" s="114"/>
      <c r="R101" s="114"/>
      <c r="S101" s="114"/>
      <c r="T101" s="114"/>
      <c r="U101" s="114"/>
      <c r="V101" s="114"/>
      <c r="AK101" s="174" t="str">
        <f>IFERROR(M87/Z87,"")</f>
        <v/>
      </c>
    </row>
    <row r="102" spans="1:40" ht="24.9"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 customHeight="1">
      <c r="A105" s="35"/>
      <c r="B105" s="44" t="s">
        <v>149</v>
      </c>
      <c r="E105" s="114"/>
      <c r="F105" s="114"/>
      <c r="G105" s="114"/>
      <c r="H105" s="114"/>
      <c r="I105" s="114"/>
      <c r="J105" s="114"/>
      <c r="K105" s="114"/>
      <c r="L105" s="114"/>
      <c r="M105" s="114"/>
      <c r="N105" s="114"/>
      <c r="O105" s="114"/>
    </row>
    <row r="106" spans="1:40" ht="24.9" customHeight="1">
      <c r="A106" s="35"/>
      <c r="D106" s="551" t="str">
        <f>IFERROR(IF(OR(AK34*AK37*AK84=0,M87&lt;=0),"算定不可",(VLOOKUP("該当",'リスト（外来）'!J:L,3,FALSE))),"")</f>
        <v>算定不可</v>
      </c>
      <c r="E106" s="551"/>
      <c r="F106" s="551"/>
      <c r="G106" s="551"/>
      <c r="H106" s="551"/>
      <c r="I106" s="551"/>
      <c r="J106" s="551"/>
      <c r="K106" s="551"/>
      <c r="L106" s="551"/>
      <c r="M106" s="551"/>
      <c r="N106" s="551"/>
      <c r="O106" s="551"/>
      <c r="P106" s="551"/>
      <c r="R106" s="551" t="str">
        <f>IFERROR(IF(OR(AK34*AK37*AK84=0,M87&lt;=0),"算定不可",(VLOOKUP("該当",'リスト（外来）'!J:N,4,FALSE))),"")</f>
        <v>算定不可</v>
      </c>
      <c r="S106" s="551"/>
      <c r="T106" s="551"/>
      <c r="U106" s="551"/>
      <c r="V106" s="551"/>
      <c r="W106" s="551"/>
      <c r="X106" s="551"/>
      <c r="Y106" s="551"/>
      <c r="Z106" s="551"/>
      <c r="AA106" s="551"/>
      <c r="AB106" s="551"/>
      <c r="AC106" s="551"/>
      <c r="AD106" s="551"/>
      <c r="AK106" s="170">
        <f>IFERROR(VLOOKUP(D106,'リスト（外来）'!L:N,3,FALSE),0)</f>
        <v>0</v>
      </c>
    </row>
    <row r="107" spans="1:40" ht="24.9"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 customHeight="1">
      <c r="A108" s="35"/>
      <c r="D108" s="555" t="s">
        <v>151</v>
      </c>
      <c r="E108" s="556"/>
      <c r="F108" s="553" t="s">
        <v>152</v>
      </c>
      <c r="G108" s="553"/>
      <c r="H108" s="553"/>
      <c r="I108" s="553"/>
      <c r="J108" s="553"/>
      <c r="K108" s="553"/>
      <c r="L108" s="553"/>
      <c r="M108" s="553"/>
      <c r="N108" s="553"/>
      <c r="O108" s="553"/>
      <c r="P108" s="554"/>
      <c r="Q108" s="114"/>
      <c r="R108" s="555" t="s">
        <v>151</v>
      </c>
      <c r="S108" s="556"/>
      <c r="T108" s="553" t="s">
        <v>152</v>
      </c>
      <c r="U108" s="553"/>
      <c r="V108" s="553"/>
      <c r="W108" s="553"/>
      <c r="X108" s="553"/>
      <c r="Y108" s="553"/>
      <c r="Z108" s="553"/>
      <c r="AA108" s="553"/>
      <c r="AB108" s="553"/>
      <c r="AC108" s="553"/>
      <c r="AD108" s="554"/>
      <c r="AK108" s="170">
        <v>1</v>
      </c>
      <c r="AL108" s="171">
        <v>1</v>
      </c>
      <c r="AM108" s="171">
        <v>7</v>
      </c>
      <c r="AN108" s="171">
        <v>7</v>
      </c>
    </row>
    <row r="109" spans="1:40" ht="24.9" customHeight="1">
      <c r="A109" s="35"/>
      <c r="B109" s="113"/>
      <c r="C109" s="114"/>
      <c r="D109" s="555" t="s">
        <v>151</v>
      </c>
      <c r="E109" s="556"/>
      <c r="F109" s="553" t="s">
        <v>153</v>
      </c>
      <c r="G109" s="553"/>
      <c r="H109" s="553"/>
      <c r="I109" s="553"/>
      <c r="J109" s="553"/>
      <c r="K109" s="553"/>
      <c r="L109" s="553"/>
      <c r="M109" s="553"/>
      <c r="N109" s="553"/>
      <c r="O109" s="553"/>
      <c r="P109" s="554"/>
      <c r="R109" s="555" t="s">
        <v>151</v>
      </c>
      <c r="S109" s="556"/>
      <c r="T109" s="553" t="s">
        <v>154</v>
      </c>
      <c r="U109" s="553"/>
      <c r="V109" s="553"/>
      <c r="W109" s="553"/>
      <c r="X109" s="553"/>
      <c r="Y109" s="553"/>
      <c r="Z109" s="553"/>
      <c r="AA109" s="553"/>
      <c r="AB109" s="553"/>
      <c r="AC109" s="553"/>
      <c r="AD109" s="554"/>
      <c r="AK109" s="170">
        <v>1</v>
      </c>
      <c r="AL109" s="171">
        <f>IF(AK$106&gt;=AK109,1,0)</f>
        <v>0</v>
      </c>
    </row>
    <row r="110" spans="1:40" ht="24.9" customHeight="1">
      <c r="A110" s="35"/>
      <c r="B110" s="113"/>
      <c r="C110" s="114"/>
      <c r="D110" s="555" t="s">
        <v>151</v>
      </c>
      <c r="E110" s="556"/>
      <c r="F110" s="553" t="s">
        <v>155</v>
      </c>
      <c r="G110" s="553"/>
      <c r="H110" s="553"/>
      <c r="I110" s="553"/>
      <c r="J110" s="553"/>
      <c r="K110" s="553"/>
      <c r="L110" s="553"/>
      <c r="M110" s="553"/>
      <c r="N110" s="553"/>
      <c r="O110" s="553"/>
      <c r="P110" s="554"/>
      <c r="R110" s="555" t="s">
        <v>151</v>
      </c>
      <c r="S110" s="556"/>
      <c r="T110" s="553" t="s">
        <v>156</v>
      </c>
      <c r="U110" s="553"/>
      <c r="V110" s="553"/>
      <c r="W110" s="553"/>
      <c r="X110" s="553"/>
      <c r="Y110" s="553"/>
      <c r="Z110" s="553"/>
      <c r="AA110" s="553"/>
      <c r="AB110" s="553"/>
      <c r="AC110" s="553"/>
      <c r="AD110" s="554"/>
      <c r="AK110" s="170">
        <v>2</v>
      </c>
      <c r="AL110" s="171">
        <f>IF(AK$106&gt;=AK110,1,0)</f>
        <v>0</v>
      </c>
    </row>
    <row r="111" spans="1:40" ht="24.9" customHeight="1">
      <c r="A111" s="35"/>
      <c r="B111" s="113"/>
      <c r="C111" s="114"/>
      <c r="D111" s="555" t="s">
        <v>151</v>
      </c>
      <c r="E111" s="556"/>
      <c r="F111" s="553" t="s">
        <v>157</v>
      </c>
      <c r="G111" s="553"/>
      <c r="H111" s="553"/>
      <c r="I111" s="553"/>
      <c r="J111" s="553"/>
      <c r="K111" s="553"/>
      <c r="L111" s="553"/>
      <c r="M111" s="553"/>
      <c r="N111" s="553"/>
      <c r="O111" s="553"/>
      <c r="P111" s="554"/>
      <c r="R111" s="555" t="s">
        <v>151</v>
      </c>
      <c r="S111" s="556"/>
      <c r="T111" s="553" t="s">
        <v>158</v>
      </c>
      <c r="U111" s="553"/>
      <c r="V111" s="553"/>
      <c r="W111" s="553"/>
      <c r="X111" s="553"/>
      <c r="Y111" s="553"/>
      <c r="Z111" s="553"/>
      <c r="AA111" s="553"/>
      <c r="AB111" s="553"/>
      <c r="AC111" s="553"/>
      <c r="AD111" s="554"/>
      <c r="AK111" s="170">
        <v>3</v>
      </c>
      <c r="AL111" s="171">
        <f>IF(AK$106&gt;=AK111,1,0)</f>
        <v>0</v>
      </c>
    </row>
    <row r="112" spans="1:40" ht="24.9" customHeight="1">
      <c r="A112" s="35"/>
      <c r="B112" s="113"/>
      <c r="C112" s="114"/>
      <c r="D112" s="555" t="s">
        <v>151</v>
      </c>
      <c r="E112" s="556"/>
      <c r="F112" s="553" t="s">
        <v>159</v>
      </c>
      <c r="G112" s="553"/>
      <c r="H112" s="553"/>
      <c r="I112" s="553"/>
      <c r="J112" s="553"/>
      <c r="K112" s="553"/>
      <c r="L112" s="553"/>
      <c r="M112" s="553"/>
      <c r="N112" s="553"/>
      <c r="O112" s="553"/>
      <c r="P112" s="554"/>
      <c r="R112" s="555" t="s">
        <v>151</v>
      </c>
      <c r="S112" s="556"/>
      <c r="T112" s="553" t="s">
        <v>160</v>
      </c>
      <c r="U112" s="553"/>
      <c r="V112" s="553"/>
      <c r="W112" s="553"/>
      <c r="X112" s="553"/>
      <c r="Y112" s="553"/>
      <c r="Z112" s="553"/>
      <c r="AA112" s="553"/>
      <c r="AB112" s="553"/>
      <c r="AC112" s="553"/>
      <c r="AD112" s="554"/>
      <c r="AK112" s="170">
        <v>4</v>
      </c>
      <c r="AL112" s="171">
        <f t="shared" ref="AL112:AL116" si="0">IF(AK$106&gt;=AK112,1,0)</f>
        <v>0</v>
      </c>
    </row>
    <row r="113" spans="1:38" ht="24.9" customHeight="1">
      <c r="A113" s="35"/>
      <c r="B113" s="113"/>
      <c r="C113" s="114"/>
      <c r="D113" s="555" t="s">
        <v>151</v>
      </c>
      <c r="E113" s="556"/>
      <c r="F113" s="553" t="s">
        <v>161</v>
      </c>
      <c r="G113" s="553"/>
      <c r="H113" s="553"/>
      <c r="I113" s="553"/>
      <c r="J113" s="553"/>
      <c r="K113" s="553"/>
      <c r="L113" s="553"/>
      <c r="M113" s="553"/>
      <c r="N113" s="553"/>
      <c r="O113" s="553"/>
      <c r="P113" s="554"/>
      <c r="R113" s="555" t="s">
        <v>151</v>
      </c>
      <c r="S113" s="556"/>
      <c r="T113" s="553" t="s">
        <v>162</v>
      </c>
      <c r="U113" s="553"/>
      <c r="V113" s="553"/>
      <c r="W113" s="553"/>
      <c r="X113" s="553"/>
      <c r="Y113" s="553"/>
      <c r="Z113" s="553"/>
      <c r="AA113" s="553"/>
      <c r="AB113" s="553"/>
      <c r="AC113" s="553"/>
      <c r="AD113" s="554"/>
      <c r="AK113" s="170">
        <v>5</v>
      </c>
      <c r="AL113" s="171">
        <f t="shared" si="0"/>
        <v>0</v>
      </c>
    </row>
    <row r="114" spans="1:38" ht="24.9" customHeight="1">
      <c r="A114" s="35"/>
      <c r="B114" s="113"/>
      <c r="C114" s="114"/>
      <c r="D114" s="555" t="s">
        <v>151</v>
      </c>
      <c r="E114" s="556"/>
      <c r="F114" s="553" t="s">
        <v>163</v>
      </c>
      <c r="G114" s="553"/>
      <c r="H114" s="553"/>
      <c r="I114" s="553"/>
      <c r="J114" s="553"/>
      <c r="K114" s="553"/>
      <c r="L114" s="553"/>
      <c r="M114" s="553"/>
      <c r="N114" s="553"/>
      <c r="O114" s="553"/>
      <c r="P114" s="554"/>
      <c r="R114" s="555" t="s">
        <v>151</v>
      </c>
      <c r="S114" s="556"/>
      <c r="T114" s="553" t="s">
        <v>164</v>
      </c>
      <c r="U114" s="553"/>
      <c r="V114" s="553"/>
      <c r="W114" s="553"/>
      <c r="X114" s="553"/>
      <c r="Y114" s="553"/>
      <c r="Z114" s="553"/>
      <c r="AA114" s="553"/>
      <c r="AB114" s="553"/>
      <c r="AC114" s="553"/>
      <c r="AD114" s="554"/>
      <c r="AK114" s="170">
        <v>6</v>
      </c>
      <c r="AL114" s="171">
        <f t="shared" si="0"/>
        <v>0</v>
      </c>
    </row>
    <row r="115" spans="1:38" ht="24.9" customHeight="1">
      <c r="A115" s="35"/>
      <c r="B115" s="113"/>
      <c r="C115" s="114"/>
      <c r="D115" s="555" t="s">
        <v>151</v>
      </c>
      <c r="E115" s="556"/>
      <c r="F115" s="553" t="s">
        <v>165</v>
      </c>
      <c r="G115" s="553"/>
      <c r="H115" s="553"/>
      <c r="I115" s="553"/>
      <c r="J115" s="553"/>
      <c r="K115" s="553"/>
      <c r="L115" s="553"/>
      <c r="M115" s="553"/>
      <c r="N115" s="553"/>
      <c r="O115" s="553"/>
      <c r="P115" s="554"/>
      <c r="R115" s="555" t="s">
        <v>151</v>
      </c>
      <c r="S115" s="556"/>
      <c r="T115" s="553" t="s">
        <v>166</v>
      </c>
      <c r="U115" s="553"/>
      <c r="V115" s="553"/>
      <c r="W115" s="553"/>
      <c r="X115" s="553"/>
      <c r="Y115" s="553"/>
      <c r="Z115" s="553"/>
      <c r="AA115" s="553"/>
      <c r="AB115" s="553"/>
      <c r="AC115" s="553"/>
      <c r="AD115" s="554"/>
      <c r="AK115" s="170">
        <v>7</v>
      </c>
      <c r="AL115" s="171">
        <f t="shared" si="0"/>
        <v>0</v>
      </c>
    </row>
    <row r="116" spans="1:38" ht="24.9" customHeight="1">
      <c r="A116" s="35"/>
      <c r="B116" s="113"/>
      <c r="C116" s="114"/>
      <c r="D116" s="555" t="s">
        <v>151</v>
      </c>
      <c r="E116" s="556"/>
      <c r="F116" s="553" t="s">
        <v>167</v>
      </c>
      <c r="G116" s="553"/>
      <c r="H116" s="553"/>
      <c r="I116" s="553"/>
      <c r="J116" s="553"/>
      <c r="K116" s="553"/>
      <c r="L116" s="553"/>
      <c r="M116" s="553"/>
      <c r="N116" s="553"/>
      <c r="O116" s="553"/>
      <c r="P116" s="554"/>
      <c r="R116" s="555" t="s">
        <v>151</v>
      </c>
      <c r="S116" s="556"/>
      <c r="T116" s="553" t="s">
        <v>168</v>
      </c>
      <c r="U116" s="553"/>
      <c r="V116" s="553"/>
      <c r="W116" s="553"/>
      <c r="X116" s="553"/>
      <c r="Y116" s="553"/>
      <c r="Z116" s="553"/>
      <c r="AA116" s="553"/>
      <c r="AB116" s="553"/>
      <c r="AC116" s="553"/>
      <c r="AD116" s="554"/>
      <c r="AK116" s="170">
        <v>8</v>
      </c>
      <c r="AL116" s="171">
        <f t="shared" si="0"/>
        <v>0</v>
      </c>
    </row>
    <row r="117" spans="1:38" ht="24.9"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 customHeight="1">
      <c r="A118" s="44" t="s">
        <v>44</v>
      </c>
    </row>
    <row r="119" spans="1:38" ht="24.9" customHeight="1">
      <c r="A119" s="44" t="s">
        <v>45</v>
      </c>
    </row>
    <row r="120" spans="1:38" ht="24.9" customHeight="1">
      <c r="A120" s="44" t="s">
        <v>169</v>
      </c>
    </row>
    <row r="121" spans="1:38" ht="24.9" customHeight="1">
      <c r="A121" s="44" t="s">
        <v>170</v>
      </c>
    </row>
    <row r="122" spans="1:38" ht="24.9" customHeight="1">
      <c r="A122" s="44" t="s">
        <v>50</v>
      </c>
    </row>
    <row r="123" spans="1:38" ht="24.9" customHeight="1">
      <c r="A123" s="44" t="s">
        <v>51</v>
      </c>
    </row>
    <row r="124" spans="1:38" ht="24.9" customHeight="1">
      <c r="A124" s="44" t="s">
        <v>52</v>
      </c>
    </row>
    <row r="125" spans="1:38" ht="24.9" customHeight="1">
      <c r="A125" s="44" t="s">
        <v>171</v>
      </c>
    </row>
    <row r="126" spans="1:38" ht="24.9" customHeight="1">
      <c r="A126" s="44" t="s">
        <v>172</v>
      </c>
      <c r="AK126" s="175"/>
    </row>
    <row r="127" spans="1:38" ht="24.9" customHeight="1">
      <c r="A127" s="34" t="s">
        <v>173</v>
      </c>
    </row>
    <row r="128" spans="1:38" ht="24.9" customHeight="1">
      <c r="A128" s="44" t="s">
        <v>174</v>
      </c>
    </row>
    <row r="129" spans="1:2" ht="24.9" customHeight="1">
      <c r="B129" s="44" t="s">
        <v>175</v>
      </c>
    </row>
    <row r="130" spans="1:2" ht="24.9" customHeight="1">
      <c r="A130" s="44" t="s">
        <v>1485</v>
      </c>
    </row>
    <row r="131" spans="1:2" ht="24.9" customHeight="1">
      <c r="A131" s="44" t="s">
        <v>176</v>
      </c>
    </row>
    <row r="132" spans="1:2" ht="24.9" customHeight="1">
      <c r="A132" s="44" t="s">
        <v>177</v>
      </c>
    </row>
    <row r="133" spans="1:2" ht="24.9" customHeight="1">
      <c r="A133" s="44" t="s">
        <v>178</v>
      </c>
    </row>
    <row r="134" spans="1:2" ht="24.9" customHeight="1">
      <c r="A134" s="44" t="s">
        <v>1486</v>
      </c>
    </row>
    <row r="135" spans="1:2" ht="24.9" customHeight="1">
      <c r="A135" s="44" t="s">
        <v>179</v>
      </c>
    </row>
    <row r="136" spans="1:2" ht="24.9" customHeight="1">
      <c r="A136" s="44" t="s">
        <v>180</v>
      </c>
    </row>
    <row r="137" spans="1:2" ht="24.9" customHeight="1">
      <c r="A137" s="44" t="s">
        <v>181</v>
      </c>
    </row>
    <row r="138" spans="1:2" ht="24.9" customHeight="1">
      <c r="A138" s="44" t="s">
        <v>182</v>
      </c>
    </row>
    <row r="139" spans="1:2" ht="24.9" customHeight="1">
      <c r="A139" s="44" t="s">
        <v>183</v>
      </c>
    </row>
    <row r="140" spans="1:2" ht="24.9" customHeight="1">
      <c r="A140" s="44" t="s">
        <v>184</v>
      </c>
    </row>
    <row r="141" spans="1:2" ht="24.9" customHeight="1">
      <c r="A141" s="44" t="s">
        <v>185</v>
      </c>
    </row>
    <row r="142" spans="1:2" ht="24.9" customHeight="1">
      <c r="A142" s="44" t="s">
        <v>186</v>
      </c>
    </row>
    <row r="143" spans="1:2" ht="24.9" customHeight="1">
      <c r="A143" s="44" t="s">
        <v>187</v>
      </c>
    </row>
    <row r="144" spans="1:2" ht="24.9" customHeight="1">
      <c r="A144" s="44" t="s">
        <v>188</v>
      </c>
    </row>
    <row r="145" spans="1:42" ht="24.9" customHeight="1">
      <c r="A145" s="44" t="s">
        <v>1487</v>
      </c>
    </row>
    <row r="146" spans="1:42" ht="24.9" customHeight="1">
      <c r="A146" s="44" t="s">
        <v>189</v>
      </c>
    </row>
    <row r="147" spans="1:42" ht="24.9" customHeight="1">
      <c r="A147" s="44" t="s">
        <v>190</v>
      </c>
    </row>
    <row r="148" spans="1:42" ht="24.9" customHeight="1">
      <c r="A148" s="44" t="s">
        <v>1488</v>
      </c>
    </row>
    <row r="149" spans="1:42" ht="24.9" customHeight="1">
      <c r="A149" s="44" t="s">
        <v>191</v>
      </c>
    </row>
    <row r="150" spans="1:42" ht="24.9" customHeight="1">
      <c r="A150" s="44" t="s">
        <v>192</v>
      </c>
    </row>
    <row r="151" spans="1:42" ht="24.9" customHeight="1">
      <c r="A151" s="44" t="s">
        <v>1489</v>
      </c>
    </row>
    <row r="152" spans="1:42" ht="24.9" customHeight="1">
      <c r="A152" s="44" t="s">
        <v>193</v>
      </c>
    </row>
    <row r="153" spans="1:42" ht="24.9" customHeight="1">
      <c r="A153" s="44" t="s">
        <v>1490</v>
      </c>
    </row>
    <row r="154" spans="1:42" s="34" customFormat="1" ht="24.9" customHeight="1">
      <c r="A154" s="34" t="s">
        <v>194</v>
      </c>
      <c r="F154" s="113"/>
      <c r="AK154" s="170"/>
      <c r="AL154" s="172"/>
      <c r="AM154" s="172"/>
      <c r="AN154" s="172"/>
      <c r="AO154" s="172"/>
      <c r="AP154" s="172"/>
    </row>
    <row r="155" spans="1:42" ht="24.9" customHeight="1">
      <c r="A155" s="44" t="s">
        <v>195</v>
      </c>
    </row>
    <row r="156" spans="1:42" ht="24.9" customHeight="1">
      <c r="A156" s="44" t="s">
        <v>196</v>
      </c>
    </row>
    <row r="157" spans="1:42" ht="24.9" customHeight="1">
      <c r="A157" s="44" t="s">
        <v>197</v>
      </c>
    </row>
    <row r="158" spans="1:42" ht="24.9" customHeight="1">
      <c r="A158" s="44" t="s">
        <v>1491</v>
      </c>
    </row>
    <row r="159" spans="1:42" ht="24.9" customHeight="1">
      <c r="A159" s="44" t="s">
        <v>198</v>
      </c>
    </row>
    <row r="160" spans="1:42" ht="24.9" customHeight="1">
      <c r="A160" s="44" t="s">
        <v>1492</v>
      </c>
    </row>
    <row r="161" spans="1:42" ht="24.9" customHeight="1">
      <c r="A161" s="44" t="s">
        <v>199</v>
      </c>
    </row>
    <row r="162" spans="1:42" ht="24.9" customHeight="1">
      <c r="A162" s="44" t="s">
        <v>200</v>
      </c>
    </row>
    <row r="163" spans="1:42" ht="24.9" customHeight="1">
      <c r="A163" s="44" t="s">
        <v>201</v>
      </c>
    </row>
    <row r="164" spans="1:42" ht="24.9" customHeight="1">
      <c r="A164" s="44" t="s">
        <v>202</v>
      </c>
    </row>
    <row r="165" spans="1:42" ht="24.9" customHeight="1">
      <c r="A165" s="44" t="s">
        <v>203</v>
      </c>
    </row>
    <row r="166" spans="1:42" s="34" customFormat="1" ht="24.9" customHeight="1">
      <c r="A166" s="34" t="s">
        <v>204</v>
      </c>
      <c r="F166" s="113"/>
      <c r="AK166" s="170"/>
      <c r="AL166" s="172"/>
      <c r="AM166" s="172"/>
      <c r="AN166" s="172"/>
      <c r="AO166" s="172"/>
      <c r="AP166" s="172"/>
    </row>
    <row r="167" spans="1:42" s="34" customFormat="1" ht="24.9" customHeight="1">
      <c r="A167" s="34" t="s">
        <v>205</v>
      </c>
      <c r="F167" s="113"/>
      <c r="AK167" s="170"/>
      <c r="AL167" s="172"/>
      <c r="AM167" s="172"/>
      <c r="AN167" s="172"/>
      <c r="AO167" s="172"/>
      <c r="AP167" s="172"/>
    </row>
    <row r="168" spans="1:42" ht="24.9" customHeight="1">
      <c r="A168" s="34"/>
    </row>
    <row r="169" spans="1:42" ht="24.9" customHeight="1">
      <c r="A169" s="34"/>
    </row>
    <row r="170" spans="1:42" ht="24.9" customHeight="1">
      <c r="F170" s="44"/>
      <c r="AK170" s="171"/>
    </row>
    <row r="171" spans="1:42" ht="24.9" customHeight="1">
      <c r="F171" s="44"/>
      <c r="AK171" s="171"/>
    </row>
    <row r="172" spans="1:42" ht="24.9" customHeight="1">
      <c r="F172" s="44"/>
      <c r="AK172" s="171"/>
    </row>
    <row r="173" spans="1:42" ht="24.9" customHeight="1">
      <c r="F173" s="44"/>
      <c r="AK173" s="171"/>
    </row>
    <row r="174" spans="1:42" ht="24.9" customHeight="1">
      <c r="F174" s="44"/>
      <c r="AK174" s="171"/>
    </row>
    <row r="175" spans="1:42" ht="24.9" customHeight="1">
      <c r="F175" s="44"/>
      <c r="AK175" s="171"/>
    </row>
    <row r="176" spans="1:42" ht="24.9" customHeight="1">
      <c r="F176" s="44"/>
      <c r="AK176" s="171"/>
    </row>
    <row r="177" spans="6:37" ht="24.9" customHeight="1">
      <c r="F177" s="44"/>
      <c r="AK177" s="171"/>
    </row>
    <row r="178" spans="6:37" ht="24.9" customHeight="1">
      <c r="F178" s="44"/>
      <c r="AK178" s="171"/>
    </row>
    <row r="179" spans="6:37" ht="24.9" customHeight="1">
      <c r="F179" s="44"/>
      <c r="AK179" s="171"/>
    </row>
    <row r="180" spans="6:37" ht="24.9" customHeight="1">
      <c r="F180" s="44"/>
      <c r="AK180" s="171"/>
    </row>
    <row r="181" spans="6:37" ht="24.9" customHeight="1">
      <c r="F181" s="44"/>
      <c r="AK181" s="171"/>
    </row>
    <row r="182" spans="6:37" ht="24.9" customHeight="1">
      <c r="F182" s="44"/>
      <c r="AK182" s="171"/>
    </row>
    <row r="183" spans="6:37" ht="24.9" customHeight="1">
      <c r="F183" s="44"/>
      <c r="AK183" s="171"/>
    </row>
    <row r="184" spans="6:37" ht="24.9" customHeight="1">
      <c r="F184" s="44"/>
      <c r="AK184" s="171"/>
    </row>
    <row r="185" spans="6:37" ht="24.9" customHeight="1">
      <c r="F185" s="44"/>
      <c r="AK185" s="171"/>
    </row>
    <row r="186" spans="6:37" ht="24.9" customHeight="1">
      <c r="F186" s="44"/>
      <c r="AK186" s="171"/>
    </row>
    <row r="187" spans="6:37" ht="24.9" customHeight="1">
      <c r="F187" s="44"/>
      <c r="AK187" s="171"/>
    </row>
    <row r="188" spans="6:37" ht="24.9" customHeight="1">
      <c r="F188" s="44"/>
      <c r="AK188" s="171"/>
    </row>
    <row r="189" spans="6:37" ht="24.9" customHeight="1">
      <c r="F189" s="44"/>
      <c r="AK189" s="171"/>
    </row>
    <row r="190" spans="6:37" ht="24.9" customHeight="1">
      <c r="F190" s="44"/>
      <c r="AK190" s="171"/>
    </row>
    <row r="191" spans="6:37" ht="24.9" customHeight="1">
      <c r="F191" s="44"/>
      <c r="AK191" s="171"/>
    </row>
    <row r="192" spans="6:37" ht="24.9" customHeight="1">
      <c r="F192" s="44"/>
      <c r="AK192" s="171"/>
    </row>
    <row r="193" spans="6:37" ht="24.9" customHeight="1">
      <c r="F193" s="44"/>
      <c r="AK193" s="171"/>
    </row>
    <row r="194" spans="6:37" ht="24.9" customHeight="1">
      <c r="F194" s="44"/>
      <c r="AK194" s="171"/>
    </row>
    <row r="195" spans="6:37" ht="24.9" customHeight="1">
      <c r="F195" s="44"/>
      <c r="AK195" s="171"/>
    </row>
    <row r="196" spans="6:37" ht="24.9"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60960</xdr:colOff>
                    <xdr:row>14</xdr:row>
                    <xdr:rowOff>182880</xdr:rowOff>
                  </from>
                  <to>
                    <xdr:col>11</xdr:col>
                    <xdr:colOff>121920</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60960</xdr:colOff>
                    <xdr:row>14</xdr:row>
                    <xdr:rowOff>182880</xdr:rowOff>
                  </from>
                  <to>
                    <xdr:col>14</xdr:col>
                    <xdr:colOff>121920</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60960</xdr:colOff>
                    <xdr:row>14</xdr:row>
                    <xdr:rowOff>182880</xdr:rowOff>
                  </from>
                  <to>
                    <xdr:col>17</xdr:col>
                    <xdr:colOff>121920</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60960</xdr:colOff>
                    <xdr:row>14</xdr:row>
                    <xdr:rowOff>182880</xdr:rowOff>
                  </from>
                  <to>
                    <xdr:col>20</xdr:col>
                    <xdr:colOff>121920</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30480</xdr:colOff>
                    <xdr:row>35</xdr:row>
                    <xdr:rowOff>38100</xdr:rowOff>
                  </from>
                  <to>
                    <xdr:col>30</xdr:col>
                    <xdr:colOff>266700</xdr:colOff>
                    <xdr:row>35</xdr:row>
                    <xdr:rowOff>297180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175260</xdr:colOff>
                    <xdr:row>108</xdr:row>
                    <xdr:rowOff>38100</xdr:rowOff>
                  </from>
                  <to>
                    <xdr:col>4</xdr:col>
                    <xdr:colOff>251460</xdr:colOff>
                    <xdr:row>108</xdr:row>
                    <xdr:rowOff>289560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175260</xdr:colOff>
                    <xdr:row>109</xdr:row>
                    <xdr:rowOff>38100</xdr:rowOff>
                  </from>
                  <to>
                    <xdr:col>4</xdr:col>
                    <xdr:colOff>251460</xdr:colOff>
                    <xdr:row>109</xdr:row>
                    <xdr:rowOff>289560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175260</xdr:colOff>
                    <xdr:row>110</xdr:row>
                    <xdr:rowOff>38100</xdr:rowOff>
                  </from>
                  <to>
                    <xdr:col>4</xdr:col>
                    <xdr:colOff>251460</xdr:colOff>
                    <xdr:row>110</xdr:row>
                    <xdr:rowOff>289560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175260</xdr:colOff>
                    <xdr:row>111</xdr:row>
                    <xdr:rowOff>38100</xdr:rowOff>
                  </from>
                  <to>
                    <xdr:col>4</xdr:col>
                    <xdr:colOff>251460</xdr:colOff>
                    <xdr:row>111</xdr:row>
                    <xdr:rowOff>289560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175260</xdr:colOff>
                    <xdr:row>112</xdr:row>
                    <xdr:rowOff>38100</xdr:rowOff>
                  </from>
                  <to>
                    <xdr:col>4</xdr:col>
                    <xdr:colOff>251460</xdr:colOff>
                    <xdr:row>112</xdr:row>
                    <xdr:rowOff>289560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175260</xdr:colOff>
                    <xdr:row>113</xdr:row>
                    <xdr:rowOff>38100</xdr:rowOff>
                  </from>
                  <to>
                    <xdr:col>4</xdr:col>
                    <xdr:colOff>251460</xdr:colOff>
                    <xdr:row>113</xdr:row>
                    <xdr:rowOff>289560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175260</xdr:colOff>
                    <xdr:row>108</xdr:row>
                    <xdr:rowOff>38100</xdr:rowOff>
                  </from>
                  <to>
                    <xdr:col>18</xdr:col>
                    <xdr:colOff>251460</xdr:colOff>
                    <xdr:row>108</xdr:row>
                    <xdr:rowOff>289560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175260</xdr:colOff>
                    <xdr:row>109</xdr:row>
                    <xdr:rowOff>38100</xdr:rowOff>
                  </from>
                  <to>
                    <xdr:col>18</xdr:col>
                    <xdr:colOff>251460</xdr:colOff>
                    <xdr:row>109</xdr:row>
                    <xdr:rowOff>289560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175260</xdr:colOff>
                    <xdr:row>110</xdr:row>
                    <xdr:rowOff>38100</xdr:rowOff>
                  </from>
                  <to>
                    <xdr:col>18</xdr:col>
                    <xdr:colOff>251460</xdr:colOff>
                    <xdr:row>110</xdr:row>
                    <xdr:rowOff>289560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175260</xdr:colOff>
                    <xdr:row>111</xdr:row>
                    <xdr:rowOff>38100</xdr:rowOff>
                  </from>
                  <to>
                    <xdr:col>18</xdr:col>
                    <xdr:colOff>251460</xdr:colOff>
                    <xdr:row>111</xdr:row>
                    <xdr:rowOff>289560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175260</xdr:colOff>
                    <xdr:row>112</xdr:row>
                    <xdr:rowOff>38100</xdr:rowOff>
                  </from>
                  <to>
                    <xdr:col>18</xdr:col>
                    <xdr:colOff>251460</xdr:colOff>
                    <xdr:row>112</xdr:row>
                    <xdr:rowOff>289560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175260</xdr:colOff>
                    <xdr:row>113</xdr:row>
                    <xdr:rowOff>38100</xdr:rowOff>
                  </from>
                  <to>
                    <xdr:col>18</xdr:col>
                    <xdr:colOff>251460</xdr:colOff>
                    <xdr:row>113</xdr:row>
                    <xdr:rowOff>289560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175260</xdr:colOff>
                    <xdr:row>107</xdr:row>
                    <xdr:rowOff>38100</xdr:rowOff>
                  </from>
                  <to>
                    <xdr:col>4</xdr:col>
                    <xdr:colOff>251460</xdr:colOff>
                    <xdr:row>107</xdr:row>
                    <xdr:rowOff>289560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175260</xdr:colOff>
                    <xdr:row>107</xdr:row>
                    <xdr:rowOff>38100</xdr:rowOff>
                  </from>
                  <to>
                    <xdr:col>18</xdr:col>
                    <xdr:colOff>251460</xdr:colOff>
                    <xdr:row>107</xdr:row>
                    <xdr:rowOff>289560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30480</xdr:colOff>
                    <xdr:row>37</xdr:row>
                    <xdr:rowOff>38100</xdr:rowOff>
                  </from>
                  <to>
                    <xdr:col>30</xdr:col>
                    <xdr:colOff>266700</xdr:colOff>
                    <xdr:row>37</xdr:row>
                    <xdr:rowOff>297180</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175260</xdr:colOff>
                    <xdr:row>114</xdr:row>
                    <xdr:rowOff>38100</xdr:rowOff>
                  </from>
                  <to>
                    <xdr:col>4</xdr:col>
                    <xdr:colOff>251460</xdr:colOff>
                    <xdr:row>114</xdr:row>
                    <xdr:rowOff>289560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175260</xdr:colOff>
                    <xdr:row>115</xdr:row>
                    <xdr:rowOff>38100</xdr:rowOff>
                  </from>
                  <to>
                    <xdr:col>4</xdr:col>
                    <xdr:colOff>251460</xdr:colOff>
                    <xdr:row>115</xdr:row>
                    <xdr:rowOff>289560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175260</xdr:colOff>
                    <xdr:row>114</xdr:row>
                    <xdr:rowOff>38100</xdr:rowOff>
                  </from>
                  <to>
                    <xdr:col>18</xdr:col>
                    <xdr:colOff>251460</xdr:colOff>
                    <xdr:row>114</xdr:row>
                    <xdr:rowOff>289560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175260</xdr:colOff>
                    <xdr:row>115</xdr:row>
                    <xdr:rowOff>38100</xdr:rowOff>
                  </from>
                  <to>
                    <xdr:col>18</xdr:col>
                    <xdr:colOff>251460</xdr:colOff>
                    <xdr:row>115</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topLeftCell="A86" zoomScaleNormal="100" zoomScaleSheetLayoutView="100" workbookViewId="0">
      <selection activeCell="B96" sqref="B96"/>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84" hidden="1" customWidth="1" outlineLevel="1"/>
    <col min="38" max="38" width="3.59765625" style="171" hidden="1" customWidth="1" outlineLevel="1"/>
    <col min="39" max="39" width="10.19921875" style="171" hidden="1" customWidth="1" outlineLevel="1"/>
    <col min="40" max="41" width="3.59765625" style="171" hidden="1" customWidth="1" outlineLevel="1"/>
    <col min="42" max="42" width="3.59765625" style="171" customWidth="1" collapsed="1"/>
    <col min="43" max="46" width="3.59765625" style="171" customWidth="1"/>
    <col min="47" max="49" width="3.59765625" style="44" customWidth="1"/>
    <col min="50" max="16384" width="9" style="44"/>
  </cols>
  <sheetData>
    <row r="1" spans="1:39" ht="24.9" customHeight="1">
      <c r="A1" s="44" t="s">
        <v>206</v>
      </c>
    </row>
    <row r="2" spans="1:39" ht="15" customHeight="1"/>
    <row r="3" spans="1:39" ht="24.9" customHeight="1">
      <c r="A3" s="550" t="s">
        <v>207</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row>
    <row r="4" spans="1:39" ht="15" customHeight="1">
      <c r="A4" s="114"/>
      <c r="B4" s="114"/>
      <c r="C4" s="114"/>
      <c r="D4" s="114"/>
      <c r="E4" s="114"/>
      <c r="G4" s="114"/>
      <c r="H4" s="114"/>
      <c r="I4" s="114"/>
    </row>
    <row r="5" spans="1:39" ht="24.9" customHeight="1">
      <c r="A5" s="35" t="s">
        <v>28</v>
      </c>
      <c r="B5" s="547" t="s">
        <v>29</v>
      </c>
      <c r="C5" s="547"/>
      <c r="D5" s="547"/>
      <c r="E5" s="547"/>
      <c r="F5" s="547"/>
      <c r="G5" s="547"/>
      <c r="H5" s="582" t="str">
        <f>IF('様式95_外来・在宅ベースアップ評価料（Ⅰ）'!H5=0,"",'様式95_外来・在宅ベースアップ評価料（Ⅰ）'!H5)</f>
        <v/>
      </c>
      <c r="I5" s="582"/>
      <c r="J5" s="582"/>
      <c r="K5" s="582"/>
      <c r="L5" s="582"/>
      <c r="M5" s="582"/>
      <c r="N5" s="582"/>
      <c r="O5" s="582"/>
      <c r="P5" s="582"/>
      <c r="Q5" s="582"/>
      <c r="R5" s="582"/>
      <c r="S5" s="582"/>
      <c r="T5" s="582"/>
    </row>
    <row r="6" spans="1:39" ht="24.9" customHeight="1">
      <c r="B6" s="547" t="s">
        <v>30</v>
      </c>
      <c r="C6" s="547"/>
      <c r="D6" s="547"/>
      <c r="E6" s="547"/>
      <c r="F6" s="547"/>
      <c r="G6" s="547"/>
      <c r="H6" s="552" t="str">
        <f>'様式95_外来・在宅ベースアップ評価料（Ⅰ）'!H6</f>
        <v/>
      </c>
      <c r="I6" s="552"/>
      <c r="J6" s="552"/>
      <c r="K6" s="552"/>
      <c r="L6" s="552"/>
      <c r="M6" s="552"/>
      <c r="N6" s="552"/>
      <c r="O6" s="552"/>
      <c r="P6" s="552"/>
      <c r="Q6" s="552"/>
      <c r="R6" s="552"/>
      <c r="S6" s="552"/>
      <c r="T6" s="552"/>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58</v>
      </c>
      <c r="C8" s="114"/>
      <c r="D8" s="114"/>
      <c r="E8" s="114"/>
      <c r="H8" s="114"/>
      <c r="I8" s="114"/>
      <c r="J8" s="114"/>
      <c r="K8" s="114"/>
      <c r="L8" s="114"/>
      <c r="M8" s="114"/>
      <c r="N8" s="114"/>
      <c r="O8" s="114"/>
      <c r="P8" s="114"/>
      <c r="Q8" s="114"/>
      <c r="R8" s="114"/>
      <c r="S8" s="114"/>
    </row>
    <row r="9" spans="1:39" ht="24.9" customHeight="1">
      <c r="A9" s="35"/>
      <c r="B9" s="113"/>
      <c r="C9" s="114"/>
      <c r="D9" s="114"/>
      <c r="E9" s="114"/>
      <c r="H9" s="114"/>
      <c r="I9" s="114"/>
      <c r="J9" s="114"/>
      <c r="K9" s="113" t="s">
        <v>59</v>
      </c>
      <c r="L9" s="114"/>
      <c r="M9" s="114"/>
      <c r="N9" s="114"/>
      <c r="O9" s="114"/>
      <c r="P9" s="114"/>
      <c r="Q9" s="114"/>
      <c r="R9" s="114"/>
      <c r="S9" s="114"/>
    </row>
    <row r="10" spans="1:39" ht="24.9" customHeight="1">
      <c r="A10" s="35"/>
      <c r="B10" s="114"/>
      <c r="C10" s="114"/>
      <c r="D10" s="114"/>
      <c r="E10" s="114"/>
      <c r="F10" s="169"/>
      <c r="G10" s="113" t="s">
        <v>60</v>
      </c>
      <c r="H10" s="114"/>
      <c r="I10" s="114"/>
      <c r="J10" s="558"/>
      <c r="K10" s="557"/>
      <c r="L10" s="558" t="s">
        <v>61</v>
      </c>
      <c r="M10" s="558"/>
      <c r="N10" s="557"/>
      <c r="O10" s="558" t="s">
        <v>62</v>
      </c>
      <c r="P10" s="558"/>
      <c r="Q10" s="557"/>
      <c r="R10" s="558" t="s">
        <v>63</v>
      </c>
      <c r="S10" s="558"/>
      <c r="T10" s="557"/>
      <c r="U10" s="558" t="s">
        <v>64</v>
      </c>
      <c r="V10" s="558"/>
      <c r="W10" s="558"/>
      <c r="AM10" s="171" t="b">
        <v>0</v>
      </c>
    </row>
    <row r="11" spans="1:39" ht="24.9" customHeight="1">
      <c r="A11" s="35"/>
      <c r="B11" s="114"/>
      <c r="C11" s="114"/>
      <c r="D11" s="114"/>
      <c r="E11" s="114"/>
      <c r="F11" s="169"/>
      <c r="G11" s="113" t="s">
        <v>65</v>
      </c>
      <c r="H11" s="114"/>
      <c r="I11" s="114"/>
      <c r="J11" s="558"/>
      <c r="K11" s="557"/>
      <c r="L11" s="558"/>
      <c r="M11" s="558"/>
      <c r="N11" s="557"/>
      <c r="O11" s="558"/>
      <c r="P11" s="558"/>
      <c r="Q11" s="557"/>
      <c r="R11" s="558"/>
      <c r="S11" s="558"/>
      <c r="T11" s="557"/>
      <c r="U11" s="558"/>
      <c r="V11" s="558"/>
      <c r="W11" s="558"/>
      <c r="X11" s="113"/>
      <c r="Y11" s="113"/>
      <c r="AM11" s="171" t="b">
        <v>0</v>
      </c>
    </row>
    <row r="12" spans="1:39" ht="24.9"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 customHeight="1">
      <c r="A15" s="35"/>
      <c r="B15" s="114"/>
      <c r="C15" s="114"/>
      <c r="D15" s="114"/>
      <c r="E15" s="114"/>
      <c r="F15" s="162"/>
      <c r="G15" s="568" t="s">
        <v>69</v>
      </c>
      <c r="H15" s="569"/>
      <c r="I15" s="569"/>
      <c r="J15" s="570"/>
      <c r="K15" s="571" t="s">
        <v>70</v>
      </c>
      <c r="L15" s="571"/>
      <c r="M15" s="571"/>
      <c r="N15" s="571"/>
      <c r="O15" s="113"/>
      <c r="P15" s="114"/>
      <c r="Q15" s="255"/>
      <c r="R15" s="255"/>
      <c r="S15" s="256"/>
      <c r="T15" s="255"/>
      <c r="U15" s="255"/>
      <c r="V15" s="256"/>
      <c r="W15" s="255"/>
      <c r="X15" s="255"/>
      <c r="Y15" s="256"/>
      <c r="Z15" s="256"/>
      <c r="AA15" s="256"/>
      <c r="AB15" s="256"/>
      <c r="AC15" s="256"/>
    </row>
    <row r="16" spans="1:39" ht="24.9" customHeight="1">
      <c r="A16" s="35"/>
      <c r="B16" s="114"/>
      <c r="C16" s="114"/>
      <c r="D16" s="114"/>
      <c r="E16" s="114"/>
      <c r="F16" s="41"/>
      <c r="G16" s="568" t="s">
        <v>71</v>
      </c>
      <c r="H16" s="569"/>
      <c r="I16" s="569"/>
      <c r="J16" s="570"/>
      <c r="K16" s="572" t="s">
        <v>71</v>
      </c>
      <c r="L16" s="566"/>
      <c r="M16" s="566"/>
      <c r="N16" s="573"/>
      <c r="O16" s="113"/>
      <c r="P16" s="114"/>
      <c r="Q16" s="255"/>
      <c r="R16" s="255"/>
      <c r="S16" s="256"/>
      <c r="T16" s="255"/>
      <c r="U16" s="255"/>
      <c r="V16" s="256"/>
      <c r="W16" s="255"/>
      <c r="X16" s="255"/>
      <c r="Y16" s="256"/>
      <c r="Z16" s="256"/>
      <c r="AA16" s="256"/>
      <c r="AB16" s="256"/>
      <c r="AC16" s="256"/>
    </row>
    <row r="17" spans="1:37" ht="24.9" customHeight="1">
      <c r="A17" s="35"/>
      <c r="B17" s="114"/>
      <c r="C17" s="114"/>
      <c r="D17" s="114"/>
      <c r="E17" s="114"/>
      <c r="F17" s="41"/>
      <c r="G17" s="568" t="s">
        <v>72</v>
      </c>
      <c r="H17" s="569"/>
      <c r="I17" s="569"/>
      <c r="J17" s="570"/>
      <c r="K17" s="574"/>
      <c r="L17" s="563"/>
      <c r="M17" s="563"/>
      <c r="N17" s="575"/>
      <c r="O17" s="113"/>
      <c r="P17" s="114"/>
      <c r="Q17" s="255"/>
      <c r="R17" s="255"/>
      <c r="S17" s="256"/>
      <c r="T17" s="255"/>
      <c r="U17" s="255"/>
      <c r="V17" s="256"/>
      <c r="W17" s="255"/>
      <c r="X17" s="255"/>
      <c r="Y17" s="256"/>
      <c r="Z17" s="256"/>
      <c r="AA17" s="256"/>
      <c r="AB17" s="256"/>
      <c r="AC17" s="256"/>
    </row>
    <row r="18" spans="1:37" ht="24.9" customHeight="1">
      <c r="A18" s="35"/>
      <c r="B18" s="114"/>
      <c r="C18" s="114"/>
      <c r="D18" s="114"/>
      <c r="E18" s="114"/>
      <c r="F18" s="41"/>
      <c r="G18" s="568" t="s">
        <v>73</v>
      </c>
      <c r="H18" s="569"/>
      <c r="I18" s="569"/>
      <c r="J18" s="570"/>
      <c r="K18" s="576"/>
      <c r="L18" s="565"/>
      <c r="M18" s="565"/>
      <c r="N18" s="577"/>
      <c r="O18" s="113"/>
      <c r="P18" s="114"/>
      <c r="Q18" s="255"/>
      <c r="R18" s="255"/>
      <c r="S18" s="256"/>
      <c r="T18" s="255"/>
      <c r="U18" s="255"/>
      <c r="V18" s="256"/>
      <c r="W18" s="255"/>
      <c r="X18" s="255"/>
      <c r="Y18" s="256"/>
      <c r="Z18" s="256"/>
      <c r="AA18" s="256"/>
      <c r="AB18" s="256"/>
      <c r="AC18" s="256"/>
    </row>
    <row r="19" spans="1:37" ht="24.9" customHeight="1">
      <c r="A19" s="35"/>
      <c r="B19" s="114"/>
      <c r="C19" s="114"/>
      <c r="D19" s="114"/>
      <c r="E19" s="114"/>
      <c r="F19" s="41"/>
      <c r="G19" s="568" t="s">
        <v>74</v>
      </c>
      <c r="H19" s="569"/>
      <c r="I19" s="569"/>
      <c r="J19" s="570"/>
      <c r="K19" s="572" t="s">
        <v>74</v>
      </c>
      <c r="L19" s="566"/>
      <c r="M19" s="566"/>
      <c r="N19" s="573"/>
      <c r="O19" s="113"/>
      <c r="P19" s="114"/>
      <c r="Q19" s="255"/>
      <c r="R19" s="255"/>
      <c r="S19" s="256"/>
      <c r="T19" s="255"/>
      <c r="U19" s="255"/>
      <c r="V19" s="256"/>
      <c r="W19" s="255"/>
      <c r="X19" s="255"/>
      <c r="Y19" s="256"/>
      <c r="Z19" s="256"/>
      <c r="AA19" s="256"/>
      <c r="AB19" s="256"/>
      <c r="AC19" s="256"/>
    </row>
    <row r="20" spans="1:37" ht="24.9" customHeight="1">
      <c r="A20" s="35"/>
      <c r="B20" s="114"/>
      <c r="C20" s="114"/>
      <c r="D20" s="114"/>
      <c r="E20" s="114"/>
      <c r="F20" s="41"/>
      <c r="G20" s="568" t="s">
        <v>75</v>
      </c>
      <c r="H20" s="569"/>
      <c r="I20" s="569"/>
      <c r="J20" s="570"/>
      <c r="K20" s="574"/>
      <c r="L20" s="563"/>
      <c r="M20" s="563"/>
      <c r="N20" s="575"/>
      <c r="O20" s="113"/>
      <c r="P20" s="114"/>
      <c r="Q20" s="255"/>
      <c r="R20" s="255"/>
      <c r="S20" s="256"/>
      <c r="T20" s="255"/>
      <c r="U20" s="255"/>
      <c r="V20" s="256"/>
      <c r="W20" s="255"/>
      <c r="X20" s="255"/>
      <c r="Y20" s="256"/>
      <c r="Z20" s="256"/>
      <c r="AA20" s="256"/>
      <c r="AB20" s="256"/>
      <c r="AC20" s="256"/>
    </row>
    <row r="21" spans="1:37" ht="24.9" customHeight="1">
      <c r="A21" s="35"/>
      <c r="B21" s="114"/>
      <c r="C21" s="114"/>
      <c r="D21" s="114"/>
      <c r="E21" s="114"/>
      <c r="F21" s="41"/>
      <c r="G21" s="568" t="s">
        <v>76</v>
      </c>
      <c r="H21" s="569"/>
      <c r="I21" s="569"/>
      <c r="J21" s="570"/>
      <c r="K21" s="576"/>
      <c r="L21" s="565"/>
      <c r="M21" s="565"/>
      <c r="N21" s="577"/>
      <c r="O21" s="113"/>
      <c r="P21" s="114"/>
      <c r="Q21" s="255"/>
      <c r="R21" s="255"/>
      <c r="S21" s="256"/>
      <c r="T21" s="255"/>
      <c r="U21" s="255"/>
      <c r="V21" s="256"/>
      <c r="W21" s="255"/>
      <c r="X21" s="255"/>
      <c r="Y21" s="256"/>
      <c r="Z21" s="256"/>
      <c r="AA21" s="256"/>
      <c r="AB21" s="256"/>
      <c r="AC21" s="256"/>
    </row>
    <row r="22" spans="1:37" ht="24.9" customHeight="1">
      <c r="A22" s="35"/>
      <c r="B22" s="114"/>
      <c r="C22" s="114"/>
      <c r="D22" s="114"/>
      <c r="E22" s="114"/>
      <c r="F22" s="41"/>
      <c r="G22" s="568" t="s">
        <v>77</v>
      </c>
      <c r="H22" s="569"/>
      <c r="I22" s="569"/>
      <c r="J22" s="570"/>
      <c r="K22" s="572" t="s">
        <v>77</v>
      </c>
      <c r="L22" s="566"/>
      <c r="M22" s="566"/>
      <c r="N22" s="573"/>
      <c r="O22" s="113"/>
      <c r="P22" s="114"/>
      <c r="Q22" s="255"/>
      <c r="R22" s="255"/>
      <c r="S22" s="256"/>
      <c r="T22" s="255"/>
      <c r="U22" s="255"/>
      <c r="V22" s="256"/>
      <c r="W22" s="255"/>
      <c r="X22" s="255"/>
      <c r="Y22" s="256"/>
      <c r="Z22" s="256"/>
      <c r="AA22" s="256"/>
      <c r="AB22" s="256"/>
      <c r="AC22" s="256"/>
    </row>
    <row r="23" spans="1:37" ht="24.9" customHeight="1">
      <c r="A23" s="35"/>
      <c r="B23" s="114"/>
      <c r="C23" s="114"/>
      <c r="D23" s="114"/>
      <c r="E23" s="114"/>
      <c r="F23" s="41"/>
      <c r="G23" s="568" t="s">
        <v>78</v>
      </c>
      <c r="H23" s="569"/>
      <c r="I23" s="569"/>
      <c r="J23" s="570"/>
      <c r="K23" s="574"/>
      <c r="L23" s="563"/>
      <c r="M23" s="563"/>
      <c r="N23" s="575"/>
      <c r="O23" s="113"/>
      <c r="P23" s="114"/>
      <c r="Q23" s="255"/>
      <c r="R23" s="255"/>
      <c r="S23" s="256"/>
      <c r="T23" s="255"/>
      <c r="U23" s="255"/>
      <c r="V23" s="256"/>
      <c r="W23" s="255"/>
      <c r="X23" s="255"/>
      <c r="Y23" s="256"/>
      <c r="Z23" s="256"/>
      <c r="AA23" s="256"/>
      <c r="AB23" s="256"/>
      <c r="AC23" s="256"/>
    </row>
    <row r="24" spans="1:37" ht="24.9" customHeight="1">
      <c r="A24" s="35"/>
      <c r="B24" s="114"/>
      <c r="C24" s="114"/>
      <c r="D24" s="114"/>
      <c r="E24" s="114"/>
      <c r="F24" s="41"/>
      <c r="G24" s="568" t="s">
        <v>79</v>
      </c>
      <c r="H24" s="569"/>
      <c r="I24" s="569"/>
      <c r="J24" s="570"/>
      <c r="K24" s="576"/>
      <c r="L24" s="565"/>
      <c r="M24" s="565"/>
      <c r="N24" s="577"/>
      <c r="O24" s="113"/>
      <c r="P24" s="114"/>
      <c r="Q24" s="255"/>
      <c r="R24" s="255"/>
      <c r="S24" s="256"/>
      <c r="T24" s="255"/>
      <c r="U24" s="255"/>
      <c r="V24" s="256"/>
      <c r="W24" s="255"/>
      <c r="X24" s="255"/>
      <c r="Y24" s="256"/>
      <c r="Z24" s="256"/>
      <c r="AA24" s="256"/>
      <c r="AB24" s="256"/>
      <c r="AC24" s="256"/>
    </row>
    <row r="25" spans="1:37" ht="24.9" customHeight="1">
      <c r="A25" s="35"/>
      <c r="B25" s="114"/>
      <c r="C25" s="114"/>
      <c r="D25" s="114"/>
      <c r="E25" s="114"/>
      <c r="F25" s="41"/>
      <c r="G25" s="568" t="s">
        <v>80</v>
      </c>
      <c r="H25" s="569"/>
      <c r="I25" s="569"/>
      <c r="J25" s="570"/>
      <c r="K25" s="572" t="s">
        <v>80</v>
      </c>
      <c r="L25" s="566"/>
      <c r="M25" s="566"/>
      <c r="N25" s="573"/>
      <c r="O25" s="113"/>
      <c r="P25" s="114"/>
      <c r="Q25" s="255"/>
      <c r="R25" s="255"/>
      <c r="S25" s="256"/>
      <c r="T25" s="255"/>
      <c r="U25" s="255"/>
      <c r="V25" s="256"/>
      <c r="W25" s="255"/>
      <c r="X25" s="255"/>
      <c r="Y25" s="256"/>
      <c r="Z25" s="256"/>
      <c r="AA25" s="256"/>
      <c r="AB25" s="256"/>
      <c r="AC25" s="256"/>
    </row>
    <row r="26" spans="1:37" ht="24.9" customHeight="1">
      <c r="A26" s="35"/>
      <c r="B26" s="114"/>
      <c r="C26" s="114"/>
      <c r="D26" s="114"/>
      <c r="E26" s="114"/>
      <c r="F26" s="41"/>
      <c r="G26" s="568" t="s">
        <v>81</v>
      </c>
      <c r="H26" s="569"/>
      <c r="I26" s="569"/>
      <c r="J26" s="570"/>
      <c r="K26" s="574"/>
      <c r="L26" s="563"/>
      <c r="M26" s="563"/>
      <c r="N26" s="575"/>
      <c r="O26" s="113"/>
      <c r="P26" s="114"/>
      <c r="Q26" s="255"/>
      <c r="R26" s="255"/>
      <c r="S26" s="256"/>
      <c r="T26" s="255"/>
      <c r="U26" s="255"/>
      <c r="V26" s="256"/>
      <c r="W26" s="255"/>
      <c r="X26" s="255"/>
      <c r="Y26" s="256"/>
      <c r="Z26" s="256"/>
      <c r="AA26" s="256"/>
      <c r="AB26" s="256"/>
      <c r="AC26" s="256"/>
    </row>
    <row r="27" spans="1:37" ht="24.9" customHeight="1">
      <c r="A27" s="35"/>
      <c r="B27" s="114"/>
      <c r="C27" s="114"/>
      <c r="D27" s="114"/>
      <c r="E27" s="114"/>
      <c r="F27" s="41"/>
      <c r="G27" s="568" t="s">
        <v>82</v>
      </c>
      <c r="H27" s="569"/>
      <c r="I27" s="569"/>
      <c r="J27" s="570"/>
      <c r="K27" s="576"/>
      <c r="L27" s="565"/>
      <c r="M27" s="565"/>
      <c r="N27" s="577"/>
      <c r="O27" s="113"/>
      <c r="P27" s="114"/>
      <c r="Q27" s="255"/>
      <c r="R27" s="255"/>
      <c r="S27" s="256"/>
      <c r="T27" s="255"/>
      <c r="U27" s="255"/>
      <c r="V27" s="256"/>
      <c r="W27" s="255"/>
      <c r="X27" s="255"/>
      <c r="Y27" s="256"/>
      <c r="Z27" s="256"/>
      <c r="AA27" s="256"/>
      <c r="AB27" s="256"/>
      <c r="AC27" s="256"/>
      <c r="AK27" s="184">
        <f>IF(AK28=TRUE,1,0)</f>
        <v>0</v>
      </c>
    </row>
    <row r="28" spans="1:37" ht="24.9"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 customHeight="1">
      <c r="A30" s="35" t="s">
        <v>39</v>
      </c>
      <c r="B30" s="44" t="s">
        <v>209</v>
      </c>
      <c r="E30" s="114"/>
      <c r="G30" s="114"/>
      <c r="H30" s="114"/>
      <c r="I30" s="114"/>
      <c r="J30" s="114"/>
      <c r="K30" s="114"/>
      <c r="L30" s="157"/>
      <c r="M30" s="114"/>
      <c r="N30" s="114"/>
      <c r="O30" s="114"/>
      <c r="P30" s="114"/>
      <c r="Q30" s="114"/>
      <c r="R30" s="114"/>
      <c r="S30" s="114"/>
    </row>
    <row r="31" spans="1:37" ht="24.9"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 customHeight="1">
      <c r="A33" s="35"/>
      <c r="B33" s="44" t="s">
        <v>211</v>
      </c>
      <c r="E33" s="114"/>
      <c r="G33" s="114"/>
      <c r="H33" s="114"/>
      <c r="I33" s="114"/>
      <c r="J33" s="114"/>
      <c r="K33" s="114"/>
      <c r="L33" s="114"/>
      <c r="M33" s="114"/>
      <c r="N33" s="114"/>
      <c r="O33" s="114"/>
      <c r="P33" s="114"/>
      <c r="Q33" s="114"/>
      <c r="R33" s="114"/>
      <c r="S33" s="114"/>
    </row>
    <row r="34" spans="1:37" ht="24.9"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 customHeight="1">
      <c r="A36" s="35"/>
      <c r="B36" s="34" t="s">
        <v>99</v>
      </c>
      <c r="D36" s="114"/>
      <c r="E36" s="114"/>
      <c r="I36" s="114"/>
      <c r="J36" s="114"/>
      <c r="K36" s="114"/>
      <c r="L36" s="114"/>
    </row>
    <row r="37" spans="1:37" ht="24.9" customHeight="1">
      <c r="A37" s="35"/>
      <c r="C37" s="113"/>
      <c r="D37" s="114"/>
      <c r="E37" s="114"/>
      <c r="G37" s="114"/>
      <c r="H37" s="114"/>
      <c r="I37" s="114"/>
      <c r="J37" s="114"/>
      <c r="K37" s="114"/>
      <c r="L37" s="114"/>
      <c r="M37" s="545"/>
      <c r="N37" s="545"/>
      <c r="O37" s="545"/>
      <c r="P37" s="545"/>
      <c r="Q37" s="545"/>
      <c r="R37" s="545"/>
      <c r="S37" s="545"/>
      <c r="T37" s="114" t="s">
        <v>100</v>
      </c>
      <c r="V37" s="113" t="s">
        <v>101</v>
      </c>
      <c r="W37" s="34"/>
      <c r="X37" s="114"/>
      <c r="Y37" s="34"/>
      <c r="Z37" s="545"/>
      <c r="AA37" s="545"/>
      <c r="AB37" s="545"/>
      <c r="AC37" s="545"/>
      <c r="AD37" s="545"/>
      <c r="AE37" s="545"/>
      <c r="AF37" s="545"/>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 customHeight="1">
      <c r="A43" s="35"/>
      <c r="B43" s="34" t="s">
        <v>213</v>
      </c>
      <c r="H43" s="114"/>
      <c r="I43" s="114"/>
      <c r="J43" s="114"/>
      <c r="K43" s="114"/>
      <c r="L43" s="114"/>
      <c r="M43" s="114"/>
      <c r="N43" s="114"/>
      <c r="O43" s="114"/>
      <c r="P43" s="114"/>
      <c r="Q43" s="114"/>
      <c r="R43" s="114"/>
      <c r="S43" s="114"/>
    </row>
    <row r="44" spans="1:37" ht="24.9"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 customHeight="1">
      <c r="A47" s="35"/>
      <c r="B47" s="113" t="s">
        <v>112</v>
      </c>
      <c r="C47" s="34"/>
      <c r="D47" s="114"/>
      <c r="E47" s="114"/>
      <c r="G47" s="114"/>
      <c r="H47" s="114"/>
      <c r="I47" s="114"/>
      <c r="J47" s="114"/>
      <c r="K47" s="114"/>
      <c r="L47" s="114"/>
      <c r="AK47" s="184" t="s">
        <v>113</v>
      </c>
    </row>
    <row r="48" spans="1:37" ht="24.9" customHeight="1">
      <c r="A48" s="35"/>
      <c r="B48" s="113"/>
      <c r="C48" s="34"/>
      <c r="D48" s="114"/>
      <c r="E48" s="114"/>
      <c r="G48" s="114"/>
      <c r="H48" s="114"/>
      <c r="I48" s="114"/>
      <c r="J48" s="114"/>
      <c r="K48" s="114"/>
      <c r="L48" s="114"/>
      <c r="M48" s="545"/>
      <c r="N48" s="545"/>
      <c r="O48" s="545"/>
      <c r="P48" s="545"/>
      <c r="Q48" s="545"/>
      <c r="R48" s="545"/>
      <c r="S48" s="545"/>
      <c r="T48" s="114" t="s">
        <v>114</v>
      </c>
      <c r="V48" s="113" t="s">
        <v>101</v>
      </c>
      <c r="X48" s="114"/>
      <c r="Z48" s="545"/>
      <c r="AA48" s="545"/>
      <c r="AB48" s="545"/>
      <c r="AC48" s="545"/>
      <c r="AD48" s="545"/>
      <c r="AE48" s="545"/>
      <c r="AF48" s="545"/>
      <c r="AG48" s="114" t="s">
        <v>115</v>
      </c>
      <c r="AK48" s="184">
        <v>6</v>
      </c>
    </row>
    <row r="49" spans="1:37" ht="24.9"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 customHeight="1">
      <c r="A50" s="35"/>
      <c r="B50" s="113"/>
      <c r="C50" s="34"/>
      <c r="D50" s="114"/>
      <c r="E50" s="114"/>
      <c r="G50" s="114"/>
      <c r="H50" s="114"/>
      <c r="I50" s="114"/>
      <c r="J50" s="114"/>
      <c r="K50" s="114"/>
      <c r="L50" s="114"/>
      <c r="M50" s="545"/>
      <c r="N50" s="545"/>
      <c r="O50" s="545"/>
      <c r="P50" s="545"/>
      <c r="Q50" s="545"/>
      <c r="R50" s="545"/>
      <c r="S50" s="545"/>
      <c r="T50" s="114" t="s">
        <v>114</v>
      </c>
      <c r="V50" s="113" t="s">
        <v>101</v>
      </c>
      <c r="X50" s="114"/>
      <c r="Z50" s="545"/>
      <c r="AA50" s="545"/>
      <c r="AB50" s="545"/>
      <c r="AC50" s="545"/>
      <c r="AD50" s="545"/>
      <c r="AE50" s="545"/>
      <c r="AF50" s="545"/>
      <c r="AG50" s="114" t="s">
        <v>115</v>
      </c>
      <c r="AK50" s="184">
        <v>2</v>
      </c>
    </row>
    <row r="51" spans="1:37" ht="24.9"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 customHeight="1">
      <c r="A52" s="35"/>
      <c r="C52" s="113"/>
      <c r="D52" s="114"/>
      <c r="E52" s="114"/>
      <c r="G52" s="114"/>
      <c r="H52" s="114"/>
      <c r="I52" s="114"/>
      <c r="J52" s="114"/>
      <c r="K52" s="114"/>
      <c r="L52" s="114"/>
      <c r="M52" s="545"/>
      <c r="N52" s="545"/>
      <c r="O52" s="545"/>
      <c r="P52" s="545"/>
      <c r="Q52" s="545"/>
      <c r="R52" s="545"/>
      <c r="S52" s="545"/>
      <c r="T52" s="114" t="s">
        <v>114</v>
      </c>
      <c r="V52" s="113" t="s">
        <v>101</v>
      </c>
      <c r="X52" s="114"/>
      <c r="Z52" s="545"/>
      <c r="AA52" s="545"/>
      <c r="AB52" s="545"/>
      <c r="AC52" s="545"/>
      <c r="AD52" s="545"/>
      <c r="AE52" s="545"/>
      <c r="AF52" s="545"/>
      <c r="AG52" s="114" t="s">
        <v>115</v>
      </c>
      <c r="AK52" s="184">
        <v>28</v>
      </c>
    </row>
    <row r="53" spans="1:37" ht="24.9"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 customHeight="1">
      <c r="A54" s="35"/>
      <c r="C54" s="113"/>
      <c r="D54" s="114"/>
      <c r="E54" s="114"/>
      <c r="G54" s="114"/>
      <c r="H54" s="114"/>
      <c r="I54" s="114"/>
      <c r="J54" s="114"/>
      <c r="K54" s="114"/>
      <c r="L54" s="114"/>
      <c r="M54" s="545"/>
      <c r="N54" s="545"/>
      <c r="O54" s="545"/>
      <c r="P54" s="545"/>
      <c r="Q54" s="545"/>
      <c r="R54" s="545"/>
      <c r="S54" s="545"/>
      <c r="T54" s="114" t="s">
        <v>114</v>
      </c>
      <c r="U54" s="34"/>
      <c r="V54" s="113" t="s">
        <v>101</v>
      </c>
      <c r="W54" s="34"/>
      <c r="X54" s="114"/>
      <c r="Y54" s="34"/>
      <c r="Z54" s="545"/>
      <c r="AA54" s="545"/>
      <c r="AB54" s="545"/>
      <c r="AC54" s="545"/>
      <c r="AD54" s="545"/>
      <c r="AE54" s="545"/>
      <c r="AF54" s="545"/>
      <c r="AG54" s="114" t="s">
        <v>115</v>
      </c>
      <c r="AK54" s="184">
        <v>7</v>
      </c>
    </row>
    <row r="55" spans="1:37" ht="24.9"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 customHeight="1">
      <c r="A56" s="35"/>
      <c r="B56" s="113"/>
      <c r="C56" s="34"/>
      <c r="D56" s="114"/>
      <c r="E56" s="114"/>
      <c r="G56" s="114"/>
      <c r="H56" s="114"/>
      <c r="I56" s="114"/>
      <c r="J56" s="114"/>
      <c r="K56" s="114"/>
      <c r="L56" s="114"/>
      <c r="M56" s="545"/>
      <c r="N56" s="545"/>
      <c r="O56" s="545"/>
      <c r="P56" s="545"/>
      <c r="Q56" s="545"/>
      <c r="R56" s="545"/>
      <c r="S56" s="545"/>
      <c r="T56" s="114" t="s">
        <v>114</v>
      </c>
      <c r="U56" s="34"/>
      <c r="V56" s="113" t="s">
        <v>101</v>
      </c>
      <c r="W56" s="34"/>
      <c r="X56" s="114"/>
      <c r="Y56" s="34"/>
      <c r="Z56" s="545"/>
      <c r="AA56" s="545"/>
      <c r="AB56" s="545"/>
      <c r="AC56" s="545"/>
      <c r="AD56" s="545"/>
      <c r="AE56" s="545"/>
      <c r="AF56" s="545"/>
      <c r="AG56" s="114" t="s">
        <v>115</v>
      </c>
      <c r="AK56" s="184">
        <v>10</v>
      </c>
    </row>
    <row r="57" spans="1:37" ht="24.9"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 customHeight="1">
      <c r="A58" s="35"/>
      <c r="C58" s="113"/>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C60" s="113"/>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84">
        <v>41</v>
      </c>
    </row>
    <row r="61" spans="1:37" ht="24.9"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 customHeight="1">
      <c r="A62" s="35"/>
      <c r="C62" s="113"/>
      <c r="D62" s="114"/>
      <c r="E62" s="114"/>
      <c r="G62" s="114"/>
      <c r="H62" s="114"/>
      <c r="I62" s="114"/>
      <c r="J62" s="114"/>
      <c r="K62" s="114"/>
      <c r="L62" s="114"/>
      <c r="M62" s="545"/>
      <c r="N62" s="545"/>
      <c r="O62" s="545"/>
      <c r="P62" s="545"/>
      <c r="Q62" s="545"/>
      <c r="R62" s="545"/>
      <c r="S62" s="545"/>
      <c r="T62" s="114" t="s">
        <v>114</v>
      </c>
      <c r="U62" s="34"/>
      <c r="V62" s="113" t="s">
        <v>101</v>
      </c>
      <c r="W62" s="34"/>
      <c r="X62" s="114"/>
      <c r="Y62" s="34"/>
      <c r="Z62" s="545"/>
      <c r="AA62" s="545"/>
      <c r="AB62" s="545"/>
      <c r="AC62" s="545"/>
      <c r="AD62" s="545"/>
      <c r="AE62" s="545"/>
      <c r="AF62" s="545"/>
      <c r="AG62" s="114" t="s">
        <v>115</v>
      </c>
      <c r="AK62" s="184">
        <v>10</v>
      </c>
    </row>
    <row r="63" spans="1:37" ht="24.9"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 customHeight="1">
      <c r="A69" s="35"/>
      <c r="C69" s="113"/>
      <c r="D69" s="114"/>
      <c r="E69" s="114"/>
      <c r="G69" s="114"/>
      <c r="H69" s="114"/>
      <c r="I69" s="114"/>
      <c r="J69" s="114"/>
      <c r="K69" s="114"/>
      <c r="L69" s="114"/>
      <c r="M69" s="581">
        <f>SUM(M47:S62)</f>
        <v>0</v>
      </c>
      <c r="N69" s="581"/>
      <c r="O69" s="581"/>
      <c r="P69" s="581"/>
      <c r="Q69" s="581"/>
      <c r="R69" s="581"/>
      <c r="S69" s="581"/>
      <c r="T69" s="114" t="s">
        <v>114</v>
      </c>
      <c r="U69" s="34"/>
      <c r="V69" s="113" t="s">
        <v>101</v>
      </c>
      <c r="W69" s="34"/>
      <c r="X69" s="114"/>
      <c r="Y69" s="34"/>
      <c r="Z69" s="581">
        <f>SUM(Z47:AF62)</f>
        <v>0</v>
      </c>
      <c r="AA69" s="581"/>
      <c r="AB69" s="581"/>
      <c r="AC69" s="581"/>
      <c r="AD69" s="581"/>
      <c r="AE69" s="581"/>
      <c r="AF69" s="581"/>
      <c r="AG69" s="114" t="s">
        <v>115</v>
      </c>
    </row>
    <row r="70" spans="1:37" ht="24.9"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 customHeight="1">
      <c r="A71" s="35"/>
      <c r="C71" s="113"/>
      <c r="D71" s="114"/>
      <c r="E71" s="114"/>
      <c r="G71" s="114"/>
      <c r="H71" s="114"/>
      <c r="I71" s="114"/>
      <c r="J71" s="114"/>
      <c r="K71" s="114"/>
      <c r="L71" s="114"/>
      <c r="M71" s="559">
        <f>M48*AK48+M50*AK50+M52*AK52+M54*AK54+M56*AK56+M58*AK58+M60*AK60+M62*AK62</f>
        <v>0</v>
      </c>
      <c r="N71" s="559"/>
      <c r="O71" s="559"/>
      <c r="P71" s="559"/>
      <c r="Q71" s="559"/>
      <c r="R71" s="559"/>
      <c r="S71" s="559"/>
      <c r="T71" s="114" t="s">
        <v>219</v>
      </c>
      <c r="U71" s="34"/>
      <c r="V71" s="113" t="s">
        <v>101</v>
      </c>
      <c r="W71" s="34"/>
      <c r="X71" s="114"/>
      <c r="Y71" s="34"/>
      <c r="Z71" s="559">
        <f>Z48*AK48+Z50*AK50+Z52*AK52+Z54*AK54+Z56*AK56+Z58*AK58+Z60*AK60+Z62*AK62</f>
        <v>0</v>
      </c>
      <c r="AA71" s="559"/>
      <c r="AB71" s="559"/>
      <c r="AC71" s="559"/>
      <c r="AD71" s="559"/>
      <c r="AE71" s="559"/>
      <c r="AF71" s="559"/>
      <c r="AG71" s="114" t="s">
        <v>219</v>
      </c>
    </row>
    <row r="72" spans="1:37" ht="24.9"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 customHeight="1">
      <c r="A73" s="35"/>
      <c r="C73" s="41"/>
      <c r="D73" s="114"/>
      <c r="E73" s="114"/>
      <c r="F73" s="44"/>
      <c r="G73" s="114"/>
      <c r="H73" s="114"/>
      <c r="I73" s="114"/>
      <c r="J73" s="114"/>
      <c r="K73" s="114"/>
      <c r="L73" s="114"/>
      <c r="M73" s="578" t="str">
        <f>IFERROR(ROUNDDOWN(M71*10/M37,4),"")</f>
        <v/>
      </c>
      <c r="N73" s="578"/>
      <c r="O73" s="578"/>
      <c r="P73" s="578"/>
      <c r="Q73" s="578"/>
      <c r="R73" s="578"/>
      <c r="S73" s="578"/>
      <c r="T73" s="114"/>
      <c r="U73" s="114"/>
      <c r="V73" s="114"/>
      <c r="W73" s="114"/>
      <c r="X73" s="114"/>
      <c r="Y73" s="114"/>
      <c r="Z73" s="114"/>
      <c r="AA73" s="114"/>
      <c r="AB73" s="114"/>
      <c r="AC73" s="114"/>
      <c r="AD73" s="114"/>
      <c r="AE73" s="114"/>
      <c r="AF73" s="114"/>
      <c r="AG73" s="114"/>
      <c r="AH73" s="114"/>
      <c r="AK73" s="184">
        <f>IF(M73&lt;0.023,1,0)</f>
        <v>0</v>
      </c>
    </row>
    <row r="74" spans="1:37" ht="24.9"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B76" s="113"/>
      <c r="D76" s="114"/>
      <c r="E76" s="114"/>
      <c r="G76" s="114"/>
      <c r="H76" s="114"/>
      <c r="I76" s="114"/>
      <c r="J76" s="114"/>
      <c r="K76" s="114"/>
      <c r="L76" s="114"/>
      <c r="M76" s="545"/>
      <c r="N76" s="545"/>
      <c r="O76" s="545"/>
      <c r="P76" s="545"/>
      <c r="Q76" s="545"/>
      <c r="R76" s="545"/>
      <c r="S76" s="545"/>
      <c r="T76" s="113" t="s">
        <v>222</v>
      </c>
      <c r="V76" s="113" t="s">
        <v>101</v>
      </c>
      <c r="X76" s="114"/>
      <c r="Z76" s="545"/>
      <c r="AA76" s="545"/>
      <c r="AB76" s="545"/>
      <c r="AC76" s="545"/>
      <c r="AD76" s="545"/>
      <c r="AE76" s="545"/>
      <c r="AF76" s="545"/>
      <c r="AG76" s="113" t="s">
        <v>222</v>
      </c>
    </row>
    <row r="77" spans="1:37" ht="24.9"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 customHeight="1">
      <c r="A83" s="35"/>
      <c r="B83" s="113" t="s">
        <v>226</v>
      </c>
      <c r="D83" s="114"/>
      <c r="E83" s="114"/>
      <c r="G83" s="114"/>
      <c r="H83" s="114"/>
      <c r="I83" s="114"/>
      <c r="J83" s="114"/>
      <c r="K83" s="114"/>
      <c r="L83" s="114"/>
      <c r="M83" s="114"/>
      <c r="N83" s="114"/>
      <c r="O83" s="114"/>
      <c r="P83" s="114"/>
      <c r="Q83" s="114"/>
      <c r="R83" s="114"/>
      <c r="S83" s="114"/>
    </row>
    <row r="84" spans="1:37" ht="24.9" customHeight="1">
      <c r="A84" s="35"/>
      <c r="C84" s="113"/>
      <c r="D84" s="114"/>
      <c r="E84" s="114"/>
      <c r="I84" s="561" t="str">
        <f>IFERROR(IF((M37*2.3%-M71*10)/(M76*10)&lt;0,0,(M37*2.3%-M71*10)/(M76*10)),"")</f>
        <v/>
      </c>
      <c r="J84" s="561"/>
      <c r="K84" s="561"/>
      <c r="L84" s="561"/>
      <c r="M84" s="561"/>
      <c r="N84" s="561"/>
      <c r="O84" s="561"/>
      <c r="P84" s="114"/>
      <c r="Q84" s="114"/>
      <c r="R84" s="113" t="s">
        <v>101</v>
      </c>
      <c r="T84" s="114"/>
      <c r="V84" s="559" t="str">
        <f>IFERROR(IF((Z37*2.3%-Z71*10)/(Z76*10)&lt;0,0,(Z37*2.3%-Z71*10)/(Z76*10)),"")</f>
        <v/>
      </c>
      <c r="W84" s="559"/>
      <c r="X84" s="559"/>
      <c r="Y84" s="559"/>
      <c r="Z84" s="559"/>
      <c r="AA84" s="559"/>
      <c r="AB84" s="559"/>
      <c r="AC84" s="114" t="s">
        <v>134</v>
      </c>
    </row>
    <row r="85" spans="1:37" ht="24.9" customHeight="1">
      <c r="A85" s="35"/>
      <c r="C85" s="113"/>
      <c r="D85" s="114"/>
      <c r="E85" s="114"/>
      <c r="G85" s="114"/>
      <c r="H85" s="114"/>
      <c r="I85" s="114"/>
      <c r="J85" s="114"/>
      <c r="K85" s="114"/>
      <c r="L85" s="114"/>
      <c r="M85" s="114"/>
      <c r="N85" s="114"/>
      <c r="O85" s="114"/>
      <c r="P85" s="114"/>
      <c r="Q85" s="114"/>
      <c r="R85" s="114"/>
      <c r="S85" s="114"/>
    </row>
    <row r="86" spans="1:37" ht="24.9" customHeight="1">
      <c r="A86" s="35"/>
      <c r="B86" s="558" t="s">
        <v>227</v>
      </c>
      <c r="C86" s="558"/>
      <c r="D86" s="558"/>
      <c r="E86" s="558"/>
      <c r="F86" s="558" t="s">
        <v>228</v>
      </c>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row>
    <row r="87" spans="1:37" ht="24.9" customHeight="1">
      <c r="A87" s="35"/>
      <c r="B87" s="558"/>
      <c r="C87" s="558"/>
      <c r="D87" s="558"/>
      <c r="E87" s="558"/>
      <c r="F87" s="579" t="s">
        <v>229</v>
      </c>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row>
    <row r="88" spans="1:37" ht="24.9" customHeight="1">
      <c r="A88" s="35"/>
      <c r="B88" s="558"/>
      <c r="C88" s="558"/>
      <c r="D88" s="558"/>
      <c r="E88" s="558"/>
      <c r="F88" s="580" t="s">
        <v>230</v>
      </c>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row>
    <row r="89" spans="1:37" ht="24.9"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 customHeight="1">
      <c r="A91" s="35"/>
      <c r="B91" s="113"/>
      <c r="D91" s="114"/>
      <c r="E91" s="114"/>
      <c r="G91" s="114"/>
      <c r="J91" s="564" t="str">
        <f>IF(AK91&lt;=1.1,IF(AK91&gt;=0.9,"☑","□"),"□")</f>
        <v>□</v>
      </c>
      <c r="K91" s="564"/>
      <c r="L91" s="113" t="s">
        <v>1473</v>
      </c>
      <c r="M91" s="114"/>
      <c r="N91" s="114"/>
      <c r="O91" s="114"/>
      <c r="P91" s="114"/>
      <c r="Q91" s="114"/>
      <c r="R91" s="114"/>
      <c r="S91" s="114"/>
      <c r="T91" s="114"/>
      <c r="U91" s="114"/>
      <c r="V91" s="114"/>
      <c r="AK91" s="174" t="str">
        <f>IFERROR(M37/Z37,"")</f>
        <v/>
      </c>
    </row>
    <row r="92" spans="1:37" ht="24.9" customHeight="1">
      <c r="A92" s="35"/>
      <c r="B92" s="113"/>
      <c r="C92" s="44" t="s">
        <v>145</v>
      </c>
      <c r="D92" s="114"/>
      <c r="E92" s="114"/>
      <c r="G92" s="114"/>
      <c r="J92" s="564" t="str">
        <f>IF(AK92&lt;=1.1,IF(AK92&gt;=0.9,"☑","□"),"□")</f>
        <v>□</v>
      </c>
      <c r="K92" s="564"/>
      <c r="L92" s="41" t="s">
        <v>1474</v>
      </c>
      <c r="M92" s="114"/>
      <c r="N92" s="114"/>
      <c r="O92" s="114"/>
      <c r="P92" s="114"/>
      <c r="Q92" s="114"/>
      <c r="R92" s="114"/>
      <c r="S92" s="114"/>
      <c r="T92" s="114"/>
      <c r="U92" s="114"/>
      <c r="V92" s="114"/>
      <c r="AK92" s="174" t="str">
        <f>IFERROR(M71/Z71,"")</f>
        <v/>
      </c>
    </row>
    <row r="93" spans="1:37" ht="24.9" customHeight="1">
      <c r="A93" s="35"/>
      <c r="B93" s="113"/>
      <c r="D93" s="114"/>
      <c r="E93" s="114"/>
      <c r="G93" s="114"/>
      <c r="J93" s="564" t="str">
        <f>IF(AK93&lt;=1.1,IF(AK93&gt;=0.9,"☑","□"),"□")</f>
        <v>□</v>
      </c>
      <c r="K93" s="564"/>
      <c r="L93" s="113" t="s">
        <v>1475</v>
      </c>
      <c r="M93" s="114"/>
      <c r="N93" s="114"/>
      <c r="O93" s="114"/>
      <c r="P93" s="114"/>
      <c r="Q93" s="114"/>
      <c r="R93" s="114"/>
      <c r="S93" s="114"/>
      <c r="T93" s="114"/>
      <c r="U93" s="114"/>
      <c r="V93" s="114"/>
      <c r="AK93" s="174" t="str">
        <f>IFERROR(M76/Z76,"")</f>
        <v/>
      </c>
    </row>
    <row r="94" spans="1:37" ht="24.9" customHeight="1">
      <c r="A94" s="35"/>
      <c r="B94" s="113"/>
      <c r="D94" s="114"/>
      <c r="E94" s="114"/>
      <c r="G94" s="114"/>
      <c r="J94" s="564" t="str">
        <f>IF(AK94&lt;=1.1,IF(AK94&gt;=0.9,"☑","□"),"□")</f>
        <v>□</v>
      </c>
      <c r="K94" s="564"/>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 customHeight="1">
      <c r="A96" s="35" t="s">
        <v>232</v>
      </c>
      <c r="B96" s="113" t="s">
        <v>233</v>
      </c>
      <c r="D96" s="114"/>
      <c r="E96" s="114"/>
      <c r="G96" s="114"/>
      <c r="H96" s="114"/>
      <c r="I96" s="114"/>
      <c r="J96" s="114"/>
      <c r="K96" s="114"/>
      <c r="L96" s="114"/>
      <c r="M96" s="114"/>
      <c r="N96" s="114"/>
      <c r="O96" s="114"/>
      <c r="P96" s="114"/>
      <c r="Q96" s="114"/>
      <c r="R96" s="114"/>
      <c r="S96" s="114"/>
    </row>
    <row r="97" spans="1:37" ht="24.9" customHeight="1">
      <c r="A97" s="35"/>
      <c r="B97" s="113"/>
      <c r="D97" s="114"/>
      <c r="E97" s="114"/>
      <c r="F97" s="114"/>
      <c r="G97" s="114"/>
      <c r="H97" s="114"/>
      <c r="I97" s="114"/>
      <c r="J97" s="114"/>
      <c r="K97" s="114"/>
      <c r="L97" s="114"/>
      <c r="M97" s="114"/>
      <c r="N97" s="114"/>
      <c r="O97" s="114"/>
      <c r="P97" s="551" t="str">
        <f>IFERROR(IF(OR(AK27=0,AK73=0,I84&lt;=0),"算定不可",(VLOOKUP("該当",'リスト（入院）'!I:K,3,FALSE))),"")</f>
        <v>算定不可</v>
      </c>
      <c r="Q97" s="551"/>
      <c r="R97" s="551"/>
      <c r="S97" s="551"/>
      <c r="T97" s="551"/>
      <c r="U97" s="551"/>
      <c r="V97" s="551"/>
      <c r="W97" s="551"/>
      <c r="X97" s="551"/>
      <c r="Y97" s="551"/>
      <c r="Z97" s="551"/>
    </row>
    <row r="98" spans="1:37" ht="24.9" customHeight="1">
      <c r="A98" s="35"/>
    </row>
    <row r="99" spans="1:37" ht="24.9" customHeight="1">
      <c r="A99" s="44" t="s">
        <v>44</v>
      </c>
    </row>
    <row r="100" spans="1:37" ht="24.9" customHeight="1">
      <c r="A100" s="44" t="s">
        <v>234</v>
      </c>
    </row>
    <row r="101" spans="1:37" ht="24.9" customHeight="1">
      <c r="A101" s="44" t="s">
        <v>172</v>
      </c>
    </row>
    <row r="102" spans="1:37" ht="24.9" customHeight="1">
      <c r="A102" s="44" t="s">
        <v>1502</v>
      </c>
      <c r="AK102" s="172"/>
    </row>
    <row r="103" spans="1:37" ht="24.9" customHeight="1">
      <c r="A103" s="44" t="s">
        <v>235</v>
      </c>
      <c r="AK103" s="172"/>
    </row>
    <row r="104" spans="1:37" ht="24.9" customHeight="1">
      <c r="B104" s="44" t="s">
        <v>175</v>
      </c>
      <c r="AK104" s="172"/>
    </row>
    <row r="105" spans="1:37" ht="24.9" customHeight="1">
      <c r="A105" s="44" t="s">
        <v>236</v>
      </c>
      <c r="AK105" s="172"/>
    </row>
    <row r="106" spans="1:37" ht="24.9" customHeight="1">
      <c r="A106" s="44" t="s">
        <v>237</v>
      </c>
      <c r="AK106" s="172"/>
    </row>
    <row r="107" spans="1:37" ht="24.9" customHeight="1">
      <c r="A107" s="44" t="s">
        <v>177</v>
      </c>
      <c r="AK107" s="172"/>
    </row>
    <row r="108" spans="1:37" ht="24.9" customHeight="1">
      <c r="A108" s="44" t="s">
        <v>178</v>
      </c>
      <c r="AK108" s="172"/>
    </row>
    <row r="109" spans="1:37" ht="24.9" customHeight="1">
      <c r="A109" s="44" t="s">
        <v>238</v>
      </c>
      <c r="AK109" s="172"/>
    </row>
    <row r="110" spans="1:37" ht="24.9" customHeight="1">
      <c r="A110" s="44" t="s">
        <v>179</v>
      </c>
      <c r="AK110" s="172"/>
    </row>
    <row r="111" spans="1:37" ht="24.9" customHeight="1">
      <c r="A111" s="44" t="s">
        <v>180</v>
      </c>
      <c r="AK111" s="172"/>
    </row>
    <row r="112" spans="1:37" ht="24.9" customHeight="1">
      <c r="A112" s="44" t="s">
        <v>181</v>
      </c>
    </row>
    <row r="113" spans="1:37" ht="24.9" customHeight="1">
      <c r="A113" s="44" t="s">
        <v>182</v>
      </c>
      <c r="AK113" s="172"/>
    </row>
    <row r="114" spans="1:37" ht="24.9" customHeight="1">
      <c r="A114" s="44" t="s">
        <v>183</v>
      </c>
      <c r="AK114" s="172"/>
    </row>
    <row r="115" spans="1:37" ht="24.9" customHeight="1">
      <c r="A115" s="44" t="s">
        <v>184</v>
      </c>
      <c r="AK115" s="172"/>
    </row>
    <row r="116" spans="1:37" ht="24.9" customHeight="1">
      <c r="A116" s="44" t="s">
        <v>185</v>
      </c>
      <c r="AK116" s="172"/>
    </row>
    <row r="117" spans="1:37" ht="24.9" customHeight="1">
      <c r="A117" s="44" t="s">
        <v>186</v>
      </c>
      <c r="AK117" s="172"/>
    </row>
    <row r="118" spans="1:37" ht="24.9" customHeight="1">
      <c r="A118" s="44" t="s">
        <v>187</v>
      </c>
      <c r="AK118" s="172"/>
    </row>
    <row r="119" spans="1:37" ht="24.9" customHeight="1">
      <c r="A119" s="44" t="s">
        <v>188</v>
      </c>
      <c r="AK119" s="172"/>
    </row>
    <row r="120" spans="1:37" ht="24.9" customHeight="1">
      <c r="A120" s="44" t="s">
        <v>239</v>
      </c>
      <c r="AK120" s="172"/>
    </row>
    <row r="121" spans="1:37" ht="24.9" customHeight="1">
      <c r="A121" s="44" t="s">
        <v>189</v>
      </c>
      <c r="AK121" s="172"/>
    </row>
    <row r="122" spans="1:37" ht="24.9" customHeight="1">
      <c r="A122" s="44" t="s">
        <v>190</v>
      </c>
      <c r="AK122" s="172"/>
    </row>
    <row r="123" spans="1:37" ht="24.9" customHeight="1">
      <c r="A123" s="44" t="s">
        <v>240</v>
      </c>
      <c r="AK123" s="172"/>
    </row>
    <row r="124" spans="1:37" ht="24.9" customHeight="1">
      <c r="A124" s="44" t="s">
        <v>191</v>
      </c>
      <c r="AK124" s="172"/>
    </row>
    <row r="125" spans="1:37" ht="24.9" customHeight="1">
      <c r="A125" s="44" t="s">
        <v>192</v>
      </c>
      <c r="AK125" s="172"/>
    </row>
    <row r="126" spans="1:37" ht="24.9" customHeight="1">
      <c r="A126" s="44" t="s">
        <v>241</v>
      </c>
    </row>
    <row r="127" spans="1:37" ht="24.9" customHeight="1">
      <c r="A127" s="44" t="s">
        <v>193</v>
      </c>
    </row>
    <row r="128" spans="1:37" ht="24.9" customHeight="1">
      <c r="A128" s="44" t="s">
        <v>242</v>
      </c>
    </row>
    <row r="129" spans="1:46" s="34" customFormat="1" ht="24.9" customHeight="1">
      <c r="A129" s="34" t="s">
        <v>194</v>
      </c>
      <c r="F129" s="113"/>
      <c r="AK129" s="184"/>
      <c r="AL129" s="172"/>
      <c r="AM129" s="172"/>
      <c r="AN129" s="172"/>
      <c r="AO129" s="172"/>
      <c r="AP129" s="172"/>
      <c r="AQ129" s="172"/>
      <c r="AR129" s="172"/>
      <c r="AS129" s="172"/>
      <c r="AT129" s="172"/>
    </row>
    <row r="130" spans="1:46" ht="24.9" customHeight="1">
      <c r="A130" s="44" t="s">
        <v>195</v>
      </c>
    </row>
    <row r="131" spans="1:46" ht="24.9" customHeight="1">
      <c r="A131" s="44" t="s">
        <v>196</v>
      </c>
    </row>
    <row r="132" spans="1:46" ht="24.9" customHeight="1">
      <c r="A132" s="44" t="s">
        <v>197</v>
      </c>
    </row>
    <row r="133" spans="1:46" ht="24.9" customHeight="1">
      <c r="A133" s="44" t="s">
        <v>243</v>
      </c>
    </row>
    <row r="134" spans="1:46" ht="24.9" customHeight="1">
      <c r="A134" s="44" t="s">
        <v>198</v>
      </c>
    </row>
    <row r="135" spans="1:46" ht="24.9" customHeight="1">
      <c r="A135" s="44" t="s">
        <v>244</v>
      </c>
    </row>
    <row r="136" spans="1:46" s="34" customFormat="1" ht="24.9" customHeight="1">
      <c r="A136" s="34" t="s">
        <v>245</v>
      </c>
      <c r="F136" s="113"/>
      <c r="AK136" s="184"/>
      <c r="AL136" s="172"/>
      <c r="AM136" s="172"/>
      <c r="AN136" s="172"/>
      <c r="AO136" s="172"/>
      <c r="AP136" s="172"/>
      <c r="AQ136" s="172"/>
      <c r="AR136" s="172"/>
      <c r="AS136" s="172"/>
      <c r="AT136" s="172"/>
    </row>
    <row r="137" spans="1:46" ht="24.9" customHeight="1">
      <c r="A137" s="44" t="s">
        <v>246</v>
      </c>
    </row>
    <row r="138" spans="1:46" ht="24.9" customHeight="1">
      <c r="A138" s="44" t="s">
        <v>247</v>
      </c>
    </row>
    <row r="139" spans="1:46" s="34" customFormat="1" ht="24.9" customHeight="1">
      <c r="A139" s="34" t="s">
        <v>248</v>
      </c>
      <c r="F139" s="113"/>
      <c r="AK139" s="184"/>
      <c r="AL139" s="172"/>
      <c r="AM139" s="172"/>
      <c r="AN139" s="172"/>
      <c r="AO139" s="172"/>
      <c r="AP139" s="172"/>
      <c r="AQ139" s="172"/>
      <c r="AR139" s="172"/>
      <c r="AS139" s="172"/>
      <c r="AT139" s="172"/>
    </row>
    <row r="140" spans="1:46" s="34" customFormat="1" ht="24.9" customHeight="1">
      <c r="A140" s="34" t="s">
        <v>249</v>
      </c>
      <c r="F140" s="113"/>
      <c r="AK140" s="184"/>
      <c r="AL140" s="172"/>
      <c r="AM140" s="172"/>
      <c r="AN140" s="172"/>
      <c r="AO140" s="172"/>
      <c r="AP140" s="172"/>
      <c r="AQ140" s="172"/>
      <c r="AR140" s="172"/>
      <c r="AS140" s="172"/>
      <c r="AT140" s="172"/>
    </row>
    <row r="141" spans="1:46" s="34" customFormat="1" ht="24.9" customHeight="1">
      <c r="A141" s="34" t="s">
        <v>204</v>
      </c>
      <c r="F141" s="113"/>
      <c r="AK141" s="184"/>
      <c r="AL141" s="172"/>
      <c r="AM141" s="172"/>
      <c r="AN141" s="172"/>
      <c r="AO141" s="172"/>
      <c r="AP141" s="172"/>
      <c r="AQ141" s="172"/>
      <c r="AR141" s="172"/>
      <c r="AS141" s="172"/>
      <c r="AT141" s="172"/>
    </row>
    <row r="142" spans="1:46" s="34" customFormat="1" ht="24.9" customHeight="1">
      <c r="A142" s="34" t="s">
        <v>205</v>
      </c>
      <c r="F142" s="113"/>
      <c r="AK142" s="184"/>
      <c r="AL142" s="172"/>
      <c r="AM142" s="172"/>
      <c r="AN142" s="172"/>
      <c r="AO142" s="172"/>
      <c r="AP142" s="172"/>
      <c r="AQ142" s="172"/>
      <c r="AR142" s="172"/>
      <c r="AS142" s="172"/>
      <c r="AT142" s="172"/>
    </row>
    <row r="143" spans="1:46" ht="24.9"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60960</xdr:colOff>
                    <xdr:row>9</xdr:row>
                    <xdr:rowOff>182880</xdr:rowOff>
                  </from>
                  <to>
                    <xdr:col>11</xdr:col>
                    <xdr:colOff>121920</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60960</xdr:colOff>
                    <xdr:row>9</xdr:row>
                    <xdr:rowOff>182880</xdr:rowOff>
                  </from>
                  <to>
                    <xdr:col>14</xdr:col>
                    <xdr:colOff>121920</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60960</xdr:colOff>
                    <xdr:row>9</xdr:row>
                    <xdr:rowOff>182880</xdr:rowOff>
                  </from>
                  <to>
                    <xdr:col>17</xdr:col>
                    <xdr:colOff>121920</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60960</xdr:colOff>
                    <xdr:row>9</xdr:row>
                    <xdr:rowOff>182880</xdr:rowOff>
                  </from>
                  <to>
                    <xdr:col>20</xdr:col>
                    <xdr:colOff>121920</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30480</xdr:colOff>
                    <xdr:row>27</xdr:row>
                    <xdr:rowOff>38100</xdr:rowOff>
                  </from>
                  <to>
                    <xdr:col>30</xdr:col>
                    <xdr:colOff>266700</xdr:colOff>
                    <xdr:row>27</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ColWidth="9" defaultRowHeight="13.2"/>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3"/>
  <sheetViews>
    <sheetView showGridLines="0" view="pageBreakPreview" topLeftCell="A18" zoomScaleNormal="100" zoomScaleSheetLayoutView="100" workbookViewId="0">
      <selection activeCell="X34" sqref="X34"/>
    </sheetView>
  </sheetViews>
  <sheetFormatPr defaultColWidth="8.69921875" defaultRowHeight="13.2" outlineLevelRow="1" outlineLevelCol="1"/>
  <cols>
    <col min="1" max="32" width="3.59765625" style="4" customWidth="1"/>
    <col min="33" max="33" width="3.59765625" style="28" customWidth="1"/>
    <col min="34" max="34" width="3.5" style="4" customWidth="1"/>
    <col min="35" max="35" width="2.69921875" style="176" hidden="1" customWidth="1" outlineLevel="1"/>
    <col min="36" max="36" width="22.3984375" style="176" hidden="1" customWidth="1" outlineLevel="1"/>
    <col min="37" max="37" width="24.8984375" style="176" customWidth="1" collapsed="1"/>
    <col min="38" max="42" width="2.69921875" style="176" customWidth="1"/>
    <col min="43" max="43" width="8.69921875" style="176" customWidth="1"/>
    <col min="44" max="44" width="10.5" style="176" customWidth="1"/>
    <col min="45" max="16384" width="8.69921875" style="4"/>
  </cols>
  <sheetData>
    <row r="1" spans="1:35"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2" customHeight="1">
      <c r="A2" s="614" t="s">
        <v>255</v>
      </c>
      <c r="B2" s="614"/>
      <c r="C2" s="614"/>
      <c r="D2" s="614"/>
      <c r="E2" s="614"/>
      <c r="F2" s="614"/>
      <c r="G2" s="614"/>
      <c r="H2" s="614"/>
      <c r="I2" s="614"/>
      <c r="J2" s="614"/>
      <c r="K2" s="614"/>
      <c r="L2" s="614"/>
      <c r="M2" s="614"/>
      <c r="N2" s="614"/>
      <c r="O2" s="614"/>
      <c r="P2" s="614"/>
      <c r="Q2" s="614"/>
      <c r="R2" s="614"/>
      <c r="S2" s="614"/>
      <c r="T2" s="614"/>
      <c r="U2" s="615"/>
      <c r="V2" s="615"/>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9" t="s">
        <v>257</v>
      </c>
      <c r="R4" s="609"/>
      <c r="S4" s="609"/>
      <c r="T4" s="609"/>
      <c r="U4" s="609"/>
      <c r="V4" s="610" t="str">
        <f>IF('様式95_外来・在宅ベースアップ評価料（Ⅰ）'!H5=0,"",'様式95_外来・在宅ベースアップ評価料（Ⅰ）'!H5)</f>
        <v/>
      </c>
      <c r="W4" s="610"/>
      <c r="X4" s="610"/>
      <c r="Y4" s="610"/>
      <c r="Z4" s="610"/>
      <c r="AA4" s="610"/>
      <c r="AB4" s="610"/>
      <c r="AC4" s="610"/>
      <c r="AD4" s="610"/>
      <c r="AE4" s="610"/>
      <c r="AF4" s="610"/>
      <c r="AG4" s="610"/>
      <c r="AH4" s="104"/>
      <c r="AI4" s="196"/>
    </row>
    <row r="5" spans="1:35" ht="16.2" customHeight="1">
      <c r="A5" s="3"/>
      <c r="B5" s="3"/>
      <c r="C5" s="3"/>
      <c r="D5" s="3"/>
      <c r="E5" s="3"/>
      <c r="F5" s="3"/>
      <c r="G5" s="3"/>
      <c r="H5" s="3"/>
      <c r="I5" s="3"/>
      <c r="J5" s="3"/>
      <c r="K5" s="3"/>
      <c r="L5" s="3"/>
      <c r="M5" s="3"/>
      <c r="N5" s="3"/>
      <c r="O5" s="3"/>
      <c r="P5" s="3"/>
      <c r="Q5" s="616" t="s">
        <v>258</v>
      </c>
      <c r="R5" s="616"/>
      <c r="S5" s="616"/>
      <c r="T5" s="616"/>
      <c r="U5" s="617"/>
      <c r="V5" s="611" t="str">
        <f>IF(様式97_入院ベースアップ評価料!H6="","",様式97_入院ベースアップ評価料!H6)</f>
        <v/>
      </c>
      <c r="W5" s="611"/>
      <c r="X5" s="611"/>
      <c r="Y5" s="611"/>
      <c r="Z5" s="611"/>
      <c r="AA5" s="611"/>
      <c r="AB5" s="611"/>
      <c r="AC5" s="611"/>
      <c r="AD5" s="611"/>
      <c r="AE5" s="611"/>
      <c r="AF5" s="611"/>
      <c r="AG5" s="611"/>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2"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2"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2" customHeight="1">
      <c r="A9" s="2"/>
      <c r="B9" s="600"/>
      <c r="C9" s="600"/>
      <c r="D9" s="601" t="s">
        <v>261</v>
      </c>
      <c r="E9" s="601"/>
      <c r="F9" s="601"/>
      <c r="G9" s="601"/>
      <c r="H9" s="601"/>
      <c r="I9" s="601"/>
      <c r="J9" s="601"/>
      <c r="K9" s="601"/>
      <c r="L9" s="601"/>
      <c r="M9" s="601"/>
      <c r="N9" s="601"/>
      <c r="O9" s="601"/>
      <c r="P9" s="601"/>
      <c r="Q9" s="601"/>
      <c r="R9" s="601"/>
      <c r="S9" s="601"/>
      <c r="T9" s="601"/>
      <c r="U9" s="601"/>
      <c r="V9" s="601"/>
      <c r="W9" s="601"/>
      <c r="X9" s="601"/>
      <c r="Y9" s="601"/>
      <c r="Z9" s="601"/>
      <c r="AA9" s="3"/>
      <c r="AB9" s="3"/>
      <c r="AC9" s="3"/>
      <c r="AD9" s="3"/>
      <c r="AE9" s="3"/>
      <c r="AF9" s="3"/>
      <c r="AG9" s="19"/>
    </row>
    <row r="10" spans="1:35" ht="16.2" customHeight="1" thickBot="1">
      <c r="A10" s="2"/>
      <c r="B10" s="627"/>
      <c r="C10" s="627"/>
      <c r="D10" s="628" t="s">
        <v>262</v>
      </c>
      <c r="E10" s="628"/>
      <c r="F10" s="628"/>
      <c r="G10" s="628"/>
      <c r="H10" s="628"/>
      <c r="I10" s="628"/>
      <c r="J10" s="628"/>
      <c r="K10" s="628"/>
      <c r="L10" s="628"/>
      <c r="M10" s="628"/>
      <c r="N10" s="628"/>
      <c r="O10" s="628"/>
      <c r="P10" s="628"/>
      <c r="Q10" s="628"/>
      <c r="R10" s="628"/>
      <c r="S10" s="628"/>
      <c r="T10" s="628"/>
      <c r="U10" s="628"/>
      <c r="V10" s="628"/>
      <c r="W10" s="628"/>
      <c r="X10" s="628"/>
      <c r="Y10" s="628"/>
      <c r="Z10" s="628"/>
      <c r="AA10" s="3"/>
      <c r="AB10" s="3"/>
      <c r="AC10" s="3"/>
      <c r="AD10" s="3"/>
      <c r="AE10" s="3"/>
      <c r="AF10" s="3"/>
      <c r="AG10" s="19"/>
    </row>
    <row r="11" spans="1:3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2" customHeight="1" thickBot="1">
      <c r="A15" s="3" t="s">
        <v>263</v>
      </c>
      <c r="B15" s="3"/>
      <c r="C15" s="3"/>
      <c r="D15" s="3"/>
      <c r="E15" s="3"/>
      <c r="F15" s="3"/>
      <c r="L15" s="3"/>
      <c r="M15" s="3"/>
      <c r="N15" s="3"/>
      <c r="O15" s="3"/>
      <c r="P15" s="3"/>
      <c r="Q15" s="3"/>
      <c r="R15" s="3"/>
      <c r="S15" s="3"/>
      <c r="T15" s="3"/>
      <c r="U15" s="3"/>
      <c r="V15" s="3"/>
      <c r="AE15" s="3"/>
      <c r="AF15" s="3"/>
      <c r="AG15" s="19"/>
    </row>
    <row r="16" spans="1:35" ht="16.2" customHeight="1" thickBot="1">
      <c r="B16" s="607" t="s">
        <v>15</v>
      </c>
      <c r="C16" s="607"/>
      <c r="D16" s="607"/>
      <c r="E16" s="608"/>
      <c r="F16" s="608"/>
      <c r="G16" s="20" t="s">
        <v>16</v>
      </c>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3" t="s">
        <v>266</v>
      </c>
      <c r="AA16" s="3"/>
      <c r="AG16" s="19"/>
    </row>
    <row r="17" spans="1:33" ht="16.2" customHeight="1">
      <c r="B17" s="149"/>
      <c r="C17" s="28"/>
      <c r="D17" s="28"/>
      <c r="E17" s="28"/>
      <c r="F17" s="28"/>
      <c r="H17" s="28"/>
      <c r="I17" s="28"/>
      <c r="O17" s="28"/>
      <c r="P17" s="28"/>
      <c r="R17" s="28"/>
      <c r="S17" s="28"/>
      <c r="V17" s="28"/>
      <c r="W17" s="28"/>
      <c r="X17" s="28"/>
      <c r="Y17" s="28"/>
    </row>
    <row r="18" spans="1:33" ht="16.2"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2"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2"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2" customHeight="1" thickBot="1">
      <c r="A21" s="3"/>
      <c r="B21" s="607" t="s">
        <v>15</v>
      </c>
      <c r="C21" s="607"/>
      <c r="D21" s="607"/>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3" t="s">
        <v>266</v>
      </c>
      <c r="AA21" s="3"/>
      <c r="AG21" s="19"/>
    </row>
    <row r="22" spans="1:33" ht="16.2" customHeight="1">
      <c r="A22" s="3"/>
      <c r="B22" s="150"/>
      <c r="D22" s="28"/>
      <c r="E22" s="28"/>
      <c r="G22" s="28"/>
      <c r="H22" s="28"/>
      <c r="N22" s="28"/>
      <c r="O22" s="28"/>
      <c r="Q22" s="28"/>
      <c r="R22" s="28"/>
      <c r="U22" s="3"/>
      <c r="AB22" s="3"/>
      <c r="AC22" s="3"/>
      <c r="AD22" s="3"/>
      <c r="AE22" s="3"/>
      <c r="AF22" s="3"/>
      <c r="AG22" s="19"/>
    </row>
    <row r="23" spans="1:33" ht="16.2" customHeight="1">
      <c r="A23" s="3"/>
      <c r="B23" s="150"/>
      <c r="D23" s="28"/>
      <c r="E23" s="28"/>
      <c r="G23" s="28"/>
      <c r="H23" s="28"/>
      <c r="N23" s="28"/>
      <c r="O23" s="28"/>
      <c r="Q23" s="28"/>
      <c r="R23" s="28"/>
      <c r="U23" s="3"/>
      <c r="AB23" s="3"/>
      <c r="AC23" s="3"/>
      <c r="AD23" s="3"/>
      <c r="AE23" s="3"/>
      <c r="AF23" s="3"/>
      <c r="AG23" s="19"/>
    </row>
    <row r="24" spans="1:33" ht="16.2" customHeight="1">
      <c r="A24" s="3"/>
      <c r="B24" s="150"/>
      <c r="D24" s="28"/>
      <c r="E24" s="28"/>
      <c r="G24" s="28"/>
      <c r="H24" s="28"/>
      <c r="N24" s="28"/>
      <c r="O24" s="28"/>
      <c r="Q24" s="28"/>
      <c r="R24" s="28"/>
      <c r="U24" s="3"/>
      <c r="AB24" s="3"/>
      <c r="AC24" s="3"/>
      <c r="AD24" s="3"/>
      <c r="AE24" s="3"/>
      <c r="AF24" s="3"/>
      <c r="AG24" s="19"/>
    </row>
    <row r="25" spans="1:33" ht="16.2" customHeight="1">
      <c r="A25" s="3"/>
      <c r="B25" s="150"/>
      <c r="D25" s="28"/>
      <c r="E25" s="28"/>
      <c r="G25" s="28"/>
      <c r="H25" s="28"/>
      <c r="N25" s="28"/>
      <c r="O25" s="28"/>
      <c r="Q25" s="28"/>
      <c r="R25" s="28"/>
      <c r="U25" s="3"/>
      <c r="AB25" s="3"/>
      <c r="AC25" s="3"/>
      <c r="AD25" s="3"/>
      <c r="AE25" s="3"/>
      <c r="AF25" s="3"/>
      <c r="AG25" s="19"/>
    </row>
    <row r="26" spans="1:33" ht="16.2" customHeight="1">
      <c r="A26" s="3"/>
      <c r="B26" s="150"/>
      <c r="D26" s="28"/>
      <c r="E26" s="28"/>
      <c r="G26" s="28"/>
      <c r="H26" s="28"/>
      <c r="N26" s="28"/>
      <c r="O26" s="28"/>
      <c r="Q26" s="28"/>
      <c r="R26" s="28"/>
      <c r="U26" s="3"/>
      <c r="AB26" s="3"/>
      <c r="AC26" s="3"/>
      <c r="AD26" s="3"/>
      <c r="AE26" s="3"/>
      <c r="AF26" s="3"/>
      <c r="AG26" s="19"/>
    </row>
    <row r="27" spans="1:33" ht="16.2"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2"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4">
        <f>IFERROR(SUM(AB29:AF30),"")</f>
        <v>0</v>
      </c>
      <c r="AC28" s="604"/>
      <c r="AD28" s="604"/>
      <c r="AE28" s="604"/>
      <c r="AF28" s="604"/>
      <c r="AG28" s="132" t="s">
        <v>270</v>
      </c>
    </row>
    <row r="29" spans="1:33" ht="16.2" customHeight="1">
      <c r="A29" s="53"/>
      <c r="B29" s="605" t="s">
        <v>271</v>
      </c>
      <c r="C29" s="605"/>
      <c r="D29" s="605"/>
      <c r="E29" s="605"/>
      <c r="F29" s="605"/>
      <c r="G29" s="605"/>
      <c r="H29" s="605"/>
      <c r="I29" s="605"/>
      <c r="J29" s="605"/>
      <c r="K29" s="605"/>
      <c r="L29" s="605"/>
      <c r="M29" s="605"/>
      <c r="N29" s="605"/>
      <c r="O29" s="605"/>
      <c r="P29" s="605"/>
      <c r="Q29" s="605"/>
      <c r="R29" s="605"/>
      <c r="S29" s="605"/>
      <c r="T29" s="605"/>
      <c r="U29" s="605"/>
      <c r="V29" s="605"/>
      <c r="W29" s="605"/>
      <c r="X29" s="14"/>
      <c r="Y29" s="14" t="s">
        <v>272</v>
      </c>
      <c r="Z29" s="14"/>
      <c r="AA29" s="14"/>
      <c r="AB29" s="606">
        <f>様式97_入院ベースアップ評価料!M71*V21*10</f>
        <v>0</v>
      </c>
      <c r="AC29" s="606"/>
      <c r="AD29" s="606"/>
      <c r="AE29" s="606"/>
      <c r="AF29" s="606"/>
      <c r="AG29" s="118" t="s">
        <v>270</v>
      </c>
    </row>
    <row r="30" spans="1:33" ht="16.2"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0">
        <f>IFERROR(AB31*AB32*10,0)</f>
        <v>0</v>
      </c>
      <c r="AC30" s="620"/>
      <c r="AD30" s="620"/>
      <c r="AE30" s="620"/>
      <c r="AF30" s="620"/>
      <c r="AG30" s="168" t="s">
        <v>270</v>
      </c>
    </row>
    <row r="31" spans="1:33" ht="16.2" customHeight="1">
      <c r="A31" s="52"/>
      <c r="B31" s="57"/>
      <c r="C31" s="59" t="s">
        <v>274</v>
      </c>
      <c r="D31" s="60"/>
      <c r="E31" s="60"/>
      <c r="F31" s="60"/>
      <c r="G31" s="60"/>
      <c r="H31" s="60"/>
      <c r="I31" s="60"/>
      <c r="J31" s="60"/>
      <c r="K31" s="60"/>
      <c r="L31" s="60"/>
      <c r="M31" s="58"/>
      <c r="N31" s="58"/>
      <c r="O31" s="5" t="s">
        <v>275</v>
      </c>
      <c r="P31" s="629"/>
      <c r="Q31" s="629"/>
      <c r="R31" s="629"/>
      <c r="S31" s="629"/>
      <c r="T31" s="629"/>
      <c r="U31" s="629"/>
      <c r="V31" s="629"/>
      <c r="W31" s="629"/>
      <c r="X31" s="5" t="s">
        <v>132</v>
      </c>
      <c r="Y31" s="5" t="s">
        <v>272</v>
      </c>
      <c r="Z31" s="5" t="s">
        <v>113</v>
      </c>
      <c r="AA31" s="5"/>
      <c r="AB31" s="630" t="str">
        <f>IFERROR(VLOOKUP(P31,'リスト（入院）'!C:D,2,FALSE),"-")</f>
        <v>-</v>
      </c>
      <c r="AC31" s="630"/>
      <c r="AD31" s="630"/>
      <c r="AE31" s="630"/>
      <c r="AF31" s="630"/>
      <c r="AG31" s="168" t="s">
        <v>276</v>
      </c>
    </row>
    <row r="32" spans="1:33" ht="16.2"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1" t="str">
        <f>IF(様式97_入院ベースアップ評価料!H5="","0",様式97_入院ベースアップ評価料!M76*V21)</f>
        <v>0</v>
      </c>
      <c r="AC32" s="631"/>
      <c r="AD32" s="631"/>
      <c r="AE32" s="631"/>
      <c r="AF32" s="631"/>
      <c r="AG32" s="118" t="s">
        <v>278</v>
      </c>
    </row>
    <row r="33" spans="1:42" ht="16.2"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8">
        <v>0</v>
      </c>
      <c r="AC33" s="588"/>
      <c r="AD33" s="588"/>
      <c r="AE33" s="588"/>
      <c r="AF33" s="588"/>
      <c r="AG33" s="168" t="s">
        <v>280</v>
      </c>
    </row>
    <row r="34" spans="1:42" ht="16.2"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19">
        <v>0</v>
      </c>
      <c r="AC34" s="619"/>
      <c r="AD34" s="619"/>
      <c r="AE34" s="619"/>
      <c r="AF34" s="619"/>
      <c r="AG34" s="133" t="s">
        <v>280</v>
      </c>
    </row>
    <row r="35" spans="1:42" ht="16.2"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8">
        <f>IFERROR(AB28-AB33+AB34,"")</f>
        <v>0</v>
      </c>
      <c r="AC35" s="618"/>
      <c r="AD35" s="618"/>
      <c r="AE35" s="618"/>
      <c r="AF35" s="618"/>
      <c r="AG35" s="134" t="s">
        <v>270</v>
      </c>
    </row>
    <row r="36" spans="1:42" ht="16.2" customHeight="1">
      <c r="A36" s="378" t="s">
        <v>1520</v>
      </c>
      <c r="B36" s="380" t="s">
        <v>1775</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519"/>
    </row>
    <row r="37" spans="1:42" ht="16.2" customHeight="1">
      <c r="A37" s="3"/>
      <c r="B37" s="380" t="s">
        <v>1776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519"/>
    </row>
    <row r="38" spans="1:42" ht="16.2" customHeight="1">
      <c r="A38" s="378" t="s">
        <v>1520</v>
      </c>
      <c r="B38" s="380" t="s">
        <v>1561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9"/>
    </row>
    <row r="39" spans="1:42" ht="16.2" customHeight="1">
      <c r="A39" s="3"/>
      <c r="B39" s="380" t="s">
        <v>1597</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9"/>
    </row>
    <row r="40" spans="1:42" ht="16.2" customHeight="1"/>
    <row r="41" spans="1:42" ht="16.2" customHeight="1" thickBot="1">
      <c r="A41" s="2" t="s">
        <v>283</v>
      </c>
      <c r="AP41" s="376"/>
    </row>
    <row r="42" spans="1:42" ht="16.2" customHeight="1">
      <c r="A42" s="10" t="s">
        <v>284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625"/>
      <c r="AC42" s="625"/>
      <c r="AD42" s="625"/>
      <c r="AE42" s="625"/>
      <c r="AF42" s="625"/>
      <c r="AG42" s="119" t="s">
        <v>270</v>
      </c>
      <c r="AJ42" s="176" t="str">
        <f>IF(AB35&gt;AB42,"NG","OK")</f>
        <v>OK</v>
      </c>
      <c r="AK42" s="252" t="str">
        <f>IF(AJ42="NG","←（８）全体の賃金改善の見込み額は（７）算定金額の見込み（繰越額調整後）の値を上回るように設定してください","")</f>
        <v/>
      </c>
    </row>
    <row r="43" spans="1:42" ht="16.2" hidden="1" customHeight="1" outlineLevel="1">
      <c r="A43" s="16"/>
      <c r="B43" s="354" t="s">
        <v>285</v>
      </c>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626">
        <f>AB35</f>
        <v>0</v>
      </c>
      <c r="AC43" s="626"/>
      <c r="AD43" s="626"/>
      <c r="AE43" s="626"/>
      <c r="AF43" s="626"/>
      <c r="AG43" s="339" t="s">
        <v>270</v>
      </c>
    </row>
    <row r="44" spans="1:42" ht="16.2" customHeight="1" collapsed="1">
      <c r="A44" s="40"/>
      <c r="B44" s="39" t="s">
        <v>1600</v>
      </c>
      <c r="C44" s="5"/>
      <c r="D44" s="5"/>
      <c r="E44" s="5"/>
      <c r="F44" s="5"/>
      <c r="G44" s="5"/>
      <c r="H44" s="5"/>
      <c r="I44" s="5"/>
      <c r="J44" s="5"/>
      <c r="K44" s="5"/>
      <c r="L44" s="5"/>
      <c r="M44" s="5"/>
      <c r="N44" s="5"/>
      <c r="O44" s="5"/>
      <c r="P44" s="5"/>
      <c r="Q44" s="5"/>
      <c r="R44" s="5"/>
      <c r="S44" s="5"/>
      <c r="T44" s="5"/>
      <c r="U44" s="5"/>
      <c r="V44" s="5"/>
      <c r="W44" s="5"/>
      <c r="X44" s="5"/>
      <c r="Y44" s="5"/>
      <c r="Z44" s="5"/>
      <c r="AA44" s="5"/>
      <c r="AB44" s="588"/>
      <c r="AC44" s="588"/>
      <c r="AD44" s="588"/>
      <c r="AE44" s="588"/>
      <c r="AF44" s="588"/>
      <c r="AG44" s="168" t="s">
        <v>270</v>
      </c>
    </row>
    <row r="45" spans="1:42" ht="16.2" customHeight="1">
      <c r="A45" s="40"/>
      <c r="B45" s="96" t="s">
        <v>1601</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623"/>
      <c r="AC45" s="623"/>
      <c r="AD45" s="623"/>
      <c r="AE45" s="623"/>
      <c r="AF45" s="623"/>
      <c r="AG45" s="136" t="s">
        <v>270</v>
      </c>
    </row>
    <row r="46" spans="1:42" ht="16.2" customHeight="1" thickBot="1">
      <c r="A46" s="86"/>
      <c r="B46" s="77" t="s">
        <v>1602</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622">
        <f>AB42-SUM(AB44:AF45)</f>
        <v>0</v>
      </c>
      <c r="AC46" s="622"/>
      <c r="AD46" s="622"/>
      <c r="AE46" s="622"/>
      <c r="AF46" s="622"/>
      <c r="AG46" s="135" t="s">
        <v>270</v>
      </c>
    </row>
    <row r="47" spans="1:42" ht="16.2" customHeight="1">
      <c r="A47" s="378" t="s">
        <v>1520</v>
      </c>
      <c r="B47" s="377" t="s">
        <v>1558</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42" ht="16.2" customHeight="1">
      <c r="A48" s="377"/>
      <c r="B48" s="377" t="s">
        <v>1559</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2" customHeight="1">
      <c r="A49" s="378" t="s">
        <v>1520</v>
      </c>
      <c r="B49" s="377" t="s">
        <v>1583</v>
      </c>
      <c r="C49" s="377"/>
      <c r="D49" s="377"/>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69"/>
    </row>
    <row r="50" spans="1:37" ht="16.2" customHeight="1">
      <c r="A50" s="378" t="s">
        <v>1520</v>
      </c>
      <c r="B50" s="377" t="s">
        <v>1560</v>
      </c>
      <c r="C50" s="377"/>
      <c r="D50" s="37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2" customHeight="1">
      <c r="A51" s="414"/>
      <c r="B51" s="389" t="s">
        <v>1598</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2" customHeight="1">
      <c r="A52" s="3"/>
      <c r="B52" s="390" t="s">
        <v>1599</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2" hidden="1" customHeight="1" outlineLevel="1">
      <c r="A53" s="378" t="s">
        <v>1520</v>
      </c>
      <c r="B53" s="390" t="s">
        <v>1572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2" hidden="1" customHeight="1" outlineLevel="1">
      <c r="A54" s="3"/>
      <c r="B54" s="389" t="s">
        <v>1563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2" hidden="1" customHeight="1" outlineLevel="1">
      <c r="A55" s="3"/>
      <c r="B55" s="390" t="s">
        <v>1564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2" hidden="1" customHeight="1" outlineLevel="1">
      <c r="A56" s="378" t="s">
        <v>1520</v>
      </c>
      <c r="B56" s="389" t="s">
        <v>1595</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row>
    <row r="57" spans="1:37" ht="16.2" hidden="1" customHeight="1" outlineLevel="1">
      <c r="A57" s="3"/>
      <c r="B57" s="389" t="s">
        <v>1596</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37" ht="16.2" customHeight="1" collapsed="1">
      <c r="A58" s="3"/>
      <c r="B58" s="10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row>
    <row r="59" spans="1:37" ht="16.2" customHeight="1">
      <c r="A59" s="156" t="s">
        <v>1479</v>
      </c>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7" ht="16.2" customHeight="1">
      <c r="A60" s="378" t="s">
        <v>1520</v>
      </c>
      <c r="B60" s="377" t="s">
        <v>1576</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2" customHeight="1">
      <c r="A61" s="388"/>
      <c r="B61" s="377" t="s">
        <v>1577</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87"/>
      <c r="AB61" s="387"/>
      <c r="AC61" s="387"/>
      <c r="AD61" s="387"/>
      <c r="AE61" s="387"/>
      <c r="AF61" s="387"/>
      <c r="AG61" s="387"/>
      <c r="AH61" s="387"/>
      <c r="AI61" s="391"/>
      <c r="AJ61" s="392"/>
      <c r="AK61" s="392"/>
    </row>
    <row r="62" spans="1:37" ht="16.2" customHeight="1">
      <c r="A62" s="378" t="s">
        <v>1520</v>
      </c>
      <c r="B62" s="377" t="s">
        <v>1524</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87"/>
      <c r="AB62" s="387"/>
      <c r="AC62" s="387"/>
      <c r="AD62" s="387"/>
      <c r="AE62" s="387"/>
      <c r="AF62" s="387"/>
      <c r="AG62" s="387"/>
      <c r="AH62" s="387"/>
      <c r="AI62" s="391"/>
      <c r="AJ62" s="392"/>
      <c r="AK62" s="392"/>
    </row>
    <row r="63" spans="1:37" ht="16.2" customHeight="1">
      <c r="A63" s="408" t="s">
        <v>1520</v>
      </c>
      <c r="B63" s="409" t="s">
        <v>1603</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2" customHeight="1">
      <c r="A64" s="411"/>
      <c r="B64" s="409" t="s">
        <v>1604</v>
      </c>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10"/>
      <c r="AB64" s="410"/>
      <c r="AC64" s="410"/>
      <c r="AD64" s="410"/>
      <c r="AE64" s="410"/>
      <c r="AF64" s="410"/>
      <c r="AG64" s="410"/>
      <c r="AH64" s="387"/>
      <c r="AI64" s="391"/>
      <c r="AJ64" s="392"/>
      <c r="AK64" s="392"/>
    </row>
    <row r="65" spans="1:44" ht="16.2" customHeight="1">
      <c r="A65" s="412"/>
      <c r="B65" s="409" t="s">
        <v>1605</v>
      </c>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10"/>
      <c r="AB65" s="410"/>
      <c r="AC65" s="410"/>
      <c r="AD65" s="410"/>
      <c r="AE65" s="410"/>
      <c r="AF65" s="410"/>
      <c r="AG65" s="410"/>
      <c r="AH65" s="387"/>
      <c r="AI65" s="391"/>
      <c r="AJ65" s="392"/>
      <c r="AK65" s="392"/>
    </row>
    <row r="66" spans="1:44" ht="16.2" customHeight="1">
      <c r="A66" s="378" t="s">
        <v>1520</v>
      </c>
      <c r="B66" s="377" t="s">
        <v>1586</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2" customHeight="1">
      <c r="A67" s="388"/>
      <c r="B67" s="377" t="s">
        <v>1587</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87"/>
      <c r="AB67" s="387"/>
      <c r="AC67" s="387"/>
      <c r="AD67" s="387"/>
      <c r="AE67" s="387"/>
      <c r="AF67" s="387"/>
      <c r="AG67" s="387"/>
      <c r="AH67" s="387"/>
      <c r="AI67" s="391"/>
      <c r="AJ67" s="392"/>
      <c r="AK67" s="392"/>
    </row>
    <row r="68" spans="1:44" ht="16.2" customHeight="1">
      <c r="A68" s="415" t="s">
        <v>1520</v>
      </c>
      <c r="B68" s="377" t="s">
        <v>1583</v>
      </c>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87"/>
      <c r="AB68" s="387"/>
      <c r="AC68" s="387"/>
      <c r="AD68" s="387"/>
      <c r="AE68" s="387"/>
      <c r="AF68" s="387"/>
      <c r="AG68" s="387"/>
      <c r="AH68" s="387"/>
      <c r="AI68" s="391"/>
      <c r="AJ68" s="392"/>
      <c r="AK68" s="392"/>
    </row>
    <row r="69" spans="1:44" ht="16.2" customHeight="1">
      <c r="A69" s="416" t="s">
        <v>1538</v>
      </c>
      <c r="B69" s="417"/>
      <c r="C69" s="3"/>
      <c r="D69" s="3"/>
      <c r="E69" s="3"/>
      <c r="F69" s="3"/>
      <c r="G69" s="3"/>
      <c r="H69" s="3"/>
      <c r="I69" s="3"/>
      <c r="J69" s="3"/>
      <c r="K69" s="3"/>
      <c r="L69" s="3"/>
      <c r="M69" s="3"/>
      <c r="N69" s="300"/>
      <c r="O69" s="300"/>
      <c r="P69" s="300"/>
      <c r="Q69" s="300"/>
      <c r="R69" s="300"/>
      <c r="S69" s="300"/>
      <c r="T69" s="300"/>
      <c r="U69" s="300"/>
      <c r="V69" s="300"/>
      <c r="W69" s="300"/>
      <c r="X69" s="300"/>
      <c r="Y69" s="300"/>
      <c r="Z69" s="300"/>
      <c r="AA69" s="328"/>
      <c r="AB69" s="328"/>
      <c r="AC69" s="328"/>
      <c r="AD69" s="328"/>
      <c r="AE69" s="328"/>
      <c r="AF69" s="300"/>
      <c r="AG69" s="261"/>
      <c r="AH69" s="176"/>
      <c r="AR69" s="4"/>
    </row>
    <row r="70" spans="1:44" ht="16.2" customHeight="1" thickBot="1">
      <c r="A70" s="2" t="s">
        <v>1613</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94"/>
      <c r="AB70" s="94"/>
      <c r="AC70" s="94"/>
      <c r="AD70" s="94"/>
      <c r="AE70" s="94"/>
      <c r="AF70" s="94"/>
      <c r="AG70" s="94"/>
      <c r="AH70" s="195"/>
      <c r="AI70" s="195"/>
      <c r="AJ70" s="195"/>
    </row>
    <row r="71" spans="1:44" ht="16.2" customHeight="1">
      <c r="A71" s="107" t="s">
        <v>1606</v>
      </c>
      <c r="B71" s="55"/>
      <c r="C71" s="36"/>
      <c r="D71" s="36"/>
      <c r="E71" s="36"/>
      <c r="F71" s="36"/>
      <c r="G71" s="36"/>
      <c r="H71" s="36"/>
      <c r="I71" s="36"/>
      <c r="J71" s="36"/>
      <c r="K71" s="36"/>
      <c r="L71" s="36"/>
      <c r="M71" s="36"/>
      <c r="N71" s="36"/>
      <c r="O71" s="36"/>
      <c r="P71" s="36"/>
      <c r="Q71" s="36"/>
      <c r="R71" s="36"/>
      <c r="S71" s="36"/>
      <c r="T71" s="36"/>
      <c r="U71" s="36"/>
      <c r="V71" s="36"/>
      <c r="W71" s="36"/>
      <c r="X71" s="36"/>
      <c r="Y71" s="36"/>
      <c r="Z71" s="36"/>
      <c r="AA71" s="76"/>
      <c r="AB71" s="624">
        <f>SUM(AB80,AB89,AB98,AB107,AB116)</f>
        <v>0</v>
      </c>
      <c r="AC71" s="624"/>
      <c r="AD71" s="624"/>
      <c r="AE71" s="624"/>
      <c r="AF71" s="624"/>
      <c r="AG71" s="78" t="s">
        <v>289</v>
      </c>
      <c r="AH71" s="28"/>
      <c r="AI71" s="181"/>
    </row>
    <row r="72" spans="1:44" ht="16.2" customHeight="1">
      <c r="A72" s="1" t="s">
        <v>1607</v>
      </c>
      <c r="B72" s="74"/>
      <c r="C72" s="14"/>
      <c r="D72" s="14"/>
      <c r="E72" s="14"/>
      <c r="F72" s="14"/>
      <c r="G72" s="14"/>
      <c r="H72" s="14"/>
      <c r="I72" s="14"/>
      <c r="J72" s="14"/>
      <c r="K72" s="14"/>
      <c r="L72" s="14"/>
      <c r="M72" s="14"/>
      <c r="N72" s="14"/>
      <c r="O72" s="14"/>
      <c r="P72" s="14"/>
      <c r="Q72" s="14"/>
      <c r="R72" s="14"/>
      <c r="S72" s="14"/>
      <c r="T72" s="14"/>
      <c r="U72" s="14"/>
      <c r="V72" s="14"/>
      <c r="W72" s="14"/>
      <c r="X72" s="14"/>
      <c r="Y72" s="14"/>
      <c r="Z72" s="14"/>
      <c r="AA72" s="75"/>
      <c r="AB72" s="612">
        <f t="shared" ref="AB72:AB76" si="0">SUM(AB81,AB90,AB99,AB108,AB117)</f>
        <v>0</v>
      </c>
      <c r="AC72" s="612"/>
      <c r="AD72" s="612"/>
      <c r="AE72" s="612"/>
      <c r="AF72" s="612"/>
      <c r="AG72" s="118" t="s">
        <v>270</v>
      </c>
    </row>
    <row r="73" spans="1:44" ht="16.2" customHeight="1">
      <c r="A73" s="1" t="s">
        <v>1608</v>
      </c>
      <c r="B73" s="3"/>
      <c r="C73" s="3"/>
      <c r="D73" s="3"/>
      <c r="E73" s="3"/>
      <c r="F73" s="3"/>
      <c r="G73" s="3"/>
      <c r="H73" s="3"/>
      <c r="I73" s="3"/>
      <c r="J73" s="3"/>
      <c r="K73" s="3"/>
      <c r="L73" s="3"/>
      <c r="M73" s="3"/>
      <c r="N73" s="3"/>
      <c r="O73" s="3"/>
      <c r="P73" s="3"/>
      <c r="Q73" s="3"/>
      <c r="R73" s="3"/>
      <c r="S73" s="3"/>
      <c r="T73" s="3"/>
      <c r="U73" s="3"/>
      <c r="V73" s="3"/>
      <c r="W73" s="3"/>
      <c r="X73" s="3"/>
      <c r="Y73" s="3"/>
      <c r="Z73" s="3"/>
      <c r="AA73" s="3"/>
      <c r="AB73" s="612">
        <f t="shared" si="0"/>
        <v>0</v>
      </c>
      <c r="AC73" s="612"/>
      <c r="AD73" s="612"/>
      <c r="AE73" s="612"/>
      <c r="AF73" s="612"/>
      <c r="AG73" s="168" t="s">
        <v>270</v>
      </c>
    </row>
    <row r="74" spans="1:44" ht="16.2" customHeight="1">
      <c r="A74" s="22" t="s">
        <v>1609</v>
      </c>
      <c r="B74" s="5"/>
      <c r="C74" s="5"/>
      <c r="D74" s="5"/>
      <c r="E74" s="5"/>
      <c r="F74" s="5"/>
      <c r="G74" s="5"/>
      <c r="H74" s="5"/>
      <c r="I74" s="5"/>
      <c r="J74" s="5"/>
      <c r="K74" s="5"/>
      <c r="L74" s="5"/>
      <c r="M74" s="5"/>
      <c r="N74" s="5"/>
      <c r="O74" s="5"/>
      <c r="P74" s="5"/>
      <c r="Q74" s="5"/>
      <c r="R74" s="5"/>
      <c r="S74" s="5"/>
      <c r="T74" s="5"/>
      <c r="U74" s="5"/>
      <c r="V74" s="5"/>
      <c r="W74" s="5"/>
      <c r="X74" s="5"/>
      <c r="Y74" s="5"/>
      <c r="Z74" s="5"/>
      <c r="AA74" s="5"/>
      <c r="AB74" s="621">
        <f>AB73-AB72</f>
        <v>0</v>
      </c>
      <c r="AC74" s="621"/>
      <c r="AD74" s="621"/>
      <c r="AE74" s="621"/>
      <c r="AF74" s="621"/>
      <c r="AG74" s="168" t="s">
        <v>270</v>
      </c>
    </row>
    <row r="75" spans="1:44" ht="16.2" customHeight="1">
      <c r="A75" s="16"/>
      <c r="B75" s="39" t="s">
        <v>1610</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612">
        <f t="shared" si="0"/>
        <v>0</v>
      </c>
      <c r="AC75" s="612"/>
      <c r="AD75" s="612"/>
      <c r="AE75" s="612"/>
      <c r="AF75" s="612"/>
      <c r="AG75" s="120" t="s">
        <v>270</v>
      </c>
    </row>
    <row r="76" spans="1:44" ht="16.2" customHeight="1" thickBot="1">
      <c r="A76" s="40"/>
      <c r="B76" s="96" t="s">
        <v>1611</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586">
        <f t="shared" si="0"/>
        <v>0</v>
      </c>
      <c r="AC76" s="586"/>
      <c r="AD76" s="586"/>
      <c r="AE76" s="586"/>
      <c r="AF76" s="586"/>
      <c r="AG76" s="120" t="s">
        <v>291</v>
      </c>
    </row>
    <row r="77" spans="1:44" ht="16.2" customHeight="1" thickTop="1" thickBot="1">
      <c r="A77" s="86"/>
      <c r="B77" s="97" t="s">
        <v>1612</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613">
        <f>IFERROR(AB76/AB72*100,0)</f>
        <v>0</v>
      </c>
      <c r="AC77" s="613"/>
      <c r="AD77" s="613"/>
      <c r="AE77" s="613"/>
      <c r="AF77" s="613"/>
      <c r="AG77" s="154" t="s">
        <v>292</v>
      </c>
    </row>
    <row r="78" spans="1:44" ht="16.2" customHeight="1">
      <c r="F78" s="3"/>
      <c r="G78" s="3"/>
      <c r="H78" s="3"/>
      <c r="I78" s="3"/>
      <c r="J78" s="3"/>
      <c r="K78" s="3"/>
      <c r="L78" s="3"/>
      <c r="M78" s="3"/>
      <c r="N78" s="3"/>
      <c r="O78" s="3"/>
      <c r="P78" s="3"/>
      <c r="Q78" s="3"/>
      <c r="R78" s="3"/>
      <c r="S78" s="3"/>
      <c r="T78" s="3"/>
      <c r="U78" s="3"/>
      <c r="V78" s="3"/>
      <c r="W78" s="3"/>
      <c r="X78" s="3"/>
      <c r="Y78" s="3"/>
      <c r="Z78" s="3"/>
      <c r="AA78" s="3"/>
    </row>
    <row r="79" spans="1:44" ht="16.2" customHeight="1" thickBot="1">
      <c r="A79" s="2" t="s">
        <v>293</v>
      </c>
      <c r="B79" s="3"/>
      <c r="C79" s="3"/>
      <c r="D79" s="3"/>
      <c r="E79" s="3"/>
      <c r="F79" s="3"/>
      <c r="G79" s="3"/>
      <c r="H79" s="3"/>
      <c r="I79" s="3"/>
      <c r="J79" s="3"/>
      <c r="K79" s="3"/>
      <c r="L79" s="3"/>
      <c r="M79" s="3"/>
      <c r="N79" s="3"/>
      <c r="O79" s="3"/>
      <c r="P79" s="3"/>
      <c r="Q79" s="3"/>
      <c r="R79" s="3"/>
      <c r="S79" s="3"/>
      <c r="T79" s="3"/>
      <c r="U79" s="3"/>
      <c r="V79" s="3"/>
      <c r="W79" s="3"/>
      <c r="X79" s="3"/>
      <c r="Y79" s="3"/>
      <c r="Z79" s="3"/>
      <c r="AA79" s="166"/>
      <c r="AB79" s="166"/>
      <c r="AC79" s="166"/>
      <c r="AD79" s="166"/>
      <c r="AE79" s="166"/>
      <c r="AF79" s="166"/>
      <c r="AG79" s="166"/>
      <c r="AH79" s="94"/>
      <c r="AI79" s="195"/>
    </row>
    <row r="80" spans="1:44" ht="16.2" customHeight="1">
      <c r="A80" s="107" t="s">
        <v>1614</v>
      </c>
      <c r="B80" s="55"/>
      <c r="C80" s="36"/>
      <c r="D80" s="36"/>
      <c r="E80" s="36"/>
      <c r="F80" s="36"/>
      <c r="G80" s="36"/>
      <c r="H80" s="36"/>
      <c r="I80" s="36"/>
      <c r="J80" s="36"/>
      <c r="K80" s="36"/>
      <c r="L80" s="36"/>
      <c r="M80" s="36"/>
      <c r="N80" s="36"/>
      <c r="O80" s="36"/>
      <c r="P80" s="36"/>
      <c r="Q80" s="36"/>
      <c r="R80" s="36"/>
      <c r="S80" s="36"/>
      <c r="T80" s="36"/>
      <c r="U80" s="36"/>
      <c r="V80" s="36"/>
      <c r="W80" s="36"/>
      <c r="X80" s="36"/>
      <c r="Y80" s="36"/>
      <c r="Z80" s="36"/>
      <c r="AA80" s="76"/>
      <c r="AB80" s="589"/>
      <c r="AC80" s="589"/>
      <c r="AD80" s="589"/>
      <c r="AE80" s="589"/>
      <c r="AF80" s="589"/>
      <c r="AG80" s="78" t="s">
        <v>289</v>
      </c>
      <c r="AH80" s="28"/>
      <c r="AI80" s="181"/>
      <c r="AJ80" s="197"/>
    </row>
    <row r="81" spans="1:35" ht="16.2" customHeight="1">
      <c r="A81" s="406" t="s">
        <v>1615</v>
      </c>
      <c r="B81" s="74"/>
      <c r="C81" s="14"/>
      <c r="D81" s="14"/>
      <c r="E81" s="14"/>
      <c r="F81" s="14"/>
      <c r="G81" s="14"/>
      <c r="H81" s="14"/>
      <c r="I81" s="14"/>
      <c r="J81" s="14"/>
      <c r="K81" s="14"/>
      <c r="L81" s="14"/>
      <c r="M81" s="14"/>
      <c r="N81" s="14"/>
      <c r="O81" s="14"/>
      <c r="P81" s="14"/>
      <c r="Q81" s="14"/>
      <c r="R81" s="14"/>
      <c r="S81" s="14"/>
      <c r="T81" s="14"/>
      <c r="U81" s="14"/>
      <c r="V81" s="14"/>
      <c r="W81" s="14"/>
      <c r="X81" s="14"/>
      <c r="Y81" s="14"/>
      <c r="Z81" s="14"/>
      <c r="AA81" s="75"/>
      <c r="AB81" s="588"/>
      <c r="AC81" s="588"/>
      <c r="AD81" s="588"/>
      <c r="AE81" s="588"/>
      <c r="AF81" s="588"/>
      <c r="AG81" s="118" t="s">
        <v>270</v>
      </c>
    </row>
    <row r="82" spans="1:35" ht="16.2" customHeight="1">
      <c r="A82" s="1" t="s">
        <v>1616</v>
      </c>
      <c r="B82" s="3"/>
      <c r="C82" s="3"/>
      <c r="D82" s="3"/>
      <c r="E82" s="3"/>
      <c r="F82" s="3"/>
      <c r="G82" s="3"/>
      <c r="H82" s="3"/>
      <c r="I82" s="3"/>
      <c r="J82" s="3"/>
      <c r="K82" s="3"/>
      <c r="L82" s="3"/>
      <c r="M82" s="3"/>
      <c r="N82" s="3"/>
      <c r="O82" s="3"/>
      <c r="P82" s="3"/>
      <c r="Q82" s="3"/>
      <c r="R82" s="3"/>
      <c r="S82" s="3"/>
      <c r="T82" s="3"/>
      <c r="U82" s="3"/>
      <c r="V82" s="3"/>
      <c r="W82" s="3"/>
      <c r="X82" s="3"/>
      <c r="Y82" s="3"/>
      <c r="Z82" s="3"/>
      <c r="AA82" s="3"/>
      <c r="AB82" s="592"/>
      <c r="AC82" s="592"/>
      <c r="AD82" s="592"/>
      <c r="AE82" s="592"/>
      <c r="AF82" s="592"/>
      <c r="AG82" s="168" t="s">
        <v>270</v>
      </c>
    </row>
    <row r="83" spans="1:35" ht="16.2" customHeight="1">
      <c r="A83" s="22" t="s">
        <v>1617</v>
      </c>
      <c r="B83" s="5"/>
      <c r="C83" s="5"/>
      <c r="D83" s="5"/>
      <c r="E83" s="5"/>
      <c r="F83" s="5"/>
      <c r="G83" s="5"/>
      <c r="H83" s="5"/>
      <c r="I83" s="5"/>
      <c r="J83" s="5"/>
      <c r="K83" s="5"/>
      <c r="L83" s="5"/>
      <c r="M83" s="5"/>
      <c r="N83" s="5"/>
      <c r="O83" s="5"/>
      <c r="P83" s="5"/>
      <c r="Q83" s="5"/>
      <c r="R83" s="5"/>
      <c r="S83" s="5"/>
      <c r="T83" s="5"/>
      <c r="U83" s="5"/>
      <c r="V83" s="5"/>
      <c r="W83" s="5"/>
      <c r="X83" s="5"/>
      <c r="Y83" s="5"/>
      <c r="Z83" s="5"/>
      <c r="AA83" s="5"/>
      <c r="AB83" s="593">
        <f>AB82-AB81</f>
        <v>0</v>
      </c>
      <c r="AC83" s="593"/>
      <c r="AD83" s="593"/>
      <c r="AE83" s="593"/>
      <c r="AF83" s="593"/>
      <c r="AG83" s="168" t="s">
        <v>270</v>
      </c>
    </row>
    <row r="84" spans="1:35" ht="16.2" customHeight="1">
      <c r="A84" s="16"/>
      <c r="B84" s="39" t="s">
        <v>1618</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588"/>
      <c r="AC84" s="588"/>
      <c r="AD84" s="588"/>
      <c r="AE84" s="588"/>
      <c r="AF84" s="588"/>
      <c r="AG84" s="120" t="s">
        <v>270</v>
      </c>
    </row>
    <row r="85" spans="1:35" ht="16.2" customHeight="1" thickBot="1">
      <c r="A85" s="40"/>
      <c r="B85" s="96" t="s">
        <v>1619</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586">
        <f>AB83-AB84</f>
        <v>0</v>
      </c>
      <c r="AC85" s="586"/>
      <c r="AD85" s="586"/>
      <c r="AE85" s="586"/>
      <c r="AF85" s="586"/>
      <c r="AG85" s="120" t="s">
        <v>291</v>
      </c>
    </row>
    <row r="86" spans="1:35" ht="16.350000000000001" customHeight="1" thickTop="1" thickBot="1">
      <c r="A86" s="86"/>
      <c r="B86" s="97" t="s">
        <v>1620</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590">
        <f>IFERROR(AB85/AB81*100,0)</f>
        <v>0</v>
      </c>
      <c r="AC86" s="590"/>
      <c r="AD86" s="590"/>
      <c r="AE86" s="590"/>
      <c r="AF86" s="590"/>
      <c r="AG86" s="154" t="s">
        <v>292</v>
      </c>
    </row>
    <row r="87" spans="1:35" ht="16.350000000000001" customHeight="1"/>
    <row r="88" spans="1:35" ht="16.2" customHeight="1" thickBot="1">
      <c r="A88" s="2" t="s">
        <v>301</v>
      </c>
      <c r="B88" s="3"/>
      <c r="C88" s="3"/>
      <c r="D88" s="3"/>
      <c r="E88" s="3"/>
      <c r="F88" s="3"/>
      <c r="G88" s="3"/>
      <c r="H88" s="3"/>
      <c r="I88" s="3"/>
      <c r="J88" s="3"/>
      <c r="K88" s="3"/>
      <c r="L88" s="3"/>
      <c r="M88" s="3"/>
      <c r="N88" s="3"/>
      <c r="O88" s="3"/>
      <c r="P88" s="3"/>
      <c r="Q88" s="3"/>
      <c r="R88" s="3"/>
      <c r="S88" s="3"/>
      <c r="T88" s="3"/>
      <c r="U88" s="3"/>
      <c r="V88" s="3"/>
      <c r="W88" s="3"/>
      <c r="X88" s="3"/>
      <c r="Y88" s="3"/>
      <c r="Z88" s="3"/>
      <c r="AA88" s="587"/>
      <c r="AB88" s="587"/>
      <c r="AC88" s="587"/>
      <c r="AD88" s="587"/>
      <c r="AE88" s="587"/>
      <c r="AF88" s="587"/>
      <c r="AG88" s="587"/>
      <c r="AH88" s="94"/>
      <c r="AI88" s="195"/>
    </row>
    <row r="89" spans="1:35" ht="16.2" customHeight="1">
      <c r="A89" s="107" t="s">
        <v>1621</v>
      </c>
      <c r="B89" s="55"/>
      <c r="C89" s="36"/>
      <c r="D89" s="36"/>
      <c r="E89" s="36"/>
      <c r="F89" s="36"/>
      <c r="G89" s="36"/>
      <c r="H89" s="36"/>
      <c r="I89" s="36"/>
      <c r="J89" s="36"/>
      <c r="K89" s="36"/>
      <c r="L89" s="36"/>
      <c r="M89" s="36"/>
      <c r="N89" s="36"/>
      <c r="O89" s="36"/>
      <c r="P89" s="36"/>
      <c r="Q89" s="36"/>
      <c r="R89" s="36"/>
      <c r="S89" s="36"/>
      <c r="T89" s="36"/>
      <c r="U89" s="36"/>
      <c r="V89" s="36"/>
      <c r="W89" s="36"/>
      <c r="X89" s="36"/>
      <c r="Y89" s="36"/>
      <c r="Z89" s="36"/>
      <c r="AA89" s="76"/>
      <c r="AB89" s="589"/>
      <c r="AC89" s="589"/>
      <c r="AD89" s="589"/>
      <c r="AE89" s="589"/>
      <c r="AF89" s="589"/>
      <c r="AG89" s="78" t="s">
        <v>289</v>
      </c>
      <c r="AH89" s="28"/>
      <c r="AI89" s="181"/>
    </row>
    <row r="90" spans="1:35" ht="16.2" customHeight="1">
      <c r="A90" s="406" t="s">
        <v>1622</v>
      </c>
      <c r="B90" s="74"/>
      <c r="C90" s="14"/>
      <c r="D90" s="14"/>
      <c r="E90" s="14"/>
      <c r="F90" s="14"/>
      <c r="G90" s="14"/>
      <c r="H90" s="14"/>
      <c r="I90" s="14"/>
      <c r="J90" s="14"/>
      <c r="K90" s="14"/>
      <c r="L90" s="14"/>
      <c r="M90" s="14"/>
      <c r="N90" s="14"/>
      <c r="O90" s="14"/>
      <c r="P90" s="14"/>
      <c r="Q90" s="14"/>
      <c r="R90" s="14"/>
      <c r="S90" s="14"/>
      <c r="T90" s="14"/>
      <c r="U90" s="14"/>
      <c r="V90" s="14"/>
      <c r="W90" s="14"/>
      <c r="X90" s="14"/>
      <c r="Y90" s="14"/>
      <c r="Z90" s="14"/>
      <c r="AA90" s="75"/>
      <c r="AB90" s="588"/>
      <c r="AC90" s="588"/>
      <c r="AD90" s="588"/>
      <c r="AE90" s="588"/>
      <c r="AF90" s="588"/>
      <c r="AG90" s="118" t="s">
        <v>270</v>
      </c>
    </row>
    <row r="91" spans="1:35" ht="16.2" customHeight="1">
      <c r="A91" s="1" t="s">
        <v>1623</v>
      </c>
      <c r="B91" s="3"/>
      <c r="C91" s="3"/>
      <c r="D91" s="3"/>
      <c r="E91" s="3"/>
      <c r="F91" s="3"/>
      <c r="G91" s="3"/>
      <c r="H91" s="3"/>
      <c r="I91" s="3"/>
      <c r="J91" s="3"/>
      <c r="K91" s="3"/>
      <c r="L91" s="3"/>
      <c r="M91" s="3"/>
      <c r="N91" s="3"/>
      <c r="O91" s="3"/>
      <c r="P91" s="3"/>
      <c r="Q91" s="3"/>
      <c r="R91" s="3"/>
      <c r="S91" s="3"/>
      <c r="T91" s="3"/>
      <c r="U91" s="3"/>
      <c r="V91" s="3"/>
      <c r="W91" s="3"/>
      <c r="X91" s="3"/>
      <c r="Y91" s="3"/>
      <c r="Z91" s="3"/>
      <c r="AA91" s="3"/>
      <c r="AB91" s="592"/>
      <c r="AC91" s="592"/>
      <c r="AD91" s="592"/>
      <c r="AE91" s="592"/>
      <c r="AF91" s="592"/>
      <c r="AG91" s="168" t="s">
        <v>270</v>
      </c>
    </row>
    <row r="92" spans="1:35" ht="16.2" customHeight="1">
      <c r="A92" s="22" t="s">
        <v>1624</v>
      </c>
      <c r="B92" s="5"/>
      <c r="C92" s="5"/>
      <c r="D92" s="5"/>
      <c r="E92" s="5"/>
      <c r="F92" s="5"/>
      <c r="G92" s="5"/>
      <c r="H92" s="5"/>
      <c r="I92" s="5"/>
      <c r="J92" s="5"/>
      <c r="K92" s="5"/>
      <c r="L92" s="5"/>
      <c r="M92" s="5"/>
      <c r="N92" s="5"/>
      <c r="O92" s="5"/>
      <c r="P92" s="5"/>
      <c r="Q92" s="5"/>
      <c r="R92" s="5"/>
      <c r="S92" s="5"/>
      <c r="T92" s="5"/>
      <c r="U92" s="5"/>
      <c r="V92" s="5"/>
      <c r="W92" s="5"/>
      <c r="X92" s="5"/>
      <c r="Y92" s="5"/>
      <c r="Z92" s="5"/>
      <c r="AA92" s="5"/>
      <c r="AB92" s="593">
        <f>AB91-AB90</f>
        <v>0</v>
      </c>
      <c r="AC92" s="593"/>
      <c r="AD92" s="593"/>
      <c r="AE92" s="593"/>
      <c r="AF92" s="593"/>
      <c r="AG92" s="168" t="s">
        <v>270</v>
      </c>
    </row>
    <row r="93" spans="1:35" ht="16.2" customHeight="1">
      <c r="A93" s="16"/>
      <c r="B93" s="39" t="s">
        <v>1625</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588"/>
      <c r="AC93" s="588"/>
      <c r="AD93" s="588"/>
      <c r="AE93" s="588"/>
      <c r="AF93" s="588"/>
      <c r="AG93" s="120" t="s">
        <v>270</v>
      </c>
    </row>
    <row r="94" spans="1:35" ht="16.2" customHeight="1" thickBot="1">
      <c r="A94" s="40"/>
      <c r="B94" s="96" t="s">
        <v>1626</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586">
        <f>AB92-AB93</f>
        <v>0</v>
      </c>
      <c r="AC94" s="586"/>
      <c r="AD94" s="586"/>
      <c r="AE94" s="586"/>
      <c r="AF94" s="586"/>
      <c r="AG94" s="120" t="s">
        <v>291</v>
      </c>
    </row>
    <row r="95" spans="1:35" ht="16.350000000000001" customHeight="1" thickTop="1" thickBot="1">
      <c r="A95" s="86"/>
      <c r="B95" s="97" t="s">
        <v>1627</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590">
        <f>IFERROR(AB94/AB90*100,0)</f>
        <v>0</v>
      </c>
      <c r="AC95" s="590"/>
      <c r="AD95" s="590"/>
      <c r="AE95" s="590"/>
      <c r="AF95" s="590"/>
      <c r="AG95" s="154" t="s">
        <v>292</v>
      </c>
    </row>
    <row r="96" spans="1:35" ht="16.350000000000001" customHeight="1"/>
    <row r="97" spans="1:35" ht="16.2" customHeight="1" thickBot="1">
      <c r="A97" s="2" t="s">
        <v>309</v>
      </c>
      <c r="B97" s="3"/>
      <c r="C97" s="3"/>
      <c r="D97" s="3"/>
      <c r="E97" s="3"/>
      <c r="F97" s="3"/>
      <c r="G97" s="3"/>
      <c r="H97" s="3"/>
      <c r="I97" s="3"/>
      <c r="J97" s="3"/>
      <c r="K97" s="3"/>
      <c r="L97" s="3"/>
      <c r="M97" s="3"/>
      <c r="N97" s="3"/>
      <c r="O97" s="3"/>
      <c r="P97" s="3"/>
      <c r="Q97" s="3"/>
      <c r="R97" s="3"/>
      <c r="S97" s="3"/>
      <c r="T97" s="3"/>
      <c r="U97" s="3"/>
      <c r="V97" s="3"/>
      <c r="W97" s="3"/>
      <c r="X97" s="3"/>
      <c r="Y97" s="3"/>
      <c r="Z97" s="3"/>
      <c r="AA97" s="587"/>
      <c r="AB97" s="587"/>
      <c r="AC97" s="587"/>
      <c r="AD97" s="587"/>
      <c r="AE97" s="587"/>
      <c r="AF97" s="587"/>
      <c r="AG97" s="587"/>
      <c r="AH97" s="94"/>
      <c r="AI97" s="195"/>
    </row>
    <row r="98" spans="1:35" ht="16.2" customHeight="1">
      <c r="A98" s="107" t="s">
        <v>1628</v>
      </c>
      <c r="B98" s="55"/>
      <c r="C98" s="36"/>
      <c r="D98" s="36"/>
      <c r="E98" s="36"/>
      <c r="F98" s="36"/>
      <c r="G98" s="36"/>
      <c r="H98" s="36"/>
      <c r="I98" s="36"/>
      <c r="J98" s="36"/>
      <c r="K98" s="36"/>
      <c r="L98" s="36"/>
      <c r="M98" s="36"/>
      <c r="N98" s="36"/>
      <c r="O98" s="36"/>
      <c r="P98" s="36"/>
      <c r="Q98" s="36"/>
      <c r="R98" s="36"/>
      <c r="S98" s="36"/>
      <c r="T98" s="36"/>
      <c r="U98" s="36"/>
      <c r="V98" s="36"/>
      <c r="W98" s="36"/>
      <c r="X98" s="36"/>
      <c r="Y98" s="36"/>
      <c r="Z98" s="36"/>
      <c r="AA98" s="76"/>
      <c r="AB98" s="589"/>
      <c r="AC98" s="589"/>
      <c r="AD98" s="589"/>
      <c r="AE98" s="589"/>
      <c r="AF98" s="589"/>
      <c r="AG98" s="78" t="s">
        <v>289</v>
      </c>
      <c r="AH98" s="28"/>
      <c r="AI98" s="181"/>
    </row>
    <row r="99" spans="1:35" ht="16.2" customHeight="1">
      <c r="A99" s="406" t="s">
        <v>1629</v>
      </c>
      <c r="B99" s="74"/>
      <c r="C99" s="14"/>
      <c r="D99" s="14"/>
      <c r="E99" s="14"/>
      <c r="F99" s="14"/>
      <c r="G99" s="14"/>
      <c r="H99" s="14"/>
      <c r="I99" s="14"/>
      <c r="J99" s="14"/>
      <c r="K99" s="14"/>
      <c r="L99" s="14"/>
      <c r="M99" s="14"/>
      <c r="N99" s="14"/>
      <c r="O99" s="14"/>
      <c r="P99" s="14"/>
      <c r="Q99" s="14"/>
      <c r="R99" s="14"/>
      <c r="S99" s="14"/>
      <c r="T99" s="14"/>
      <c r="U99" s="14"/>
      <c r="V99" s="14"/>
      <c r="W99" s="14"/>
      <c r="X99" s="14"/>
      <c r="Y99" s="14"/>
      <c r="Z99" s="14"/>
      <c r="AA99" s="75"/>
      <c r="AB99" s="588"/>
      <c r="AC99" s="588"/>
      <c r="AD99" s="588"/>
      <c r="AE99" s="588"/>
      <c r="AF99" s="588"/>
      <c r="AG99" s="118" t="s">
        <v>270</v>
      </c>
    </row>
    <row r="100" spans="1:35" ht="16.2" customHeight="1">
      <c r="A100" s="1" t="s">
        <v>1630</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592"/>
      <c r="AC100" s="592"/>
      <c r="AD100" s="592"/>
      <c r="AE100" s="592"/>
      <c r="AF100" s="592"/>
      <c r="AG100" s="168" t="s">
        <v>270</v>
      </c>
    </row>
    <row r="101" spans="1:35" ht="16.2" customHeight="1">
      <c r="A101" s="22" t="s">
        <v>1631</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93">
        <f>AB100-AB99</f>
        <v>0</v>
      </c>
      <c r="AC101" s="593"/>
      <c r="AD101" s="593"/>
      <c r="AE101" s="593"/>
      <c r="AF101" s="593"/>
      <c r="AG101" s="168" t="s">
        <v>270</v>
      </c>
    </row>
    <row r="102" spans="1:35" ht="16.2" customHeight="1">
      <c r="A102" s="16"/>
      <c r="B102" s="39" t="s">
        <v>1632</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588"/>
      <c r="AC102" s="588"/>
      <c r="AD102" s="588"/>
      <c r="AE102" s="588"/>
      <c r="AF102" s="588"/>
      <c r="AG102" s="120" t="s">
        <v>270</v>
      </c>
    </row>
    <row r="103" spans="1:35" ht="16.350000000000001" customHeight="1" thickBot="1">
      <c r="A103" s="40"/>
      <c r="B103" s="96" t="s">
        <v>1633</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586">
        <f>AB101-AB102</f>
        <v>0</v>
      </c>
      <c r="AC103" s="586"/>
      <c r="AD103" s="586"/>
      <c r="AE103" s="586"/>
      <c r="AF103" s="586"/>
      <c r="AG103" s="120" t="s">
        <v>291</v>
      </c>
    </row>
    <row r="104" spans="1:35" ht="16.350000000000001" customHeight="1" thickTop="1" thickBot="1">
      <c r="A104" s="86"/>
      <c r="B104" s="97" t="s">
        <v>1634</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590">
        <f>IFERROR(AB103/AB99*100,0)</f>
        <v>0</v>
      </c>
      <c r="AC104" s="590"/>
      <c r="AD104" s="590"/>
      <c r="AE104" s="590"/>
      <c r="AF104" s="590"/>
      <c r="AG104" s="154" t="s">
        <v>292</v>
      </c>
    </row>
    <row r="105" spans="1:35" ht="16.350000000000001" customHeight="1"/>
    <row r="106" spans="1:35" ht="16.350000000000001" customHeight="1" thickBot="1">
      <c r="A106" s="591" t="s">
        <v>317</v>
      </c>
      <c r="B106" s="591"/>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94"/>
      <c r="AI106" s="195"/>
    </row>
    <row r="107" spans="1:35" ht="16.350000000000001" customHeight="1">
      <c r="A107" s="107" t="s">
        <v>1635</v>
      </c>
      <c r="B107" s="5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6"/>
      <c r="AB107" s="589"/>
      <c r="AC107" s="589"/>
      <c r="AD107" s="589"/>
      <c r="AE107" s="589"/>
      <c r="AF107" s="589"/>
      <c r="AG107" s="78" t="s">
        <v>289</v>
      </c>
      <c r="AH107" s="28"/>
      <c r="AI107" s="181"/>
    </row>
    <row r="108" spans="1:35" ht="16.350000000000001" customHeight="1">
      <c r="A108" s="406" t="s">
        <v>1636</v>
      </c>
      <c r="B108" s="7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5"/>
      <c r="AB108" s="588"/>
      <c r="AC108" s="588"/>
      <c r="AD108" s="588"/>
      <c r="AE108" s="588"/>
      <c r="AF108" s="588"/>
      <c r="AG108" s="118" t="s">
        <v>270</v>
      </c>
    </row>
    <row r="109" spans="1:35" ht="16.350000000000001" customHeight="1">
      <c r="A109" s="1" t="s">
        <v>1637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592"/>
      <c r="AC109" s="592"/>
      <c r="AD109" s="592"/>
      <c r="AE109" s="592"/>
      <c r="AF109" s="592"/>
      <c r="AG109" s="168" t="s">
        <v>270</v>
      </c>
    </row>
    <row r="110" spans="1:35" ht="16.350000000000001" customHeight="1">
      <c r="A110" s="22" t="s">
        <v>1638</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93">
        <f>AB109-AB108</f>
        <v>0</v>
      </c>
      <c r="AC110" s="593"/>
      <c r="AD110" s="593"/>
      <c r="AE110" s="593"/>
      <c r="AF110" s="593"/>
      <c r="AG110" s="168" t="s">
        <v>270</v>
      </c>
    </row>
    <row r="111" spans="1:35" ht="16.350000000000001" customHeight="1">
      <c r="A111" s="16"/>
      <c r="B111" s="39" t="s">
        <v>1639</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588"/>
      <c r="AC111" s="588"/>
      <c r="AD111" s="588"/>
      <c r="AE111" s="588"/>
      <c r="AF111" s="588"/>
      <c r="AG111" s="120" t="s">
        <v>270</v>
      </c>
    </row>
    <row r="112" spans="1:35" ht="16.350000000000001" customHeight="1" thickBot="1">
      <c r="A112" s="40"/>
      <c r="B112" s="96" t="s">
        <v>1640</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586">
        <f>AB110-AB111</f>
        <v>0</v>
      </c>
      <c r="AC112" s="586"/>
      <c r="AD112" s="586"/>
      <c r="AE112" s="586"/>
      <c r="AF112" s="586"/>
      <c r="AG112" s="120" t="s">
        <v>291</v>
      </c>
    </row>
    <row r="113" spans="1:36" ht="16.350000000000001" customHeight="1" thickTop="1" thickBot="1">
      <c r="A113" s="86"/>
      <c r="B113" s="97" t="s">
        <v>1641</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590">
        <f>IFERROR(AB112/AB108*100,0)</f>
        <v>0</v>
      </c>
      <c r="AC113" s="590"/>
      <c r="AD113" s="590"/>
      <c r="AE113" s="590"/>
      <c r="AF113" s="590"/>
      <c r="AG113" s="154" t="s">
        <v>292</v>
      </c>
    </row>
    <row r="114" spans="1:36" ht="16.350000000000001" customHeight="1"/>
    <row r="115" spans="1:36" ht="16.2" customHeight="1" thickBot="1">
      <c r="A115" s="2" t="s">
        <v>322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587"/>
      <c r="AB115" s="587"/>
      <c r="AC115" s="587"/>
      <c r="AD115" s="587"/>
      <c r="AE115" s="587"/>
      <c r="AF115" s="587"/>
      <c r="AG115" s="587"/>
      <c r="AH115" s="94"/>
      <c r="AI115" s="195"/>
    </row>
    <row r="116" spans="1:36" ht="16.2" customHeight="1">
      <c r="A116" s="107" t="s">
        <v>1642</v>
      </c>
      <c r="B116" s="5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6"/>
      <c r="AB116" s="589"/>
      <c r="AC116" s="589"/>
      <c r="AD116" s="589"/>
      <c r="AE116" s="589"/>
      <c r="AF116" s="589"/>
      <c r="AG116" s="78" t="s">
        <v>289</v>
      </c>
      <c r="AH116" s="28"/>
      <c r="AI116" s="181"/>
      <c r="AJ116" s="198"/>
    </row>
    <row r="117" spans="1:36" ht="16.2" customHeight="1">
      <c r="A117" s="406" t="s">
        <v>1648</v>
      </c>
      <c r="B117" s="7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5"/>
      <c r="AB117" s="588"/>
      <c r="AC117" s="588"/>
      <c r="AD117" s="588"/>
      <c r="AE117" s="588"/>
      <c r="AF117" s="588"/>
      <c r="AG117" s="118" t="s">
        <v>270</v>
      </c>
      <c r="AJ117" s="198"/>
    </row>
    <row r="118" spans="1:36" ht="16.2" customHeight="1">
      <c r="A118" s="1" t="s">
        <v>1643</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592"/>
      <c r="AC118" s="592"/>
      <c r="AD118" s="592"/>
      <c r="AE118" s="592"/>
      <c r="AF118" s="592"/>
      <c r="AG118" s="168" t="s">
        <v>270</v>
      </c>
      <c r="AJ118" s="198"/>
    </row>
    <row r="119" spans="1:36" ht="16.2" customHeight="1">
      <c r="A119" s="22" t="s">
        <v>1644</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93">
        <f>AB118-AB117</f>
        <v>0</v>
      </c>
      <c r="AC119" s="593"/>
      <c r="AD119" s="593"/>
      <c r="AE119" s="593"/>
      <c r="AF119" s="593"/>
      <c r="AG119" s="168" t="s">
        <v>270</v>
      </c>
      <c r="AJ119" s="198"/>
    </row>
    <row r="120" spans="1:36" ht="16.2" customHeight="1">
      <c r="A120" s="16"/>
      <c r="B120" s="39" t="s">
        <v>1645</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588"/>
      <c r="AC120" s="588"/>
      <c r="AD120" s="588"/>
      <c r="AE120" s="588"/>
      <c r="AF120" s="588"/>
      <c r="AG120" s="120" t="s">
        <v>270</v>
      </c>
      <c r="AJ120" s="198"/>
    </row>
    <row r="121" spans="1:36" ht="16.2" customHeight="1" thickBot="1">
      <c r="A121" s="40"/>
      <c r="B121" s="96" t="s">
        <v>1646</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586">
        <f>AB119-AB120</f>
        <v>0</v>
      </c>
      <c r="AC121" s="586"/>
      <c r="AD121" s="586"/>
      <c r="AE121" s="586"/>
      <c r="AF121" s="586"/>
      <c r="AG121" s="120" t="s">
        <v>291</v>
      </c>
      <c r="AJ121" s="198"/>
    </row>
    <row r="122" spans="1:36" ht="16.350000000000001" customHeight="1" thickTop="1" thickBot="1">
      <c r="A122" s="86"/>
      <c r="B122" s="97" t="s">
        <v>1647</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590">
        <f>IFERROR(AB121/AB117*100,0)</f>
        <v>0</v>
      </c>
      <c r="AC122" s="590"/>
      <c r="AD122" s="590"/>
      <c r="AE122" s="590"/>
      <c r="AF122" s="590"/>
      <c r="AG122" s="154" t="s">
        <v>292</v>
      </c>
    </row>
    <row r="123" spans="1:36" ht="16.350000000000001" customHeight="1"/>
    <row r="124" spans="1:36" ht="16.350000000000001" customHeight="1">
      <c r="A124" s="63" t="s">
        <v>1656</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123"/>
    </row>
    <row r="125" spans="1:36" ht="16.2" customHeight="1" thickBot="1">
      <c r="A125" s="63" t="s">
        <v>323</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583"/>
      <c r="AB125" s="583"/>
      <c r="AC125" s="583"/>
      <c r="AD125" s="583"/>
      <c r="AE125" s="583"/>
      <c r="AF125" s="583"/>
      <c r="AG125" s="583"/>
      <c r="AH125" s="94"/>
      <c r="AI125" s="195"/>
    </row>
    <row r="126" spans="1:36" ht="16.2" customHeight="1">
      <c r="A126" s="106" t="s">
        <v>1649</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9"/>
      <c r="AB126" s="584"/>
      <c r="AC126" s="584"/>
      <c r="AD126" s="584"/>
      <c r="AE126" s="584"/>
      <c r="AF126" s="584"/>
      <c r="AG126" s="81" t="s">
        <v>289</v>
      </c>
      <c r="AH126" s="28"/>
      <c r="AI126" s="181"/>
    </row>
    <row r="127" spans="1:36" ht="16.2" hidden="1" customHeight="1" outlineLevel="1">
      <c r="A127" s="95" t="s">
        <v>324</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585"/>
      <c r="AC127" s="585"/>
      <c r="AD127" s="585"/>
      <c r="AE127" s="585"/>
      <c r="AF127" s="585"/>
      <c r="AG127" s="112" t="s">
        <v>270</v>
      </c>
      <c r="AH127" s="28"/>
      <c r="AI127" s="181"/>
    </row>
    <row r="128" spans="1:36" ht="16.2" customHeight="1" collapsed="1">
      <c r="A128" s="407" t="s">
        <v>1650</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80"/>
      <c r="AB128" s="585"/>
      <c r="AC128" s="585"/>
      <c r="AD128" s="585"/>
      <c r="AE128" s="585"/>
      <c r="AF128" s="585"/>
      <c r="AG128" s="112" t="s">
        <v>270</v>
      </c>
    </row>
    <row r="129" spans="1:35" ht="16.2" hidden="1" customHeight="1" outlineLevel="1">
      <c r="A129" s="95" t="s">
        <v>325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599"/>
      <c r="AC129" s="599"/>
      <c r="AD129" s="599"/>
      <c r="AE129" s="599"/>
      <c r="AF129" s="599"/>
      <c r="AG129" s="124" t="s">
        <v>270</v>
      </c>
    </row>
    <row r="130" spans="1:35" ht="16.2" customHeight="1" collapsed="1">
      <c r="A130" s="95" t="s">
        <v>1651</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85"/>
      <c r="AC130" s="585"/>
      <c r="AD130" s="585"/>
      <c r="AE130" s="585"/>
      <c r="AF130" s="585"/>
      <c r="AG130" s="124" t="s">
        <v>270</v>
      </c>
    </row>
    <row r="131" spans="1:35" ht="16.2" hidden="1" customHeight="1" outlineLevel="1">
      <c r="A131" s="99" t="s">
        <v>326</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598">
        <f>AB129-AB127</f>
        <v>0</v>
      </c>
      <c r="AC131" s="598"/>
      <c r="AD131" s="598"/>
      <c r="AE131" s="598"/>
      <c r="AF131" s="598"/>
      <c r="AG131" s="124" t="s">
        <v>270</v>
      </c>
    </row>
    <row r="132" spans="1:35" ht="16.2" customHeight="1" collapsed="1">
      <c r="A132" s="99" t="s">
        <v>1652</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598">
        <f>AB130-AB128</f>
        <v>0</v>
      </c>
      <c r="AC132" s="598"/>
      <c r="AD132" s="598"/>
      <c r="AE132" s="598"/>
      <c r="AF132" s="598"/>
      <c r="AG132" s="124" t="s">
        <v>270</v>
      </c>
    </row>
    <row r="133" spans="1:35" ht="16.2" customHeight="1">
      <c r="A133" s="88"/>
      <c r="B133" s="89" t="s">
        <v>1653</v>
      </c>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585"/>
      <c r="AC133" s="585"/>
      <c r="AD133" s="585"/>
      <c r="AE133" s="585"/>
      <c r="AF133" s="585"/>
      <c r="AG133" s="127" t="s">
        <v>270</v>
      </c>
    </row>
    <row r="134" spans="1:35" ht="16.2" customHeight="1" thickBot="1">
      <c r="A134" s="90"/>
      <c r="B134" s="101" t="s">
        <v>1654</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586">
        <f>AB132-AB133</f>
        <v>0</v>
      </c>
      <c r="AC134" s="586"/>
      <c r="AD134" s="586"/>
      <c r="AE134" s="586"/>
      <c r="AF134" s="586"/>
      <c r="AG134" s="127" t="s">
        <v>291</v>
      </c>
    </row>
    <row r="135" spans="1:35" ht="16.350000000000001" customHeight="1" thickTop="1" thickBot="1">
      <c r="A135" s="91"/>
      <c r="B135" s="102" t="s">
        <v>1655</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590">
        <f>IFERROR(AB134/AB128*100,0)</f>
        <v>0</v>
      </c>
      <c r="AC135" s="590"/>
      <c r="AD135" s="590"/>
      <c r="AE135" s="590"/>
      <c r="AF135" s="590"/>
      <c r="AG135" s="128" t="s">
        <v>292</v>
      </c>
    </row>
    <row r="136" spans="1:35" ht="16.350000000000001"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123"/>
    </row>
    <row r="137" spans="1:35" ht="16.2" customHeight="1" thickBot="1">
      <c r="A137" s="63" t="s">
        <v>327</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583"/>
      <c r="AB137" s="583"/>
      <c r="AC137" s="583"/>
      <c r="AD137" s="583"/>
      <c r="AE137" s="583"/>
      <c r="AF137" s="583"/>
      <c r="AG137" s="583"/>
      <c r="AH137" s="94"/>
      <c r="AI137" s="195"/>
    </row>
    <row r="138" spans="1:35" ht="16.2" customHeight="1">
      <c r="A138" s="106" t="s">
        <v>1657</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79"/>
      <c r="AB138" s="584"/>
      <c r="AC138" s="584"/>
      <c r="AD138" s="584"/>
      <c r="AE138" s="584"/>
      <c r="AF138" s="584"/>
      <c r="AG138" s="81" t="s">
        <v>289</v>
      </c>
      <c r="AH138" s="28"/>
      <c r="AI138" s="181"/>
    </row>
    <row r="139" spans="1:35" ht="16.2" hidden="1" customHeight="1" outlineLevel="1">
      <c r="A139" s="95" t="s">
        <v>328</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80"/>
      <c r="AB139" s="585"/>
      <c r="AC139" s="585"/>
      <c r="AD139" s="585"/>
      <c r="AE139" s="585"/>
      <c r="AF139" s="585"/>
      <c r="AG139" s="112" t="s">
        <v>270</v>
      </c>
      <c r="AH139" s="28"/>
      <c r="AI139" s="181"/>
    </row>
    <row r="140" spans="1:35" ht="16.2" customHeight="1" collapsed="1">
      <c r="A140" s="95" t="s">
        <v>1663</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80"/>
      <c r="AB140" s="585"/>
      <c r="AC140" s="585"/>
      <c r="AD140" s="585"/>
      <c r="AE140" s="585"/>
      <c r="AF140" s="585"/>
      <c r="AG140" s="112" t="s">
        <v>270</v>
      </c>
    </row>
    <row r="141" spans="1:35" ht="16.2" hidden="1" customHeight="1" outlineLevel="1">
      <c r="A141" s="95" t="s">
        <v>329</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599"/>
      <c r="AC141" s="599"/>
      <c r="AD141" s="599"/>
      <c r="AE141" s="599"/>
      <c r="AF141" s="599"/>
      <c r="AG141" s="124" t="s">
        <v>270</v>
      </c>
    </row>
    <row r="142" spans="1:35" ht="16.2" customHeight="1" collapsed="1">
      <c r="A142" s="95" t="s">
        <v>1658</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85"/>
      <c r="AC142" s="585"/>
      <c r="AD142" s="585"/>
      <c r="AE142" s="585"/>
      <c r="AF142" s="585"/>
      <c r="AG142" s="124" t="s">
        <v>270</v>
      </c>
    </row>
    <row r="143" spans="1:35" ht="16.2" hidden="1" customHeight="1" outlineLevel="1">
      <c r="A143" s="99" t="s">
        <v>330</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598">
        <f>AB141-AB139</f>
        <v>0</v>
      </c>
      <c r="AC143" s="598"/>
      <c r="AD143" s="598"/>
      <c r="AE143" s="598"/>
      <c r="AF143" s="598"/>
      <c r="AG143" s="124" t="s">
        <v>270</v>
      </c>
    </row>
    <row r="144" spans="1:35" ht="16.2" customHeight="1" collapsed="1">
      <c r="A144" s="99" t="s">
        <v>1659</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598">
        <f>AB142-AB140</f>
        <v>0</v>
      </c>
      <c r="AC144" s="598"/>
      <c r="AD144" s="598"/>
      <c r="AE144" s="598"/>
      <c r="AF144" s="598"/>
      <c r="AG144" s="124" t="s">
        <v>270</v>
      </c>
    </row>
    <row r="145" spans="1:36" ht="16.2" customHeight="1">
      <c r="A145" s="88"/>
      <c r="B145" s="89" t="s">
        <v>1660</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585"/>
      <c r="AC145" s="585"/>
      <c r="AD145" s="585"/>
      <c r="AE145" s="585"/>
      <c r="AF145" s="585"/>
      <c r="AG145" s="127" t="s">
        <v>270</v>
      </c>
    </row>
    <row r="146" spans="1:36" ht="16.2" customHeight="1" thickBot="1">
      <c r="A146" s="90"/>
      <c r="B146" s="101" t="s">
        <v>1661</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586">
        <f>AB144-AB145</f>
        <v>0</v>
      </c>
      <c r="AC146" s="586"/>
      <c r="AD146" s="586"/>
      <c r="AE146" s="586"/>
      <c r="AF146" s="586"/>
      <c r="AG146" s="127" t="s">
        <v>291</v>
      </c>
    </row>
    <row r="147" spans="1:36" ht="16.350000000000001" customHeight="1" thickTop="1" thickBot="1">
      <c r="A147" s="91"/>
      <c r="B147" s="102" t="s">
        <v>1662</v>
      </c>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590">
        <f>IFERROR(AB146/AB140*100,0)</f>
        <v>0</v>
      </c>
      <c r="AC147" s="590"/>
      <c r="AD147" s="590"/>
      <c r="AE147" s="590"/>
      <c r="AF147" s="590"/>
      <c r="AG147" s="128" t="s">
        <v>292</v>
      </c>
    </row>
    <row r="148" spans="1:36"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123"/>
    </row>
    <row r="149" spans="1:36" ht="16.2" customHeight="1" thickBot="1">
      <c r="A149" s="2" t="s">
        <v>331</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19"/>
    </row>
    <row r="150" spans="1:36" ht="16.2" customHeight="1">
      <c r="A150" s="10" t="s">
        <v>1664</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9"/>
      <c r="AJ150" s="176" t="b">
        <v>0</v>
      </c>
    </row>
    <row r="151" spans="1:36" ht="16.2" customHeight="1">
      <c r="A151" s="16"/>
      <c r="B151" s="3"/>
      <c r="C151" s="3" t="s">
        <v>332</v>
      </c>
      <c r="D151" s="3"/>
      <c r="E151" s="3"/>
      <c r="F151" s="3"/>
      <c r="G151" s="3"/>
      <c r="H151" s="3"/>
      <c r="I151" s="3"/>
      <c r="J151" s="3"/>
      <c r="K151" s="3"/>
      <c r="L151" s="3"/>
      <c r="M151" s="3" t="s">
        <v>333</v>
      </c>
      <c r="N151" s="3"/>
      <c r="O151" s="3"/>
      <c r="P151" s="3"/>
      <c r="Q151" s="3"/>
      <c r="R151" s="3"/>
      <c r="S151" s="3"/>
      <c r="T151" s="3"/>
      <c r="U151" s="3"/>
      <c r="V151" s="3"/>
      <c r="W151" s="3"/>
      <c r="X151" s="3"/>
      <c r="Y151" s="3"/>
      <c r="Z151" s="3"/>
      <c r="AA151" s="3"/>
      <c r="AB151" s="3"/>
      <c r="AC151" s="3"/>
      <c r="AD151" s="3"/>
      <c r="AE151" s="3"/>
      <c r="AF151" s="3"/>
      <c r="AG151" s="136"/>
      <c r="AJ151" s="176" t="b">
        <v>0</v>
      </c>
    </row>
    <row r="152" spans="1:36" ht="15.6" customHeight="1">
      <c r="A152" s="16"/>
      <c r="B152" s="3"/>
      <c r="C152" s="3" t="s">
        <v>334</v>
      </c>
      <c r="D152" s="3"/>
      <c r="E152" s="3"/>
      <c r="F152" s="3"/>
      <c r="G152" s="3"/>
      <c r="H152" s="3"/>
      <c r="I152" s="3"/>
      <c r="J152" s="597"/>
      <c r="K152" s="597"/>
      <c r="L152" s="597"/>
      <c r="M152" s="597"/>
      <c r="N152" s="597"/>
      <c r="O152" s="597"/>
      <c r="P152" s="597"/>
      <c r="Q152" s="597"/>
      <c r="R152" s="597"/>
      <c r="S152" s="597"/>
      <c r="T152" s="597"/>
      <c r="U152" s="597"/>
      <c r="V152" s="597"/>
      <c r="W152" s="597"/>
      <c r="X152" s="597"/>
      <c r="Y152" s="597"/>
      <c r="Z152" s="597"/>
      <c r="AA152" s="597"/>
      <c r="AB152" s="597"/>
      <c r="AC152" s="597"/>
      <c r="AD152" s="597"/>
      <c r="AE152" s="19" t="s">
        <v>132</v>
      </c>
      <c r="AG152" s="183"/>
      <c r="AJ152" s="176" t="b">
        <v>0</v>
      </c>
    </row>
    <row r="153" spans="1:36" ht="5.4" customHeight="1">
      <c r="A153" s="13"/>
      <c r="B153" s="14"/>
      <c r="C153" s="14"/>
      <c r="D153" s="14"/>
      <c r="E153" s="14"/>
      <c r="F153" s="14"/>
      <c r="G153" s="14"/>
      <c r="H153" s="14"/>
      <c r="I153" s="14"/>
      <c r="J153" s="14"/>
      <c r="K153" s="14"/>
      <c r="L153" s="25"/>
      <c r="M153" s="25"/>
      <c r="N153" s="25"/>
      <c r="O153" s="25"/>
      <c r="P153" s="25"/>
      <c r="Q153" s="25"/>
      <c r="R153" s="25"/>
      <c r="S153" s="25"/>
      <c r="T153" s="25"/>
      <c r="U153" s="25"/>
      <c r="V153" s="25"/>
      <c r="W153" s="25"/>
      <c r="X153" s="25"/>
      <c r="Y153" s="25"/>
      <c r="Z153" s="25"/>
      <c r="AA153" s="25"/>
      <c r="AB153" s="25"/>
      <c r="AC153" s="25"/>
      <c r="AD153" s="25"/>
      <c r="AE153" s="25"/>
      <c r="AF153" s="25"/>
      <c r="AG153" s="118"/>
    </row>
    <row r="154" spans="1:36" ht="17.25" customHeight="1">
      <c r="A154" s="22" t="s">
        <v>1665</v>
      </c>
      <c r="B154" s="23"/>
      <c r="C154" s="23"/>
      <c r="D154" s="23"/>
      <c r="E154" s="23"/>
      <c r="F154" s="23"/>
      <c r="G154" s="23"/>
      <c r="H154" s="23"/>
      <c r="I154" s="23"/>
      <c r="J154" s="23"/>
      <c r="K154" s="23"/>
      <c r="L154" s="26"/>
      <c r="M154" s="26"/>
      <c r="N154" s="26"/>
      <c r="O154" s="26"/>
      <c r="P154" s="26"/>
      <c r="Q154" s="26"/>
      <c r="R154" s="26"/>
      <c r="S154" s="26"/>
      <c r="T154" s="26"/>
      <c r="U154" s="26"/>
      <c r="V154" s="26"/>
      <c r="W154" s="26"/>
      <c r="X154" s="26"/>
      <c r="Y154" s="26"/>
      <c r="Z154" s="26"/>
      <c r="AA154" s="26"/>
      <c r="AB154" s="26"/>
      <c r="AC154" s="26"/>
      <c r="AD154" s="26"/>
      <c r="AE154" s="26"/>
      <c r="AF154" s="26"/>
      <c r="AG154" s="120"/>
    </row>
    <row r="155" spans="1:36" ht="49.2" customHeight="1">
      <c r="A155" s="16"/>
      <c r="B155" s="3"/>
      <c r="C155" s="594"/>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136"/>
    </row>
    <row r="156" spans="1:36" ht="9" customHeight="1" thickBot="1">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134"/>
    </row>
    <row r="157" spans="1:36"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6" ht="15" customHeight="1">
      <c r="A158" s="595" t="s">
        <v>335</v>
      </c>
      <c r="B158" s="595"/>
      <c r="C158" s="595"/>
      <c r="D158" s="595"/>
      <c r="E158" s="595"/>
      <c r="F158" s="595"/>
      <c r="G158" s="595"/>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105"/>
      <c r="AI158" s="199"/>
    </row>
    <row r="159" spans="1:36" ht="15" customHeight="1">
      <c r="A159" s="595"/>
      <c r="B159" s="595"/>
      <c r="C159" s="595"/>
      <c r="D159" s="595"/>
      <c r="E159" s="595"/>
      <c r="F159" s="595"/>
      <c r="G159" s="595"/>
      <c r="H159" s="595"/>
      <c r="I159" s="595"/>
      <c r="J159" s="595"/>
      <c r="K159" s="595"/>
      <c r="L159" s="595"/>
      <c r="M159" s="595"/>
      <c r="N159" s="595"/>
      <c r="O159" s="595"/>
      <c r="P159" s="595"/>
      <c r="Q159" s="595"/>
      <c r="R159" s="595"/>
      <c r="S159" s="595"/>
      <c r="T159" s="595"/>
      <c r="U159" s="595"/>
      <c r="V159" s="595"/>
      <c r="W159" s="595"/>
      <c r="X159" s="595"/>
      <c r="Y159" s="595"/>
      <c r="Z159" s="595"/>
      <c r="AA159" s="595"/>
      <c r="AB159" s="595"/>
      <c r="AC159" s="595"/>
      <c r="AD159" s="595"/>
      <c r="AE159" s="595"/>
      <c r="AF159" s="595"/>
      <c r="AG159" s="595"/>
      <c r="AH159" s="105"/>
      <c r="AI159" s="199"/>
    </row>
    <row r="160" spans="1:36" ht="15" customHeight="1">
      <c r="A160" s="3"/>
      <c r="B160" s="3"/>
      <c r="C160" s="3" t="s">
        <v>15</v>
      </c>
      <c r="D160" s="3"/>
      <c r="E160" s="596"/>
      <c r="F160" s="596"/>
      <c r="G160" s="3" t="s">
        <v>16</v>
      </c>
      <c r="H160" s="596"/>
      <c r="I160" s="596"/>
      <c r="J160" s="3" t="s">
        <v>264</v>
      </c>
      <c r="K160" s="596"/>
      <c r="L160" s="596"/>
      <c r="M160" s="3" t="s">
        <v>18</v>
      </c>
      <c r="N160" s="3"/>
      <c r="O160" s="3"/>
      <c r="P160" s="3" t="s">
        <v>336</v>
      </c>
      <c r="Q160" s="3"/>
      <c r="R160" s="3"/>
      <c r="S160" s="3"/>
      <c r="T160" s="597"/>
      <c r="U160" s="597"/>
      <c r="V160" s="597"/>
      <c r="W160" s="597"/>
      <c r="X160" s="597"/>
      <c r="Y160" s="597"/>
      <c r="Z160" s="597"/>
      <c r="AA160" s="597"/>
      <c r="AB160" s="597"/>
      <c r="AC160" s="597"/>
      <c r="AD160" s="597"/>
      <c r="AE160" s="597"/>
      <c r="AF160" s="597"/>
      <c r="AG160" s="19"/>
    </row>
    <row r="161" spans="1:35" ht="15" customHeight="1">
      <c r="E161" s="181"/>
      <c r="F161" s="181"/>
      <c r="H161" s="181"/>
      <c r="I161" s="181"/>
      <c r="K161" s="181"/>
      <c r="L161" s="181"/>
      <c r="T161" s="182"/>
      <c r="U161" s="182"/>
      <c r="V161" s="182"/>
      <c r="W161" s="182"/>
      <c r="X161" s="182"/>
      <c r="Y161" s="182"/>
      <c r="Z161" s="182"/>
      <c r="AA161" s="182"/>
      <c r="AB161" s="182"/>
      <c r="AC161" s="182"/>
      <c r="AD161" s="182"/>
      <c r="AE161" s="182"/>
      <c r="AF161" s="182"/>
    </row>
    <row r="162" spans="1:35" ht="15" customHeight="1">
      <c r="A162" s="3" t="s">
        <v>337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35"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99"/>
    </row>
    <row r="194" spans="1:35"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99"/>
    </row>
    <row r="195" spans="1:35" ht="15" customHeight="1">
      <c r="A195" s="116" t="s">
        <v>338</v>
      </c>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35"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35"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35"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35" ht="1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35" ht="1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35"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55"/>
      <c r="AH201" s="105"/>
      <c r="AI201" s="199"/>
    </row>
    <row r="202" spans="1:35"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55"/>
      <c r="AH202" s="105"/>
      <c r="AI202" s="199"/>
    </row>
    <row r="203" spans="1:35" ht="16.2" customHeight="1"/>
    <row r="206" spans="1:35" ht="16.2" customHeight="1"/>
    <row r="207" spans="1:35" ht="16.2" customHeight="1"/>
    <row r="208" spans="1:35" ht="16.2" customHeight="1"/>
    <row r="210" spans="38:70" ht="15" customHeight="1">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0"/>
      <c r="AM218" s="200"/>
      <c r="AN218" s="200"/>
      <c r="AO218" s="200"/>
      <c r="AP218" s="200"/>
      <c r="AQ218" s="200"/>
      <c r="AR218" s="200"/>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row>
    <row r="219" spans="38:70" ht="15" customHeight="1">
      <c r="AL219" s="200"/>
      <c r="AM219" s="200"/>
      <c r="AN219" s="200"/>
      <c r="AO219" s="200"/>
      <c r="AP219" s="200"/>
      <c r="AQ219" s="200"/>
      <c r="AR219" s="200"/>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row>
    <row r="220" spans="38:70" ht="15" customHeight="1">
      <c r="AL220" s="201"/>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2"/>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2"/>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2"/>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1"/>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row r="232" spans="38:70" ht="15" customHeight="1">
      <c r="AL232" s="202"/>
      <c r="AM232" s="202"/>
      <c r="AN232" s="201"/>
      <c r="AO232" s="201"/>
      <c r="AP232" s="201"/>
      <c r="AQ232" s="201"/>
      <c r="AR232" s="201"/>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row>
    <row r="233" spans="38:70" ht="15" customHeight="1">
      <c r="AL233" s="201"/>
      <c r="AM233" s="202"/>
      <c r="AN233" s="201"/>
      <c r="AO233" s="201"/>
      <c r="AP233" s="201"/>
      <c r="AQ233" s="201"/>
      <c r="AR233" s="201"/>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row>
  </sheetData>
  <sheetProtection algorithmName="SHA-512" hashValue="XIXDoS1UBVzvfwyUzSeDEOT9Spd7y0OXmH3I0Il3Im74CCwU+ZcjEXsnIcpmXaxuZ9jFnb5n5kGUsZR2Cm1Lwg==" saltValue="JxMlDAQQubA0NwzJxOZGYQ==" spinCount="100000" sheet="1" objects="1" scenarios="1"/>
  <mergeCells count="112">
    <mergeCell ref="A2:T2"/>
    <mergeCell ref="U2:V2"/>
    <mergeCell ref="Q5:U5"/>
    <mergeCell ref="AB35:AF35"/>
    <mergeCell ref="AB34:AF34"/>
    <mergeCell ref="AB30:AF30"/>
    <mergeCell ref="AB74:AF74"/>
    <mergeCell ref="AB44:AF44"/>
    <mergeCell ref="AB46:AF46"/>
    <mergeCell ref="AB45:AF45"/>
    <mergeCell ref="AB72:AF72"/>
    <mergeCell ref="AB71:AF71"/>
    <mergeCell ref="AB42:AF42"/>
    <mergeCell ref="AB43:AF43"/>
    <mergeCell ref="AB73:AF73"/>
    <mergeCell ref="H21:I21"/>
    <mergeCell ref="O21:P21"/>
    <mergeCell ref="R21:S21"/>
    <mergeCell ref="B10:C10"/>
    <mergeCell ref="D10:Z10"/>
    <mergeCell ref="P31:W31"/>
    <mergeCell ref="AB31:AF31"/>
    <mergeCell ref="AB32:AF32"/>
    <mergeCell ref="AB33:AF33"/>
    <mergeCell ref="AB139:AF139"/>
    <mergeCell ref="AB140:AF140"/>
    <mergeCell ref="AB141:AF141"/>
    <mergeCell ref="AB142:AF142"/>
    <mergeCell ref="Q4:U4"/>
    <mergeCell ref="V4:AG4"/>
    <mergeCell ref="V5:AG5"/>
    <mergeCell ref="AB99:AF99"/>
    <mergeCell ref="AB135:AF135"/>
    <mergeCell ref="AB132:AF132"/>
    <mergeCell ref="AB131:AF131"/>
    <mergeCell ref="AB127:AF127"/>
    <mergeCell ref="AB130:AF130"/>
    <mergeCell ref="AB100:AF100"/>
    <mergeCell ref="AB117:AF117"/>
    <mergeCell ref="AB128:AF128"/>
    <mergeCell ref="AB107:AF107"/>
    <mergeCell ref="AB108:AF108"/>
    <mergeCell ref="AB109:AF109"/>
    <mergeCell ref="AB110:AF110"/>
    <mergeCell ref="AB111:AF111"/>
    <mergeCell ref="AB112:AF112"/>
    <mergeCell ref="AB75:AF75"/>
    <mergeCell ref="AB77:AF77"/>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5:AF155"/>
    <mergeCell ref="A158:AG159"/>
    <mergeCell ref="E160:F160"/>
    <mergeCell ref="H160:I160"/>
    <mergeCell ref="K160:L160"/>
    <mergeCell ref="T160:AF160"/>
    <mergeCell ref="AB76:AF76"/>
    <mergeCell ref="J152:AD152"/>
    <mergeCell ref="AB95:AF95"/>
    <mergeCell ref="AB143:AF143"/>
    <mergeCell ref="AB144:AF144"/>
    <mergeCell ref="AB145:AF145"/>
    <mergeCell ref="AB146:AF146"/>
    <mergeCell ref="AB147:AF147"/>
    <mergeCell ref="AB121:AF121"/>
    <mergeCell ref="AB98:AF98"/>
    <mergeCell ref="AB101:AF101"/>
    <mergeCell ref="AB120:AF120"/>
    <mergeCell ref="AB119:AF119"/>
    <mergeCell ref="AB118:AF118"/>
    <mergeCell ref="AB129:AF129"/>
    <mergeCell ref="AB122:AF122"/>
    <mergeCell ref="AA137:AG137"/>
    <mergeCell ref="AB138:AF138"/>
    <mergeCell ref="AB93:AF93"/>
    <mergeCell ref="AB94:AF94"/>
    <mergeCell ref="AB80:AF80"/>
    <mergeCell ref="AB89:AF89"/>
    <mergeCell ref="AA88:AG88"/>
    <mergeCell ref="AB81:AF81"/>
    <mergeCell ref="AB82:AF82"/>
    <mergeCell ref="AB83:AF83"/>
    <mergeCell ref="AB85:AF85"/>
    <mergeCell ref="AB86:AF86"/>
    <mergeCell ref="AB84:AF84"/>
    <mergeCell ref="AB91:AF91"/>
    <mergeCell ref="AB90:AF90"/>
    <mergeCell ref="AB92:AF92"/>
    <mergeCell ref="AA125:AG125"/>
    <mergeCell ref="AB126:AF126"/>
    <mergeCell ref="AB133:AF133"/>
    <mergeCell ref="AB134:AF134"/>
    <mergeCell ref="AA97:AG97"/>
    <mergeCell ref="AB102:AF102"/>
    <mergeCell ref="AB103:AF103"/>
    <mergeCell ref="AA115:AG115"/>
    <mergeCell ref="AB116:AF116"/>
    <mergeCell ref="AB104:AF104"/>
    <mergeCell ref="AB113:AF113"/>
    <mergeCell ref="A106:AG106"/>
  </mergeCells>
  <phoneticPr fontId="1"/>
  <conditionalFormatting sqref="AA59:AE59">
    <cfRule type="containsText" dxfId="38" priority="2" operator="containsText" text="問題あり">
      <formula>NOT(ISERROR(SEARCH("問題あり",AA59)))</formula>
    </cfRule>
  </conditionalFormatting>
  <conditionalFormatting sqref="AA69:AE69">
    <cfRule type="containsText" dxfId="37" priority="1" operator="containsText" text="問題あり">
      <formula>NOT(ISERROR(SEARCH("問題あり",AA69)))</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portrait" r:id="rId1"/>
  <rowBreaks count="2" manualBreakCount="2">
    <brk id="58" max="33" man="1"/>
    <brk id="12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149</xdr:row>
                    <xdr:rowOff>175260</xdr:rowOff>
                  </from>
                  <to>
                    <xdr:col>2</xdr:col>
                    <xdr:colOff>22860</xdr:colOff>
                    <xdr:row>151</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150</xdr:row>
                    <xdr:rowOff>182880</xdr:rowOff>
                  </from>
                  <to>
                    <xdr:col>2</xdr:col>
                    <xdr:colOff>22860</xdr:colOff>
                    <xdr:row>152</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45720</xdr:colOff>
                    <xdr:row>149</xdr:row>
                    <xdr:rowOff>175260</xdr:rowOff>
                  </from>
                  <to>
                    <xdr:col>12</xdr:col>
                    <xdr:colOff>45720</xdr:colOff>
                    <xdr:row>151</xdr:row>
                    <xdr:rowOff>22860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2E7230C-C25E-46B3-8A3B-4B2311D3224A}">
          <x14:formula1>
            <xm:f>'リスト（入院）'!$C$4:$C$168</xm:f>
          </x14:formula1>
          <xm:sqref>P31:W31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heetViews>
  <sheetFormatPr defaultColWidth="8.69921875" defaultRowHeight="13.2" outlineLevelRow="2" outlineLevelCol="1"/>
  <cols>
    <col min="1" max="33" width="3.59765625" style="4" customWidth="1"/>
    <col min="34" max="34" width="9.09765625" style="176" hidden="1" customWidth="1" outlineLevel="1"/>
    <col min="35" max="35" width="5" style="176" hidden="1" customWidth="1" outlineLevel="1"/>
    <col min="36" max="36" width="6.5" style="176" hidden="1" customWidth="1" outlineLevel="1"/>
    <col min="37" max="37" width="3.5" style="176" hidden="1" customWidth="1" outlineLevel="1"/>
    <col min="38" max="42" width="2.69921875" style="176" hidden="1" customWidth="1" outlineLevel="1"/>
    <col min="43" max="44" width="9.5" style="176" hidden="1" customWidth="1" outlineLevel="1"/>
    <col min="45" max="45" width="8.69921875" style="176" hidden="1" customWidth="1" outlineLevel="1"/>
    <col min="46" max="46" width="8.69921875" style="4" hidden="1" customWidth="1" outlineLevel="1"/>
    <col min="47" max="47" width="8.69921875" style="4" collapsed="1"/>
    <col min="48" max="16384" width="8.69921875" style="4"/>
  </cols>
  <sheetData>
    <row r="1" spans="1:45"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2" customHeight="1">
      <c r="A2" s="614" t="s">
        <v>339</v>
      </c>
      <c r="B2" s="614"/>
      <c r="C2" s="614"/>
      <c r="D2" s="614"/>
      <c r="E2" s="614"/>
      <c r="F2" s="614"/>
      <c r="G2" s="614"/>
      <c r="H2" s="614"/>
      <c r="I2" s="614"/>
      <c r="J2" s="614"/>
      <c r="K2" s="614"/>
      <c r="L2" s="614"/>
      <c r="M2" s="614"/>
      <c r="N2" s="614"/>
      <c r="O2" s="614"/>
      <c r="P2" s="614"/>
      <c r="Q2" s="614"/>
      <c r="R2" s="614"/>
      <c r="S2" s="615"/>
      <c r="T2" s="615"/>
      <c r="U2" s="658" t="s">
        <v>256</v>
      </c>
      <c r="V2" s="658"/>
      <c r="W2" s="658"/>
      <c r="X2" s="658"/>
      <c r="Y2" s="658"/>
      <c r="Z2" s="658"/>
      <c r="AA2" s="658"/>
      <c r="AB2" s="658"/>
      <c r="AC2" s="658"/>
      <c r="AD2" s="658"/>
      <c r="AE2" s="658"/>
      <c r="AF2" s="658"/>
      <c r="AG2" s="658"/>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9" t="s">
        <v>257</v>
      </c>
      <c r="R4" s="609"/>
      <c r="S4" s="609"/>
      <c r="T4" s="609"/>
      <c r="U4" s="609"/>
      <c r="V4" s="644" t="str">
        <f>IF('様式95_外来・在宅ベースアップ評価料（Ⅰ）'!H5=0,"",'様式95_外来・在宅ベースアップ評価料（Ⅰ）'!H5)</f>
        <v/>
      </c>
      <c r="W4" s="644"/>
      <c r="X4" s="644"/>
      <c r="Y4" s="644"/>
      <c r="Z4" s="644"/>
      <c r="AA4" s="644"/>
      <c r="AB4" s="644"/>
      <c r="AC4" s="644"/>
      <c r="AD4" s="644"/>
      <c r="AE4" s="644"/>
      <c r="AF4" s="644"/>
      <c r="AG4" s="645"/>
      <c r="AH4" s="196"/>
      <c r="AI4" s="196"/>
    </row>
    <row r="5" spans="1:45" ht="16.2" customHeight="1">
      <c r="A5" s="48"/>
      <c r="B5" s="48"/>
      <c r="C5" s="48"/>
      <c r="D5" s="48"/>
      <c r="E5" s="48"/>
      <c r="F5" s="48"/>
      <c r="G5" s="48"/>
      <c r="H5" s="48"/>
      <c r="I5" s="48"/>
      <c r="J5" s="48"/>
      <c r="K5" s="48"/>
      <c r="L5" s="48"/>
      <c r="M5" s="48"/>
      <c r="N5" s="48"/>
      <c r="O5" s="48"/>
      <c r="P5" s="48"/>
      <c r="Q5" s="659" t="s">
        <v>258</v>
      </c>
      <c r="R5" s="659"/>
      <c r="S5" s="659"/>
      <c r="T5" s="659"/>
      <c r="U5" s="660"/>
      <c r="V5" s="646" t="str">
        <f>'様式96_外来・在宅ベースアップ評価料（Ⅱ）'!H6</f>
        <v/>
      </c>
      <c r="W5" s="646"/>
      <c r="X5" s="646"/>
      <c r="Y5" s="646"/>
      <c r="Z5" s="646"/>
      <c r="AA5" s="646"/>
      <c r="AB5" s="646"/>
      <c r="AC5" s="646"/>
      <c r="AD5" s="646"/>
      <c r="AE5" s="646"/>
      <c r="AF5" s="646"/>
      <c r="AG5" s="647"/>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2" customHeight="1">
      <c r="A9" s="2"/>
      <c r="B9" s="648"/>
      <c r="C9" s="648"/>
      <c r="D9" s="649" t="s">
        <v>261</v>
      </c>
      <c r="E9" s="649"/>
      <c r="F9" s="649"/>
      <c r="G9" s="649"/>
      <c r="H9" s="649"/>
      <c r="I9" s="649"/>
      <c r="J9" s="649"/>
      <c r="K9" s="649"/>
      <c r="L9" s="649"/>
      <c r="M9" s="649"/>
      <c r="N9" s="649"/>
      <c r="O9" s="649"/>
      <c r="P9" s="649"/>
      <c r="Q9" s="649"/>
      <c r="R9" s="649"/>
      <c r="S9" s="649"/>
      <c r="T9" s="649"/>
      <c r="U9" s="649"/>
      <c r="V9" s="649"/>
      <c r="W9" s="649"/>
      <c r="X9" s="649"/>
      <c r="Y9" s="649"/>
      <c r="Z9" s="649"/>
      <c r="AA9" s="48"/>
      <c r="AB9" s="48"/>
      <c r="AC9" s="48"/>
      <c r="AD9" s="48"/>
      <c r="AE9" s="48"/>
      <c r="AF9" s="48"/>
      <c r="AG9" s="48"/>
    </row>
    <row r="10" spans="1:45" ht="16.2" customHeight="1">
      <c r="A10" s="2"/>
      <c r="B10" s="651"/>
      <c r="C10" s="651"/>
      <c r="D10" s="652" t="s">
        <v>262</v>
      </c>
      <c r="E10" s="652"/>
      <c r="F10" s="652"/>
      <c r="G10" s="652"/>
      <c r="H10" s="652"/>
      <c r="I10" s="652"/>
      <c r="J10" s="652"/>
      <c r="K10" s="652"/>
      <c r="L10" s="652"/>
      <c r="M10" s="652"/>
      <c r="N10" s="652"/>
      <c r="O10" s="652"/>
      <c r="P10" s="652"/>
      <c r="Q10" s="652"/>
      <c r="R10" s="652"/>
      <c r="S10" s="652"/>
      <c r="T10" s="652"/>
      <c r="U10" s="652"/>
      <c r="V10" s="652"/>
      <c r="W10" s="652"/>
      <c r="X10" s="652"/>
      <c r="Y10" s="652"/>
      <c r="Z10" s="652"/>
      <c r="AA10" s="48"/>
      <c r="AB10" s="48"/>
      <c r="AC10" s="48"/>
      <c r="AD10" s="48"/>
      <c r="AE10" s="48"/>
      <c r="AF10" s="48"/>
      <c r="AG10" s="48"/>
    </row>
    <row r="11" spans="1:4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2"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2" customHeight="1" thickBot="1">
      <c r="B16" s="607" t="s">
        <v>15</v>
      </c>
      <c r="C16" s="650"/>
      <c r="D16" s="650"/>
      <c r="E16" s="608"/>
      <c r="F16" s="608"/>
      <c r="G16" s="20" t="s">
        <v>16</v>
      </c>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48" t="s">
        <v>266</v>
      </c>
      <c r="AA16" s="48"/>
      <c r="AG16" s="48"/>
    </row>
    <row r="17" spans="1:43" ht="16.2" customHeight="1">
      <c r="B17" s="149"/>
      <c r="C17" s="28"/>
      <c r="D17" s="28"/>
      <c r="E17" s="28"/>
      <c r="F17" s="28"/>
      <c r="H17" s="28"/>
      <c r="I17" s="28"/>
      <c r="O17" s="28"/>
      <c r="P17" s="28"/>
      <c r="R17" s="28"/>
      <c r="S17" s="28"/>
      <c r="V17" s="28"/>
      <c r="W17" s="28"/>
      <c r="X17" s="28"/>
      <c r="Y17" s="28"/>
    </row>
    <row r="18" spans="1:43" ht="16.2" customHeight="1">
      <c r="B18" s="149"/>
      <c r="C18" s="28"/>
      <c r="D18" s="28"/>
      <c r="E18" s="28"/>
      <c r="F18" s="28"/>
      <c r="H18" s="28"/>
      <c r="I18" s="28"/>
      <c r="O18" s="28"/>
      <c r="P18" s="28"/>
      <c r="R18" s="28"/>
      <c r="S18" s="28"/>
      <c r="V18" s="28"/>
      <c r="W18" s="28"/>
      <c r="X18" s="28"/>
      <c r="Y18" s="28"/>
    </row>
    <row r="19" spans="1:43"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2" customHeight="1" thickBot="1">
      <c r="A21" s="48"/>
      <c r="B21" s="607" t="s">
        <v>15</v>
      </c>
      <c r="C21" s="650"/>
      <c r="D21" s="650"/>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48" t="s">
        <v>266</v>
      </c>
      <c r="AA21" s="48"/>
      <c r="AG21" s="48"/>
    </row>
    <row r="22" spans="1:43" ht="16.2" customHeight="1">
      <c r="A22" s="48"/>
      <c r="B22" s="150"/>
      <c r="D22" s="28"/>
      <c r="E22" s="28"/>
      <c r="G22" s="28"/>
      <c r="H22" s="28"/>
      <c r="N22" s="28"/>
      <c r="O22" s="28"/>
      <c r="Q22" s="28"/>
      <c r="R22" s="28"/>
      <c r="U22" s="48"/>
      <c r="AB22" s="48"/>
      <c r="AC22" s="48"/>
      <c r="AD22" s="48"/>
      <c r="AE22" s="48"/>
      <c r="AF22" s="48"/>
      <c r="AG22" s="48"/>
    </row>
    <row r="23" spans="1:43" ht="16.2" customHeight="1">
      <c r="A23" s="48"/>
      <c r="B23" s="150"/>
      <c r="D23" s="28"/>
      <c r="E23" s="28"/>
      <c r="G23" s="28"/>
      <c r="H23" s="28"/>
      <c r="N23" s="28"/>
      <c r="O23" s="28"/>
      <c r="Q23" s="28"/>
      <c r="R23" s="28"/>
      <c r="U23" s="48"/>
      <c r="AB23" s="48"/>
      <c r="AC23" s="48"/>
      <c r="AD23" s="48"/>
      <c r="AE23" s="48"/>
      <c r="AF23" s="48"/>
      <c r="AG23" s="48"/>
      <c r="AQ23" s="176" t="s">
        <v>340</v>
      </c>
    </row>
    <row r="24" spans="1:43" ht="16.2" customHeight="1">
      <c r="A24" s="48"/>
      <c r="B24" s="150"/>
      <c r="D24" s="28"/>
      <c r="E24" s="28"/>
      <c r="G24" s="28"/>
      <c r="H24" s="28"/>
      <c r="N24" s="28"/>
      <c r="O24" s="28"/>
      <c r="Q24" s="28"/>
      <c r="R24" s="28"/>
      <c r="U24" s="48"/>
      <c r="AB24" s="48"/>
      <c r="AC24" s="48"/>
      <c r="AD24" s="48"/>
      <c r="AE24" s="48"/>
      <c r="AF24" s="48"/>
      <c r="AG24" s="48"/>
    </row>
    <row r="25" spans="1:43" ht="16.2" customHeight="1">
      <c r="A25" s="48"/>
      <c r="B25" s="150"/>
      <c r="D25" s="28"/>
      <c r="E25" s="28"/>
      <c r="G25" s="28"/>
      <c r="H25" s="28"/>
      <c r="N25" s="28"/>
      <c r="O25" s="28"/>
      <c r="Q25" s="28"/>
      <c r="R25" s="28"/>
      <c r="U25" s="48"/>
      <c r="AB25" s="48"/>
      <c r="AC25" s="48"/>
      <c r="AD25" s="48"/>
      <c r="AE25" s="48"/>
      <c r="AF25" s="48"/>
      <c r="AG25" s="48"/>
    </row>
    <row r="26" spans="1:43" ht="16.2" customHeight="1" thickBot="1">
      <c r="A26" s="48"/>
      <c r="B26" s="150"/>
      <c r="D26" s="28"/>
      <c r="E26" s="28"/>
      <c r="G26" s="28"/>
      <c r="H26" s="28"/>
      <c r="N26" s="28"/>
      <c r="O26" s="28"/>
      <c r="Q26" s="28"/>
      <c r="R26" s="28"/>
      <c r="U26" s="48"/>
      <c r="AB26" s="48"/>
      <c r="AC26" s="48"/>
      <c r="AD26" s="48"/>
      <c r="AE26" s="48"/>
      <c r="AF26" s="48"/>
      <c r="AG26" s="48"/>
    </row>
    <row r="27" spans="1:43" ht="16.2" customHeight="1" thickBot="1">
      <c r="A27" s="2" t="s">
        <v>341</v>
      </c>
      <c r="B27" s="2"/>
      <c r="C27" s="3"/>
      <c r="D27" s="3"/>
      <c r="E27" s="3"/>
      <c r="F27" s="3"/>
      <c r="G27" s="3"/>
      <c r="H27" s="3"/>
      <c r="I27" s="3"/>
      <c r="J27" s="3"/>
      <c r="K27" s="3"/>
      <c r="L27" s="3"/>
      <c r="M27" s="3"/>
      <c r="N27" s="3"/>
      <c r="O27" s="3"/>
      <c r="P27" s="3"/>
      <c r="Q27" s="3"/>
      <c r="R27" s="3"/>
      <c r="S27" s="3"/>
      <c r="T27" s="3"/>
      <c r="U27" s="3"/>
      <c r="W27" s="177"/>
      <c r="X27" s="656" t="s">
        <v>342</v>
      </c>
      <c r="Y27" s="657"/>
      <c r="Z27" s="3"/>
      <c r="AA27" s="3"/>
      <c r="AB27" s="3"/>
      <c r="AC27" s="3"/>
      <c r="AD27" s="3"/>
      <c r="AE27" s="3"/>
      <c r="AF27" s="3"/>
      <c r="AG27" s="19"/>
      <c r="AH27" s="176" t="b">
        <v>1</v>
      </c>
    </row>
    <row r="28" spans="1:43"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2" customHeight="1">
      <c r="A29" s="48"/>
      <c r="B29" s="150"/>
      <c r="D29" s="28"/>
      <c r="E29" s="28"/>
      <c r="G29" s="28"/>
      <c r="H29" s="28"/>
      <c r="N29" s="28"/>
      <c r="O29" s="28"/>
      <c r="Q29" s="28"/>
      <c r="R29" s="28"/>
      <c r="U29" s="48"/>
      <c r="AB29" s="48"/>
      <c r="AC29" s="48"/>
      <c r="AD29" s="48"/>
      <c r="AE29" s="48"/>
      <c r="AF29" s="48"/>
      <c r="AG29" s="48"/>
    </row>
    <row r="30" spans="1:43" ht="16.2" customHeight="1">
      <c r="A30" s="48"/>
      <c r="B30" s="150"/>
      <c r="D30" s="28"/>
      <c r="E30" s="28"/>
      <c r="G30" s="28"/>
      <c r="H30" s="28"/>
      <c r="N30" s="28"/>
      <c r="O30" s="28"/>
      <c r="Q30" s="28"/>
      <c r="R30" s="28"/>
      <c r="U30" s="48"/>
      <c r="AB30" s="48"/>
      <c r="AC30" s="48"/>
      <c r="AD30" s="48"/>
      <c r="AE30" s="48"/>
      <c r="AF30" s="48"/>
      <c r="AG30" s="48"/>
    </row>
    <row r="31" spans="1:43" ht="16.2" customHeight="1">
      <c r="A31" s="48"/>
      <c r="B31" s="150"/>
      <c r="D31" s="28"/>
      <c r="E31" s="28"/>
      <c r="G31" s="28"/>
      <c r="H31" s="28"/>
      <c r="N31" s="28"/>
      <c r="O31" s="28"/>
      <c r="Q31" s="28"/>
      <c r="R31" s="28"/>
      <c r="U31" s="48"/>
      <c r="AB31" s="48"/>
      <c r="AC31" s="48"/>
      <c r="AD31" s="48"/>
      <c r="AE31" s="48"/>
      <c r="AF31" s="48"/>
      <c r="AG31" s="48"/>
    </row>
    <row r="32" spans="1:43" ht="16.2"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4">
        <f>SUM(AB34,AB36)</f>
        <v>0</v>
      </c>
      <c r="AC33" s="604"/>
      <c r="AD33" s="604"/>
      <c r="AE33" s="604"/>
      <c r="AF33" s="604"/>
      <c r="AG33" s="37" t="s">
        <v>270</v>
      </c>
    </row>
    <row r="34" spans="1:47" ht="16.2" customHeight="1">
      <c r="A34" s="53"/>
      <c r="B34" s="653" t="s">
        <v>271</v>
      </c>
      <c r="C34" s="605"/>
      <c r="D34" s="605"/>
      <c r="E34" s="605"/>
      <c r="F34" s="605"/>
      <c r="G34" s="605"/>
      <c r="H34" s="605"/>
      <c r="I34" s="605"/>
      <c r="J34" s="605"/>
      <c r="K34" s="605"/>
      <c r="L34" s="605"/>
      <c r="M34" s="605"/>
      <c r="N34" s="605"/>
      <c r="O34" s="605"/>
      <c r="P34" s="605"/>
      <c r="Q34" s="605"/>
      <c r="R34" s="605"/>
      <c r="S34" s="605"/>
      <c r="T34" s="605"/>
      <c r="U34" s="605"/>
      <c r="V34" s="605"/>
      <c r="W34" s="605"/>
      <c r="X34" s="14"/>
      <c r="Y34" s="14" t="s">
        <v>272</v>
      </c>
      <c r="Z34" s="14"/>
      <c r="AA34" s="14"/>
      <c r="AB34" s="606">
        <f>AB35*V21*10</f>
        <v>0</v>
      </c>
      <c r="AC34" s="606"/>
      <c r="AD34" s="606"/>
      <c r="AE34" s="606"/>
      <c r="AF34" s="606"/>
      <c r="AG34" s="15" t="s">
        <v>270</v>
      </c>
    </row>
    <row r="35" spans="1:47" ht="16.2" customHeight="1">
      <c r="A35" s="52"/>
      <c r="B35" s="137"/>
      <c r="C35" s="654" t="s">
        <v>344</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5">
        <f>IF(AH27=TRUE,'様式96_外来・在宅ベースアップ評価料（Ⅱ）'!M81,'（参考）賃金引き上げ計画書作成のための計算シート'!M53)</f>
        <v>0</v>
      </c>
      <c r="AC35" s="655"/>
      <c r="AD35" s="655"/>
      <c r="AE35" s="655"/>
      <c r="AF35" s="655"/>
      <c r="AG35" s="17" t="s">
        <v>276</v>
      </c>
    </row>
    <row r="36" spans="1:47" ht="16.2"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7" t="str">
        <f>IFERROR(AA37*AB38*10+AF37*AB39*10,"-")</f>
        <v>-</v>
      </c>
      <c r="AC36" s="637"/>
      <c r="AD36" s="637"/>
      <c r="AE36" s="637"/>
      <c r="AF36" s="637"/>
      <c r="AG36" s="140" t="s">
        <v>270</v>
      </c>
    </row>
    <row r="37" spans="1:47" ht="16.2" customHeight="1" thickBot="1">
      <c r="A37" s="52"/>
      <c r="B37" s="141"/>
      <c r="C37" s="142" t="s">
        <v>346</v>
      </c>
      <c r="D37" s="143"/>
      <c r="E37" s="143"/>
      <c r="F37" s="143"/>
      <c r="G37" s="143"/>
      <c r="H37" s="143"/>
      <c r="I37" s="143"/>
      <c r="J37" s="143"/>
      <c r="K37" s="143"/>
      <c r="L37" s="143"/>
      <c r="M37" s="58"/>
      <c r="N37" s="58"/>
      <c r="O37" s="58"/>
      <c r="P37" s="58"/>
      <c r="Q37" s="109" t="s">
        <v>275</v>
      </c>
      <c r="R37" s="639"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39"/>
      <c r="T37" s="639"/>
      <c r="U37" s="639"/>
      <c r="V37" s="639"/>
      <c r="W37" s="58" t="s">
        <v>132</v>
      </c>
      <c r="X37" s="640" t="s">
        <v>347</v>
      </c>
      <c r="Y37" s="641"/>
      <c r="Z37" s="641"/>
      <c r="AA37" s="131" t="str">
        <f>VLOOKUP(R37,'リスト（外来）'!C:D,2,FALSE)</f>
        <v>-</v>
      </c>
      <c r="AB37" s="144" t="s">
        <v>276</v>
      </c>
      <c r="AC37" s="641" t="s">
        <v>348</v>
      </c>
      <c r="AD37" s="641"/>
      <c r="AE37" s="641"/>
      <c r="AF37" s="131" t="str">
        <f>VLOOKUP(R37,'リスト（外来）'!C:E,3,FALSE)</f>
        <v>-</v>
      </c>
      <c r="AG37" s="145" t="s">
        <v>276</v>
      </c>
    </row>
    <row r="38" spans="1:47" ht="16.2"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1"/>
      <c r="AD38" s="661"/>
      <c r="AE38" s="661"/>
      <c r="AF38" s="661"/>
      <c r="AG38" s="147" t="s">
        <v>278</v>
      </c>
    </row>
    <row r="39" spans="1:47" ht="16.2"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1" t="str">
        <f>IF(R37&lt;&gt;"届出なし",('様式96_外来・在宅ベースアップ評価料（Ⅱ）'!M60+'様式96_外来・在宅ベースアップ評価料（Ⅱ）'!M68)*V21,"-")</f>
        <v>-</v>
      </c>
      <c r="AC39" s="631"/>
      <c r="AD39" s="631"/>
      <c r="AE39" s="631"/>
      <c r="AF39" s="631"/>
      <c r="AG39" s="147" t="s">
        <v>278</v>
      </c>
    </row>
    <row r="40" spans="1:47"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8"/>
      <c r="AC40" s="588"/>
      <c r="AD40" s="588"/>
      <c r="AE40" s="588"/>
      <c r="AF40" s="588"/>
      <c r="AG40" s="6" t="s">
        <v>280</v>
      </c>
    </row>
    <row r="41" spans="1:47"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19"/>
      <c r="AC41" s="619"/>
      <c r="AD41" s="619"/>
      <c r="AE41" s="619"/>
      <c r="AF41" s="619"/>
      <c r="AG41" s="84" t="s">
        <v>280</v>
      </c>
    </row>
    <row r="42" spans="1:47"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8">
        <f>IFERROR(AB33-AB40+AB41,"")</f>
        <v>0</v>
      </c>
      <c r="AC42" s="618"/>
      <c r="AD42" s="618"/>
      <c r="AE42" s="618"/>
      <c r="AF42" s="618"/>
      <c r="AG42" s="9" t="s">
        <v>270</v>
      </c>
    </row>
    <row r="43" spans="1:47" ht="16.2"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2" customHeight="1">
      <c r="A44" s="3"/>
      <c r="B44" s="380" t="s">
        <v>1597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2" customHeight="1"/>
    <row r="46" spans="1:47" ht="16.2" customHeight="1" thickBot="1">
      <c r="A46" s="2" t="s">
        <v>351</v>
      </c>
    </row>
    <row r="47" spans="1:47"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5"/>
      <c r="AC47" s="625"/>
      <c r="AD47" s="625"/>
      <c r="AE47" s="625"/>
      <c r="AF47" s="625"/>
      <c r="AG47" s="119" t="s">
        <v>270</v>
      </c>
      <c r="AH47" s="176" t="str">
        <f>IF(AB42&gt;AB47,"NG","OK")</f>
        <v>OK</v>
      </c>
      <c r="AU47" s="252" t="str">
        <f>IF(AH47="NG","←（８）全体の賃金改善の見込み額は（７）算定金額の見込み（繰越額調整後）の値を上回るように設定してください","")</f>
        <v/>
      </c>
    </row>
    <row r="48" spans="1:47" ht="16.2"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2"/>
      <c r="AC48" s="642"/>
      <c r="AD48" s="642"/>
      <c r="AE48" s="642"/>
      <c r="AF48" s="642"/>
      <c r="AG48" s="120" t="s">
        <v>270</v>
      </c>
    </row>
    <row r="49" spans="1:45" ht="16.2" customHeight="1" collapsed="1" thickBot="1">
      <c r="A49" s="7"/>
      <c r="B49" s="77" t="s">
        <v>1600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8"/>
      <c r="AC49" s="638"/>
      <c r="AD49" s="638"/>
      <c r="AE49" s="638"/>
      <c r="AF49" s="638"/>
      <c r="AG49" s="135" t="s">
        <v>270</v>
      </c>
    </row>
    <row r="50" spans="1:45" ht="16.2"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3"/>
      <c r="AC50" s="623"/>
      <c r="AD50" s="623"/>
      <c r="AE50" s="623"/>
      <c r="AF50" s="623"/>
      <c r="AG50" s="136" t="s">
        <v>270</v>
      </c>
      <c r="AQ50" s="203"/>
    </row>
    <row r="51" spans="1:45" ht="16.2"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2">
        <f>AB47-SUM(AB48:AF50)</f>
        <v>0</v>
      </c>
      <c r="AC51" s="622"/>
      <c r="AD51" s="622"/>
      <c r="AE51" s="622"/>
      <c r="AF51" s="622"/>
      <c r="AG51" s="135" t="s">
        <v>270</v>
      </c>
    </row>
    <row r="52" spans="1:45"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2"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2" customHeight="1">
      <c r="A57" s="3"/>
      <c r="B57" s="390" t="s">
        <v>1667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2"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2"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2"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2"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2"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2" customHeight="1" thickBot="1">
      <c r="A73" s="2" t="s">
        <v>1668</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2"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89"/>
      <c r="AC74" s="589"/>
      <c r="AD74" s="589"/>
      <c r="AE74" s="589"/>
      <c r="AF74" s="589"/>
      <c r="AG74" s="78" t="s">
        <v>289</v>
      </c>
      <c r="AH74" s="181"/>
      <c r="AI74" s="181"/>
    </row>
    <row r="75" spans="1:45" ht="16.2" customHeight="1">
      <c r="A75" s="1" t="s">
        <v>1674</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8"/>
      <c r="AC75" s="588"/>
      <c r="AD75" s="588"/>
      <c r="AE75" s="588"/>
      <c r="AF75" s="588"/>
      <c r="AG75" s="118" t="s">
        <v>270</v>
      </c>
    </row>
    <row r="76" spans="1:45" ht="16.2"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592"/>
      <c r="AC76" s="592"/>
      <c r="AD76" s="592"/>
      <c r="AE76" s="592"/>
      <c r="AF76" s="592"/>
      <c r="AG76" s="168" t="s">
        <v>270</v>
      </c>
    </row>
    <row r="77" spans="1:45" ht="16.2"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42">
        <f>AB76-AB75</f>
        <v>0</v>
      </c>
      <c r="AC77" s="642"/>
      <c r="AD77" s="642"/>
      <c r="AE77" s="642"/>
      <c r="AF77" s="642"/>
      <c r="AG77" s="168" t="s">
        <v>270</v>
      </c>
    </row>
    <row r="78" spans="1:45" ht="16.2"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3">
        <f>1000*AB74</f>
        <v>0</v>
      </c>
      <c r="AC78" s="643"/>
      <c r="AD78" s="643"/>
      <c r="AE78" s="643"/>
      <c r="AF78" s="643"/>
      <c r="AG78" s="339" t="s">
        <v>270</v>
      </c>
    </row>
    <row r="79" spans="1:45" ht="16.2"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3"/>
      <c r="AC79" s="623"/>
      <c r="AD79" s="623"/>
      <c r="AE79" s="623"/>
      <c r="AF79" s="623"/>
      <c r="AG79" s="120" t="s">
        <v>291</v>
      </c>
    </row>
    <row r="80" spans="1:45" ht="16.2"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0">
        <f>IFERROR(AB79/AB75*100,0)</f>
        <v>0</v>
      </c>
      <c r="AC80" s="590"/>
      <c r="AD80" s="590"/>
      <c r="AE80" s="590"/>
      <c r="AF80" s="590"/>
      <c r="AG80" s="154" t="s">
        <v>292</v>
      </c>
    </row>
    <row r="81" spans="1:35" ht="16.2" customHeight="1">
      <c r="F81" s="3"/>
      <c r="G81" s="3"/>
      <c r="H81" s="3"/>
      <c r="I81" s="3"/>
      <c r="J81" s="3"/>
      <c r="K81" s="3"/>
      <c r="L81" s="3"/>
      <c r="M81" s="3"/>
      <c r="N81" s="3"/>
      <c r="O81" s="3"/>
      <c r="P81" s="3"/>
      <c r="Q81" s="3"/>
      <c r="R81" s="3"/>
      <c r="S81" s="3"/>
      <c r="T81" s="3"/>
      <c r="U81" s="3"/>
      <c r="V81" s="3"/>
      <c r="W81" s="3"/>
      <c r="X81" s="3"/>
      <c r="Y81" s="3"/>
      <c r="Z81" s="3"/>
      <c r="AA81" s="3"/>
    </row>
    <row r="82" spans="1:35" ht="16.2"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2"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89"/>
      <c r="AC83" s="589"/>
      <c r="AD83" s="589"/>
      <c r="AE83" s="589"/>
      <c r="AF83" s="589"/>
      <c r="AG83" s="78" t="s">
        <v>289</v>
      </c>
      <c r="AH83" s="181"/>
      <c r="AI83" s="181"/>
    </row>
    <row r="84" spans="1:35" ht="16.2"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8"/>
      <c r="AC84" s="588"/>
      <c r="AD84" s="588"/>
      <c r="AE84" s="588"/>
      <c r="AF84" s="588"/>
      <c r="AG84" s="118" t="s">
        <v>270</v>
      </c>
    </row>
    <row r="85" spans="1:35" ht="16.2"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2"/>
      <c r="AC85" s="592"/>
      <c r="AD85" s="592"/>
      <c r="AE85" s="592"/>
      <c r="AF85" s="592"/>
      <c r="AG85" s="168" t="s">
        <v>270</v>
      </c>
    </row>
    <row r="86" spans="1:35"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3">
        <f>AB85-AB84</f>
        <v>0</v>
      </c>
      <c r="AC86" s="593"/>
      <c r="AD86" s="593"/>
      <c r="AE86" s="593"/>
      <c r="AF86" s="593"/>
      <c r="AG86" s="168" t="s">
        <v>270</v>
      </c>
    </row>
    <row r="87" spans="1:35"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8"/>
      <c r="AC87" s="588"/>
      <c r="AD87" s="588"/>
      <c r="AE87" s="588"/>
      <c r="AF87" s="588"/>
      <c r="AG87" s="120" t="s">
        <v>270</v>
      </c>
    </row>
    <row r="88" spans="1:35"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3"/>
      <c r="AC88" s="623"/>
      <c r="AD88" s="623"/>
      <c r="AE88" s="623"/>
      <c r="AF88" s="623"/>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0">
        <f>IFERROR(AB88/AB84*100,0)</f>
        <v>0</v>
      </c>
      <c r="AC89" s="590"/>
      <c r="AD89" s="590"/>
      <c r="AE89" s="590"/>
      <c r="AF89" s="590"/>
      <c r="AG89" s="154" t="s">
        <v>292</v>
      </c>
    </row>
    <row r="90" spans="1:35" ht="16.350000000000001" hidden="1" customHeight="1" outlineLevel="1"/>
    <row r="91" spans="1:35" ht="16.2"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7"/>
      <c r="AB91" s="587"/>
      <c r="AC91" s="587"/>
      <c r="AD91" s="587"/>
      <c r="AE91" s="587"/>
      <c r="AF91" s="587"/>
      <c r="AG91" s="587"/>
      <c r="AH91" s="195"/>
      <c r="AI91" s="195"/>
    </row>
    <row r="92" spans="1:35" ht="16.2"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89"/>
      <c r="AC92" s="589"/>
      <c r="AD92" s="589"/>
      <c r="AE92" s="589"/>
      <c r="AF92" s="589"/>
      <c r="AG92" s="78" t="s">
        <v>289</v>
      </c>
      <c r="AH92" s="181"/>
      <c r="AI92" s="181"/>
    </row>
    <row r="93" spans="1:35" ht="16.2"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8"/>
      <c r="AC93" s="588"/>
      <c r="AD93" s="588"/>
      <c r="AE93" s="588"/>
      <c r="AF93" s="588"/>
      <c r="AG93" s="118" t="s">
        <v>270</v>
      </c>
    </row>
    <row r="94" spans="1:35" ht="16.2"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2"/>
      <c r="AC94" s="592"/>
      <c r="AD94" s="592"/>
      <c r="AE94" s="592"/>
      <c r="AF94" s="592"/>
      <c r="AG94" s="168" t="s">
        <v>270</v>
      </c>
    </row>
    <row r="95" spans="1:35"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3">
        <f>AB94-AB93</f>
        <v>0</v>
      </c>
      <c r="AC95" s="593"/>
      <c r="AD95" s="593"/>
      <c r="AE95" s="593"/>
      <c r="AF95" s="593"/>
      <c r="AG95" s="168" t="s">
        <v>270</v>
      </c>
    </row>
    <row r="96" spans="1:35"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8"/>
      <c r="AC96" s="588"/>
      <c r="AD96" s="588"/>
      <c r="AE96" s="588"/>
      <c r="AF96" s="588"/>
      <c r="AG96" s="120" t="s">
        <v>270</v>
      </c>
    </row>
    <row r="97" spans="1:35"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3"/>
      <c r="AC97" s="623"/>
      <c r="AD97" s="623"/>
      <c r="AE97" s="623"/>
      <c r="AF97" s="623"/>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0">
        <f>IFERROR(AB97/AB93*100,0)</f>
        <v>0</v>
      </c>
      <c r="AC98" s="590"/>
      <c r="AD98" s="590"/>
      <c r="AE98" s="590"/>
      <c r="AF98" s="590"/>
      <c r="AG98" s="154" t="s">
        <v>292</v>
      </c>
    </row>
    <row r="99" spans="1:35" ht="16.350000000000001" hidden="1" customHeight="1" outlineLevel="1"/>
    <row r="100" spans="1:35" ht="16.2"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7"/>
      <c r="AB100" s="587"/>
      <c r="AC100" s="587"/>
      <c r="AD100" s="587"/>
      <c r="AE100" s="587"/>
      <c r="AF100" s="587"/>
      <c r="AG100" s="587"/>
      <c r="AH100" s="195"/>
      <c r="AI100" s="195"/>
    </row>
    <row r="101" spans="1:35" ht="16.2"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89"/>
      <c r="AC101" s="589"/>
      <c r="AD101" s="589"/>
      <c r="AE101" s="589"/>
      <c r="AF101" s="589"/>
      <c r="AG101" s="78" t="s">
        <v>289</v>
      </c>
      <c r="AH101" s="181"/>
      <c r="AI101" s="181"/>
    </row>
    <row r="102" spans="1:35" ht="16.2"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8"/>
      <c r="AC102" s="588"/>
      <c r="AD102" s="588"/>
      <c r="AE102" s="588"/>
      <c r="AF102" s="588"/>
      <c r="AG102" s="118" t="s">
        <v>270</v>
      </c>
    </row>
    <row r="103" spans="1:35" ht="16.2"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2"/>
      <c r="AC103" s="592"/>
      <c r="AD103" s="592"/>
      <c r="AE103" s="592"/>
      <c r="AF103" s="592"/>
      <c r="AG103" s="168" t="s">
        <v>270</v>
      </c>
    </row>
    <row r="104" spans="1:35"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3">
        <f>AB103-AB102</f>
        <v>0</v>
      </c>
      <c r="AC104" s="593"/>
      <c r="AD104" s="593"/>
      <c r="AE104" s="593"/>
      <c r="AF104" s="593"/>
      <c r="AG104" s="168" t="s">
        <v>270</v>
      </c>
    </row>
    <row r="105" spans="1:35"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8"/>
      <c r="AC105" s="588"/>
      <c r="AD105" s="588"/>
      <c r="AE105" s="588"/>
      <c r="AF105" s="588"/>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3"/>
      <c r="AC106" s="623"/>
      <c r="AD106" s="623"/>
      <c r="AE106" s="623"/>
      <c r="AF106" s="623"/>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0">
        <f>IFERROR(AB106/AB102*100,0)</f>
        <v>0</v>
      </c>
      <c r="AC107" s="590"/>
      <c r="AD107" s="590"/>
      <c r="AE107" s="590"/>
      <c r="AF107" s="590"/>
      <c r="AG107" s="154" t="s">
        <v>292</v>
      </c>
    </row>
    <row r="108" spans="1:35" ht="16.350000000000001" hidden="1" customHeight="1" outlineLevel="1"/>
    <row r="109" spans="1:35"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7"/>
      <c r="AB109" s="587"/>
      <c r="AC109" s="587"/>
      <c r="AD109" s="587"/>
      <c r="AE109" s="587"/>
      <c r="AF109" s="587"/>
      <c r="AG109" s="587"/>
      <c r="AH109" s="195"/>
      <c r="AI109" s="195"/>
    </row>
    <row r="110" spans="1:35"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89"/>
      <c r="AC110" s="589"/>
      <c r="AD110" s="589"/>
      <c r="AE110" s="589"/>
      <c r="AF110" s="589"/>
      <c r="AG110" s="78" t="s">
        <v>289</v>
      </c>
      <c r="AH110" s="181"/>
      <c r="AI110" s="181"/>
    </row>
    <row r="111" spans="1:35"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8"/>
      <c r="AC111" s="588"/>
      <c r="AD111" s="588"/>
      <c r="AE111" s="588"/>
      <c r="AF111" s="588"/>
      <c r="AG111" s="118" t="s">
        <v>270</v>
      </c>
    </row>
    <row r="112" spans="1:35"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2"/>
      <c r="AC112" s="592"/>
      <c r="AD112" s="592"/>
      <c r="AE112" s="592"/>
      <c r="AF112" s="592"/>
      <c r="AG112" s="168" t="s">
        <v>270</v>
      </c>
    </row>
    <row r="113" spans="1:35"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3">
        <f>AB112-AB111</f>
        <v>0</v>
      </c>
      <c r="AC113" s="593"/>
      <c r="AD113" s="593"/>
      <c r="AE113" s="593"/>
      <c r="AF113" s="593"/>
      <c r="AG113" s="168" t="s">
        <v>270</v>
      </c>
    </row>
    <row r="114" spans="1:35"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8"/>
      <c r="AC114" s="588"/>
      <c r="AD114" s="588"/>
      <c r="AE114" s="588"/>
      <c r="AF114" s="588"/>
      <c r="AG114" s="120" t="s">
        <v>270</v>
      </c>
    </row>
    <row r="115" spans="1:35"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3"/>
      <c r="AC115" s="623"/>
      <c r="AD115" s="623"/>
      <c r="AE115" s="623"/>
      <c r="AF115" s="623"/>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0">
        <f>IFERROR(AB115/AB111*100,0)</f>
        <v>0</v>
      </c>
      <c r="AC116" s="590"/>
      <c r="AD116" s="590"/>
      <c r="AE116" s="590"/>
      <c r="AF116" s="590"/>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3"/>
      <c r="AB119" s="583"/>
      <c r="AC119" s="583"/>
      <c r="AD119" s="583"/>
      <c r="AE119" s="583"/>
      <c r="AF119" s="583"/>
      <c r="AG119" s="583"/>
      <c r="AH119" s="195"/>
      <c r="AI119" s="195"/>
    </row>
    <row r="120" spans="1:35" ht="16.2"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4"/>
      <c r="AC120" s="584"/>
      <c r="AD120" s="584"/>
      <c r="AE120" s="584"/>
      <c r="AF120" s="584"/>
      <c r="AG120" s="81" t="s">
        <v>289</v>
      </c>
      <c r="AH120" s="181"/>
      <c r="AI120" s="181"/>
    </row>
    <row r="121" spans="1:35"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5"/>
      <c r="AC121" s="585"/>
      <c r="AD121" s="585"/>
      <c r="AE121" s="585"/>
      <c r="AF121" s="585"/>
      <c r="AG121" s="112" t="s">
        <v>270</v>
      </c>
      <c r="AH121" s="181"/>
      <c r="AI121" s="181"/>
    </row>
    <row r="122" spans="1:35" ht="16.2"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5"/>
      <c r="AC122" s="585"/>
      <c r="AD122" s="585"/>
      <c r="AE122" s="585"/>
      <c r="AF122" s="585"/>
      <c r="AG122" s="112" t="s">
        <v>270</v>
      </c>
    </row>
    <row r="123" spans="1:35"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9"/>
      <c r="AC123" s="599"/>
      <c r="AD123" s="599"/>
      <c r="AE123" s="599"/>
      <c r="AF123" s="599"/>
      <c r="AG123" s="124" t="s">
        <v>270</v>
      </c>
    </row>
    <row r="124" spans="1:35" ht="16.2"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5"/>
      <c r="AC124" s="585"/>
      <c r="AD124" s="585"/>
      <c r="AE124" s="585"/>
      <c r="AF124" s="585"/>
      <c r="AG124" s="124" t="s">
        <v>270</v>
      </c>
    </row>
    <row r="125" spans="1:35" ht="16.2"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8">
        <f>AB123-AB121</f>
        <v>0</v>
      </c>
      <c r="AC125" s="598"/>
      <c r="AD125" s="598"/>
      <c r="AE125" s="598"/>
      <c r="AF125" s="598"/>
      <c r="AG125" s="124" t="s">
        <v>270</v>
      </c>
    </row>
    <row r="126" spans="1:35" ht="16.2"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4">
        <f>AB124-AB122</f>
        <v>0</v>
      </c>
      <c r="AC126" s="634"/>
      <c r="AD126" s="634"/>
      <c r="AE126" s="634"/>
      <c r="AF126" s="634"/>
      <c r="AG126" s="124" t="s">
        <v>270</v>
      </c>
    </row>
    <row r="127" spans="1:35" ht="16.2"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3">
        <f>1000*AB120</f>
        <v>0</v>
      </c>
      <c r="AC127" s="633"/>
      <c r="AD127" s="633"/>
      <c r="AE127" s="633"/>
      <c r="AF127" s="633"/>
      <c r="AG127" s="385" t="s">
        <v>270</v>
      </c>
    </row>
    <row r="128" spans="1:35" ht="16.2"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2"/>
      <c r="AC128" s="632"/>
      <c r="AD128" s="632"/>
      <c r="AE128" s="632"/>
      <c r="AF128" s="632"/>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0">
        <f>IFERROR(AB128/AB122*100,0)</f>
        <v>0</v>
      </c>
      <c r="AC129" s="590"/>
      <c r="AD129" s="590"/>
      <c r="AE129" s="590"/>
      <c r="AF129" s="59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3"/>
      <c r="AB131" s="583"/>
      <c r="AC131" s="583"/>
      <c r="AD131" s="583"/>
      <c r="AE131" s="583"/>
      <c r="AF131" s="583"/>
      <c r="AG131" s="583"/>
      <c r="AH131" s="195"/>
      <c r="AI131" s="195"/>
    </row>
    <row r="132" spans="1:36" ht="16.2"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4"/>
      <c r="AC132" s="584"/>
      <c r="AD132" s="584"/>
      <c r="AE132" s="584"/>
      <c r="AF132" s="584"/>
      <c r="AG132" s="81" t="s">
        <v>289</v>
      </c>
      <c r="AH132" s="181"/>
      <c r="AI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5"/>
      <c r="AC133" s="585"/>
      <c r="AD133" s="585"/>
      <c r="AE133" s="585"/>
      <c r="AF133" s="585"/>
      <c r="AG133" s="112" t="s">
        <v>270</v>
      </c>
      <c r="AH133" s="181"/>
      <c r="AI133" s="181"/>
    </row>
    <row r="134" spans="1:36" ht="16.2"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5"/>
      <c r="AC134" s="585"/>
      <c r="AD134" s="585"/>
      <c r="AE134" s="585"/>
      <c r="AF134" s="585"/>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9"/>
      <c r="AC135" s="599"/>
      <c r="AD135" s="599"/>
      <c r="AE135" s="599"/>
      <c r="AF135" s="599"/>
      <c r="AG135" s="124" t="s">
        <v>270</v>
      </c>
    </row>
    <row r="136" spans="1:36" ht="16.2"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5"/>
      <c r="AC136" s="585"/>
      <c r="AD136" s="585"/>
      <c r="AE136" s="585"/>
      <c r="AF136" s="585"/>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8">
        <f>AB135-AB133</f>
        <v>0</v>
      </c>
      <c r="AC137" s="598"/>
      <c r="AD137" s="598"/>
      <c r="AE137" s="598"/>
      <c r="AF137" s="598"/>
      <c r="AG137" s="124" t="s">
        <v>270</v>
      </c>
    </row>
    <row r="138" spans="1:36" ht="16.2"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4">
        <f>AB136-AB134</f>
        <v>0</v>
      </c>
      <c r="AC138" s="634"/>
      <c r="AD138" s="634"/>
      <c r="AE138" s="634"/>
      <c r="AF138" s="634"/>
      <c r="AG138" s="124" t="s">
        <v>270</v>
      </c>
    </row>
    <row r="139" spans="1:36" ht="16.2"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f>1000*AB132</f>
        <v>0</v>
      </c>
      <c r="AC139" s="633"/>
      <c r="AD139" s="633"/>
      <c r="AE139" s="633"/>
      <c r="AF139" s="633"/>
      <c r="AG139" s="385" t="s">
        <v>270</v>
      </c>
    </row>
    <row r="140" spans="1:36" ht="16.2"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2"/>
      <c r="AC140" s="632"/>
      <c r="AD140" s="632"/>
      <c r="AE140" s="632"/>
      <c r="AF140" s="632"/>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0">
        <f>IFERROR(AB140/AB134*100,0)</f>
        <v>0</v>
      </c>
      <c r="AC141" s="590"/>
      <c r="AD141" s="590"/>
      <c r="AE141" s="590"/>
      <c r="AF141" s="59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2"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17" t="s">
        <v>132</v>
      </c>
      <c r="AJ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3"/>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5" t="s">
        <v>335</v>
      </c>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99"/>
      <c r="AI152" s="199"/>
    </row>
    <row r="153" spans="1:36" ht="15" customHeight="1">
      <c r="A153" s="595"/>
      <c r="B153" s="595"/>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199"/>
      <c r="AI153" s="199"/>
    </row>
    <row r="154" spans="1:36" ht="15" customHeight="1">
      <c r="A154" s="3"/>
      <c r="B154" s="3"/>
      <c r="C154" s="3" t="s">
        <v>15</v>
      </c>
      <c r="D154" s="3"/>
      <c r="E154" s="596"/>
      <c r="F154" s="596"/>
      <c r="G154" s="3" t="s">
        <v>16</v>
      </c>
      <c r="H154" s="596"/>
      <c r="I154" s="596"/>
      <c r="J154" s="3" t="s">
        <v>264</v>
      </c>
      <c r="K154" s="596"/>
      <c r="L154" s="596"/>
      <c r="M154" s="3" t="s">
        <v>18</v>
      </c>
      <c r="N154" s="3"/>
      <c r="O154" s="3"/>
      <c r="P154" s="3" t="s">
        <v>336</v>
      </c>
      <c r="Q154" s="3"/>
      <c r="R154" s="3"/>
      <c r="S154" s="3"/>
      <c r="T154" s="597"/>
      <c r="U154" s="597"/>
      <c r="V154" s="597"/>
      <c r="W154" s="597"/>
      <c r="X154" s="597"/>
      <c r="Y154" s="597"/>
      <c r="Z154" s="597"/>
      <c r="AA154" s="597"/>
      <c r="AB154" s="597"/>
      <c r="AC154" s="597"/>
      <c r="AD154" s="597"/>
      <c r="AE154" s="597"/>
      <c r="AF154" s="597"/>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30480</xdr:colOff>
                    <xdr:row>145</xdr:row>
                    <xdr:rowOff>7620</xdr:rowOff>
                  </from>
                  <to>
                    <xdr:col>2</xdr:col>
                    <xdr:colOff>30480</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60960</xdr:colOff>
                    <xdr:row>144</xdr:row>
                    <xdr:rowOff>7620</xdr:rowOff>
                  </from>
                  <to>
                    <xdr:col>12</xdr:col>
                    <xdr:colOff>60960</xdr:colOff>
                    <xdr:row>144</xdr:row>
                    <xdr:rowOff>182880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30480</xdr:colOff>
                    <xdr:row>26</xdr:row>
                    <xdr:rowOff>22860</xdr:rowOff>
                  </from>
                  <to>
                    <xdr:col>22</xdr:col>
                    <xdr:colOff>236220</xdr:colOff>
                    <xdr:row>26</xdr:row>
                    <xdr:rowOff>182880</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topLeftCell="A25" zoomScaleNormal="100" zoomScaleSheetLayoutView="100" workbookViewId="0"/>
  </sheetViews>
  <sheetFormatPr defaultColWidth="8.69921875" defaultRowHeight="13.2" outlineLevelRow="1" outlineLevelCol="1"/>
  <cols>
    <col min="1" max="33" width="3.59765625" style="4" customWidth="1"/>
    <col min="34" max="34" width="3.59765625" style="176" hidden="1" customWidth="1" outlineLevel="1"/>
    <col min="35" max="35" width="7.09765625" style="176" hidden="1" customWidth="1" outlineLevel="1"/>
    <col min="36" max="40" width="2.69921875" style="176" hidden="1" customWidth="1" outlineLevel="1"/>
    <col min="41" max="41" width="2.69921875" style="176" customWidth="1" collapsed="1"/>
    <col min="42" max="43" width="2.69921875" style="176" customWidth="1"/>
    <col min="44" max="44" width="9.5" style="176" customWidth="1"/>
    <col min="45" max="45" width="9.5" style="4" bestFit="1" customWidth="1"/>
    <col min="46" max="16384" width="8.69921875" style="4"/>
  </cols>
  <sheetData>
    <row r="1" spans="1:36"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2" customHeight="1">
      <c r="A2" s="614" t="s">
        <v>367</v>
      </c>
      <c r="B2" s="614"/>
      <c r="C2" s="614"/>
      <c r="D2" s="614"/>
      <c r="E2" s="614"/>
      <c r="F2" s="614"/>
      <c r="G2" s="614"/>
      <c r="H2" s="614"/>
      <c r="I2" s="614"/>
      <c r="J2" s="614"/>
      <c r="K2" s="614"/>
      <c r="L2" s="614"/>
      <c r="M2" s="614"/>
      <c r="N2" s="614"/>
      <c r="O2" s="614"/>
      <c r="P2" s="614"/>
      <c r="Q2" s="614"/>
      <c r="R2" s="614"/>
      <c r="S2" s="615"/>
      <c r="T2" s="615"/>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9" t="s">
        <v>257</v>
      </c>
      <c r="R4" s="609"/>
      <c r="S4" s="609"/>
      <c r="T4" s="609"/>
      <c r="U4" s="609"/>
      <c r="V4" s="644" t="str">
        <f>IF('様式95_外来・在宅ベースアップ評価料（Ⅰ）'!H5=0,"",'様式95_外来・在宅ベースアップ評価料（Ⅰ）'!H5)</f>
        <v/>
      </c>
      <c r="W4" s="644"/>
      <c r="X4" s="644"/>
      <c r="Y4" s="644"/>
      <c r="Z4" s="644"/>
      <c r="AA4" s="644"/>
      <c r="AB4" s="644"/>
      <c r="AC4" s="644"/>
      <c r="AD4" s="644"/>
      <c r="AE4" s="644"/>
      <c r="AF4" s="644"/>
      <c r="AG4" s="645"/>
      <c r="AH4" s="181"/>
      <c r="AI4" s="196"/>
      <c r="AJ4" s="196"/>
    </row>
    <row r="5" spans="1:36" ht="16.2" customHeight="1">
      <c r="A5" s="48"/>
      <c r="B5" s="48"/>
      <c r="C5" s="48"/>
      <c r="D5" s="48"/>
      <c r="E5" s="48"/>
      <c r="F5" s="48"/>
      <c r="G5" s="48"/>
      <c r="H5" s="48"/>
      <c r="I5" s="48"/>
      <c r="J5" s="48"/>
      <c r="K5" s="48"/>
      <c r="L5" s="48"/>
      <c r="M5" s="48"/>
      <c r="N5" s="48"/>
      <c r="O5" s="48"/>
      <c r="P5" s="48"/>
      <c r="Q5" s="659" t="s">
        <v>258</v>
      </c>
      <c r="R5" s="659"/>
      <c r="S5" s="659"/>
      <c r="T5" s="659"/>
      <c r="U5" s="660"/>
      <c r="V5" s="646" t="str">
        <f>'様式96_外来・在宅ベースアップ評価料（Ⅱ）'!H6</f>
        <v/>
      </c>
      <c r="W5" s="646"/>
      <c r="X5" s="646"/>
      <c r="Y5" s="646"/>
      <c r="Z5" s="646"/>
      <c r="AA5" s="646"/>
      <c r="AB5" s="646"/>
      <c r="AC5" s="646"/>
      <c r="AD5" s="646"/>
      <c r="AE5" s="646"/>
      <c r="AF5" s="646"/>
      <c r="AG5" s="647"/>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2" customHeight="1">
      <c r="A9" s="2"/>
      <c r="B9" s="648"/>
      <c r="C9" s="648"/>
      <c r="D9" s="649" t="s">
        <v>261</v>
      </c>
      <c r="E9" s="649"/>
      <c r="F9" s="649"/>
      <c r="G9" s="649"/>
      <c r="H9" s="649"/>
      <c r="I9" s="649"/>
      <c r="J9" s="649"/>
      <c r="K9" s="649"/>
      <c r="L9" s="649"/>
      <c r="M9" s="649"/>
      <c r="N9" s="649"/>
      <c r="O9" s="649"/>
      <c r="P9" s="649"/>
      <c r="Q9" s="649"/>
      <c r="R9" s="649"/>
      <c r="S9" s="649"/>
      <c r="T9" s="649"/>
      <c r="U9" s="649"/>
      <c r="V9" s="649"/>
      <c r="W9" s="649"/>
      <c r="X9" s="649"/>
      <c r="Y9" s="649"/>
      <c r="Z9" s="649"/>
      <c r="AA9" s="48"/>
      <c r="AB9" s="48"/>
      <c r="AC9" s="48"/>
      <c r="AD9" s="48"/>
      <c r="AE9" s="48"/>
      <c r="AF9" s="48"/>
      <c r="AG9" s="48"/>
      <c r="AH9" s="206"/>
    </row>
    <row r="10" spans="1:36" ht="16.2" customHeight="1">
      <c r="A10" s="2"/>
      <c r="B10" s="651"/>
      <c r="C10" s="651"/>
      <c r="D10" s="652" t="s">
        <v>262</v>
      </c>
      <c r="E10" s="652"/>
      <c r="F10" s="652"/>
      <c r="G10" s="652"/>
      <c r="H10" s="652"/>
      <c r="I10" s="652"/>
      <c r="J10" s="652"/>
      <c r="K10" s="652"/>
      <c r="L10" s="652"/>
      <c r="M10" s="652"/>
      <c r="N10" s="652"/>
      <c r="O10" s="652"/>
      <c r="P10" s="652"/>
      <c r="Q10" s="652"/>
      <c r="R10" s="652"/>
      <c r="S10" s="652"/>
      <c r="T10" s="652"/>
      <c r="U10" s="652"/>
      <c r="V10" s="652"/>
      <c r="W10" s="652"/>
      <c r="X10" s="652"/>
      <c r="Y10" s="652"/>
      <c r="Z10" s="652"/>
      <c r="AA10" s="48"/>
      <c r="AB10" s="48"/>
      <c r="AC10" s="48"/>
      <c r="AD10" s="48"/>
      <c r="AE10" s="48"/>
      <c r="AF10" s="48"/>
      <c r="AG10" s="48"/>
      <c r="AH10" s="206"/>
    </row>
    <row r="11" spans="1:36"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2"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2" customHeight="1" thickBot="1">
      <c r="B16" s="607" t="s">
        <v>15</v>
      </c>
      <c r="C16" s="650"/>
      <c r="D16" s="650"/>
      <c r="E16" s="608"/>
      <c r="F16" s="608"/>
      <c r="G16" s="20"/>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48" t="s">
        <v>266</v>
      </c>
      <c r="AA16" s="48"/>
      <c r="AG16" s="48"/>
      <c r="AH16" s="206"/>
    </row>
    <row r="17" spans="1:35" ht="16.2" customHeight="1">
      <c r="B17" s="149"/>
      <c r="C17" s="28"/>
      <c r="D17" s="28"/>
      <c r="E17" s="28"/>
      <c r="F17" s="28"/>
      <c r="H17" s="28"/>
      <c r="I17" s="28"/>
      <c r="O17" s="28"/>
      <c r="P17" s="28"/>
      <c r="R17" s="28"/>
      <c r="S17" s="28"/>
      <c r="V17" s="28"/>
      <c r="W17" s="28"/>
      <c r="X17" s="28"/>
      <c r="Y17" s="28"/>
    </row>
    <row r="18" spans="1:35" ht="16.2" customHeight="1">
      <c r="B18" s="149"/>
      <c r="C18" s="28"/>
      <c r="D18" s="28"/>
      <c r="E18" s="28"/>
      <c r="F18" s="28"/>
      <c r="H18" s="28"/>
      <c r="I18" s="28"/>
      <c r="O18" s="28"/>
      <c r="P18" s="28"/>
      <c r="R18" s="28"/>
      <c r="S18" s="28"/>
      <c r="V18" s="28"/>
      <c r="W18" s="28"/>
      <c r="X18" s="28"/>
      <c r="Y18" s="28"/>
    </row>
    <row r="19" spans="1:35"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2" customHeight="1" thickBot="1">
      <c r="A21" s="48"/>
      <c r="B21" s="607" t="s">
        <v>15</v>
      </c>
      <c r="C21" s="650"/>
      <c r="D21" s="650"/>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48" t="s">
        <v>266</v>
      </c>
      <c r="AA21" s="48"/>
      <c r="AG21" s="48"/>
      <c r="AH21" s="206"/>
    </row>
    <row r="22" spans="1:35" ht="16.2" customHeight="1">
      <c r="A22" s="48"/>
      <c r="B22" s="150"/>
      <c r="D22" s="28"/>
      <c r="E22" s="28"/>
      <c r="G22" s="28"/>
      <c r="H22" s="28"/>
      <c r="N22" s="28"/>
      <c r="O22" s="28"/>
      <c r="Q22" s="28"/>
      <c r="R22" s="28"/>
      <c r="U22" s="48"/>
      <c r="AB22" s="48"/>
      <c r="AC22" s="48"/>
      <c r="AD22" s="48"/>
      <c r="AE22" s="48"/>
      <c r="AF22" s="48"/>
      <c r="AG22" s="48"/>
      <c r="AH22" s="206"/>
    </row>
    <row r="23" spans="1:35" ht="16.2" customHeight="1">
      <c r="A23" s="48"/>
      <c r="B23" s="150"/>
      <c r="D23" s="28"/>
      <c r="E23" s="28"/>
      <c r="G23" s="28"/>
      <c r="H23" s="28"/>
      <c r="N23" s="28"/>
      <c r="O23" s="28"/>
      <c r="Q23" s="28"/>
      <c r="R23" s="28"/>
      <c r="U23" s="48"/>
      <c r="AB23" s="48"/>
      <c r="AC23" s="48"/>
      <c r="AD23" s="48"/>
      <c r="AE23" s="48"/>
      <c r="AF23" s="48"/>
      <c r="AG23" s="48"/>
      <c r="AH23" s="206"/>
    </row>
    <row r="24" spans="1:35" ht="16.2" customHeight="1">
      <c r="A24" s="48"/>
      <c r="B24" s="150"/>
      <c r="D24" s="28"/>
      <c r="E24" s="28"/>
      <c r="G24" s="28"/>
      <c r="H24" s="28"/>
      <c r="N24" s="28"/>
      <c r="O24" s="28"/>
      <c r="Q24" s="28"/>
      <c r="R24" s="28"/>
      <c r="U24" s="48"/>
      <c r="AB24" s="48"/>
      <c r="AC24" s="48"/>
      <c r="AD24" s="48"/>
      <c r="AE24" s="48"/>
      <c r="AF24" s="48"/>
      <c r="AG24" s="48"/>
      <c r="AH24" s="206"/>
    </row>
    <row r="25" spans="1:35" ht="16.2" customHeight="1">
      <c r="A25" s="48"/>
      <c r="B25" s="150"/>
      <c r="D25" s="28"/>
      <c r="E25" s="28"/>
      <c r="G25" s="28"/>
      <c r="H25" s="28"/>
      <c r="N25" s="28"/>
      <c r="O25" s="28"/>
      <c r="Q25" s="28"/>
      <c r="R25" s="28"/>
      <c r="U25" s="48"/>
      <c r="AB25" s="48"/>
      <c r="AC25" s="48"/>
      <c r="AD25" s="48"/>
      <c r="AE25" s="48"/>
      <c r="AF25" s="48"/>
      <c r="AG25" s="48"/>
      <c r="AH25" s="206"/>
    </row>
    <row r="26" spans="1:35" ht="16.2" customHeight="1" thickBot="1">
      <c r="A26" s="48"/>
      <c r="B26" s="150"/>
      <c r="D26" s="28"/>
      <c r="E26" s="28"/>
      <c r="G26" s="28"/>
      <c r="H26" s="28"/>
      <c r="N26" s="28"/>
      <c r="O26" s="28"/>
      <c r="Q26" s="28"/>
      <c r="R26" s="28"/>
      <c r="U26" s="48"/>
      <c r="AB26" s="48"/>
      <c r="AC26" s="48"/>
      <c r="AD26" s="48"/>
      <c r="AE26" s="48"/>
      <c r="AF26" s="48"/>
      <c r="AG26" s="48"/>
      <c r="AH26" s="206"/>
    </row>
    <row r="27" spans="1:35" ht="16.2" customHeight="1" thickBot="1">
      <c r="A27" s="2" t="s">
        <v>368</v>
      </c>
      <c r="B27" s="2"/>
      <c r="C27" s="3"/>
      <c r="D27" s="3"/>
      <c r="E27" s="3"/>
      <c r="F27" s="3"/>
      <c r="G27" s="3"/>
      <c r="H27" s="3"/>
      <c r="I27" s="3"/>
      <c r="J27" s="3"/>
      <c r="K27" s="3"/>
      <c r="L27" s="3"/>
      <c r="M27" s="3"/>
      <c r="N27" s="3"/>
      <c r="O27" s="3"/>
      <c r="P27" s="3"/>
      <c r="Q27" s="3"/>
      <c r="R27" s="3"/>
      <c r="S27" s="3"/>
      <c r="T27" s="3"/>
      <c r="U27" s="3"/>
      <c r="W27" s="177"/>
      <c r="X27" s="656" t="s">
        <v>342</v>
      </c>
      <c r="Y27" s="657"/>
      <c r="Z27" s="3"/>
      <c r="AA27" s="3"/>
      <c r="AB27" s="3"/>
      <c r="AC27" s="3"/>
      <c r="AD27" s="3"/>
      <c r="AE27" s="3"/>
      <c r="AF27" s="3"/>
      <c r="AG27" s="19"/>
      <c r="AH27" s="181"/>
      <c r="AI27" s="176" t="b">
        <v>1</v>
      </c>
    </row>
    <row r="28" spans="1:35"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2" customHeight="1">
      <c r="A29" s="48"/>
      <c r="B29" s="150"/>
      <c r="D29" s="28"/>
      <c r="E29" s="28"/>
      <c r="G29" s="28"/>
      <c r="H29" s="28"/>
      <c r="N29" s="28"/>
      <c r="O29" s="28"/>
      <c r="Q29" s="28"/>
      <c r="R29" s="28"/>
      <c r="U29" s="48"/>
      <c r="AB29" s="48"/>
      <c r="AC29" s="48"/>
      <c r="AD29" s="48"/>
      <c r="AE29" s="48"/>
      <c r="AF29" s="48"/>
      <c r="AG29" s="48"/>
      <c r="AH29" s="206"/>
    </row>
    <row r="30" spans="1:35" ht="16.2" customHeight="1">
      <c r="A30" s="48"/>
      <c r="B30" s="150"/>
      <c r="D30" s="28"/>
      <c r="E30" s="28"/>
      <c r="G30" s="28"/>
      <c r="H30" s="28"/>
      <c r="N30" s="28"/>
      <c r="O30" s="28"/>
      <c r="Q30" s="28"/>
      <c r="R30" s="28"/>
      <c r="U30" s="48"/>
      <c r="AB30" s="48"/>
      <c r="AC30" s="48"/>
      <c r="AD30" s="48"/>
      <c r="AE30" s="48"/>
      <c r="AF30" s="48"/>
      <c r="AG30" s="48"/>
      <c r="AH30" s="206"/>
    </row>
    <row r="31" spans="1:35" ht="16.2" customHeight="1">
      <c r="A31" s="48"/>
      <c r="B31" s="150"/>
      <c r="D31" s="28"/>
      <c r="E31" s="28"/>
      <c r="G31" s="28"/>
      <c r="H31" s="28"/>
      <c r="N31" s="28"/>
      <c r="O31" s="28"/>
      <c r="Q31" s="28"/>
      <c r="R31" s="28"/>
      <c r="U31" s="48"/>
      <c r="AB31" s="48"/>
      <c r="AC31" s="48"/>
      <c r="AD31" s="48"/>
      <c r="AE31" s="48"/>
      <c r="AF31" s="48"/>
      <c r="AG31" s="48"/>
      <c r="AH31" s="206"/>
    </row>
    <row r="32" spans="1:35" ht="16.2"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4">
        <f>SUM(AB34,AB36)</f>
        <v>0</v>
      </c>
      <c r="AC33" s="604"/>
      <c r="AD33" s="604"/>
      <c r="AE33" s="604"/>
      <c r="AF33" s="604"/>
      <c r="AG33" s="37" t="s">
        <v>270</v>
      </c>
    </row>
    <row r="34" spans="1:41" ht="16.2" customHeight="1">
      <c r="A34" s="53"/>
      <c r="B34" s="653" t="s">
        <v>370</v>
      </c>
      <c r="C34" s="605"/>
      <c r="D34" s="605"/>
      <c r="E34" s="605"/>
      <c r="F34" s="605"/>
      <c r="G34" s="605"/>
      <c r="H34" s="605"/>
      <c r="I34" s="605"/>
      <c r="J34" s="605"/>
      <c r="K34" s="605"/>
      <c r="L34" s="605"/>
      <c r="M34" s="605"/>
      <c r="N34" s="605"/>
      <c r="O34" s="605"/>
      <c r="P34" s="605"/>
      <c r="Q34" s="605"/>
      <c r="R34" s="605"/>
      <c r="S34" s="605"/>
      <c r="T34" s="605"/>
      <c r="U34" s="605"/>
      <c r="V34" s="605"/>
      <c r="W34" s="605"/>
      <c r="X34" s="14"/>
      <c r="Y34" s="14" t="s">
        <v>272</v>
      </c>
      <c r="Z34" s="14"/>
      <c r="AA34" s="14"/>
      <c r="AB34" s="606">
        <f>AB35*V21*10</f>
        <v>0</v>
      </c>
      <c r="AC34" s="606"/>
      <c r="AD34" s="606"/>
      <c r="AE34" s="606"/>
      <c r="AF34" s="606"/>
      <c r="AG34" s="15" t="s">
        <v>270</v>
      </c>
    </row>
    <row r="35" spans="1:41" ht="16.2" customHeight="1">
      <c r="A35" s="52"/>
      <c r="B35" s="137"/>
      <c r="C35" s="654" t="s">
        <v>371</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5">
        <f>IF(AI27=TRUE,'様式96_外来・在宅ベースアップ評価料（Ⅱ）'!M81,'（参考）賃金引き上げ計画書作成のための計算シート'!M53)</f>
        <v>0</v>
      </c>
      <c r="AC35" s="655"/>
      <c r="AD35" s="655"/>
      <c r="AE35" s="655"/>
      <c r="AF35" s="655"/>
      <c r="AG35" s="17" t="s">
        <v>276</v>
      </c>
    </row>
    <row r="36" spans="1:41" ht="16.2"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7" t="str">
        <f>IFERROR(AA37*AB38*10+AF37*AB39*10,"-")</f>
        <v>-</v>
      </c>
      <c r="AC36" s="637"/>
      <c r="AD36" s="637"/>
      <c r="AE36" s="637"/>
      <c r="AF36" s="637"/>
      <c r="AG36" s="140" t="s">
        <v>270</v>
      </c>
    </row>
    <row r="37" spans="1:41" ht="16.2" customHeight="1" thickBot="1">
      <c r="A37" s="52"/>
      <c r="B37" s="141"/>
      <c r="C37" s="142" t="s">
        <v>373</v>
      </c>
      <c r="D37" s="143"/>
      <c r="E37" s="143"/>
      <c r="F37" s="143"/>
      <c r="G37" s="143"/>
      <c r="H37" s="143"/>
      <c r="I37" s="143"/>
      <c r="J37" s="143"/>
      <c r="K37" s="143"/>
      <c r="L37" s="143"/>
      <c r="M37" s="58"/>
      <c r="N37" s="58"/>
      <c r="O37" s="58"/>
      <c r="P37" s="58"/>
      <c r="Q37" s="109" t="s">
        <v>275</v>
      </c>
      <c r="R37" s="639"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39"/>
      <c r="T37" s="639"/>
      <c r="U37" s="639"/>
      <c r="V37" s="639"/>
      <c r="W37" s="58" t="s">
        <v>132</v>
      </c>
      <c r="X37" s="640" t="s">
        <v>347</v>
      </c>
      <c r="Y37" s="641"/>
      <c r="Z37" s="641"/>
      <c r="AA37" s="131" t="str">
        <f>VLOOKUP(R37,'リスト（外来）'!C:D,2,FALSE)</f>
        <v>-</v>
      </c>
      <c r="AB37" s="144" t="s">
        <v>276</v>
      </c>
      <c r="AC37" s="641" t="s">
        <v>348</v>
      </c>
      <c r="AD37" s="641"/>
      <c r="AE37" s="641"/>
      <c r="AF37" s="131" t="str">
        <f>VLOOKUP(R37,'リスト（外来）'!C:E,3,FALSE)</f>
        <v>-</v>
      </c>
      <c r="AG37" s="145" t="s">
        <v>276</v>
      </c>
    </row>
    <row r="38" spans="1:41" ht="16.2"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1"/>
      <c r="AD38" s="661"/>
      <c r="AE38" s="661"/>
      <c r="AF38" s="661"/>
      <c r="AG38" s="147" t="s">
        <v>278</v>
      </c>
    </row>
    <row r="39" spans="1:41" ht="16.2"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6" t="str">
        <f>IF(R37&lt;&gt;"届出なし",('様式96_外来・在宅ベースアップ評価料（Ⅱ）'!M60+'様式96_外来・在宅ベースアップ評価料（Ⅱ）'!M68)*V21,"-")</f>
        <v>-</v>
      </c>
      <c r="AC39" s="666"/>
      <c r="AD39" s="666"/>
      <c r="AE39" s="666"/>
      <c r="AF39" s="666"/>
      <c r="AG39" s="147" t="s">
        <v>278</v>
      </c>
    </row>
    <row r="40" spans="1:41"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8"/>
      <c r="AC40" s="588"/>
      <c r="AD40" s="588"/>
      <c r="AE40" s="588"/>
      <c r="AF40" s="588"/>
      <c r="AG40" s="6" t="s">
        <v>280</v>
      </c>
    </row>
    <row r="41" spans="1:41"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19"/>
      <c r="AC41" s="619"/>
      <c r="AD41" s="619"/>
      <c r="AE41" s="619"/>
      <c r="AF41" s="619"/>
      <c r="AG41" s="84" t="s">
        <v>280</v>
      </c>
    </row>
    <row r="42" spans="1:41"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8">
        <f>IFERROR(AB33-AB40+AB41,"")</f>
        <v>0</v>
      </c>
      <c r="AC42" s="618"/>
      <c r="AD42" s="618"/>
      <c r="AE42" s="618"/>
      <c r="AF42" s="618"/>
      <c r="AG42" s="9" t="s">
        <v>270</v>
      </c>
    </row>
    <row r="43" spans="1:41" ht="16.2"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2"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2" customHeight="1"/>
    <row r="46" spans="1:41" ht="16.2" customHeight="1" thickBot="1">
      <c r="A46" s="2" t="s">
        <v>351</v>
      </c>
    </row>
    <row r="47" spans="1:41"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5"/>
      <c r="AC47" s="625"/>
      <c r="AD47" s="625"/>
      <c r="AE47" s="625"/>
      <c r="AF47" s="625"/>
      <c r="AG47" s="119" t="s">
        <v>270</v>
      </c>
      <c r="AI47" s="176" t="str">
        <f>IF(AB42&gt;AB47,"NG","OK")</f>
        <v>OK</v>
      </c>
      <c r="AO47" s="252" t="str">
        <f>IF(AI47="NG","←（８）全体の賃金改善の見込み額は（７）算定金額の見込み（繰越額調整後）の値を上回るように設定してください","")</f>
        <v/>
      </c>
    </row>
    <row r="48" spans="1:41" ht="16.2" customHeight="1" thickBot="1">
      <c r="A48" s="7"/>
      <c r="B48" s="77" t="s">
        <v>1600</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8"/>
      <c r="AC48" s="638"/>
      <c r="AD48" s="638"/>
      <c r="AE48" s="638"/>
      <c r="AF48" s="638"/>
      <c r="AG48" s="135" t="s">
        <v>270</v>
      </c>
    </row>
    <row r="49" spans="1:44" ht="16.2"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5"/>
      <c r="AC49" s="665"/>
      <c r="AD49" s="665"/>
      <c r="AE49" s="665"/>
      <c r="AF49" s="665"/>
      <c r="AG49" s="401" t="s">
        <v>270</v>
      </c>
    </row>
    <row r="50" spans="1:44" ht="16.2"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3"/>
      <c r="AC50" s="663"/>
      <c r="AD50" s="663"/>
      <c r="AE50" s="663"/>
      <c r="AF50" s="663"/>
      <c r="AG50" s="395" t="s">
        <v>270</v>
      </c>
      <c r="AR50" s="203"/>
    </row>
    <row r="51" spans="1:44" ht="16.2"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4">
        <f>AB47-SUM(AB48:AF50)</f>
        <v>0</v>
      </c>
      <c r="AC51" s="664"/>
      <c r="AD51" s="664"/>
      <c r="AE51" s="664"/>
      <c r="AF51" s="664"/>
      <c r="AG51" s="398" t="s">
        <v>270</v>
      </c>
    </row>
    <row r="52" spans="1:44"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2"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2" customHeight="1">
      <c r="A57" s="3"/>
      <c r="B57" s="390" t="s">
        <v>1690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2"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2"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2"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2"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2"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2" customHeight="1" thickBot="1">
      <c r="A73" s="2" t="s">
        <v>1668</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2"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89"/>
      <c r="AC74" s="589"/>
      <c r="AD74" s="589"/>
      <c r="AE74" s="589"/>
      <c r="AF74" s="589"/>
      <c r="AG74" s="78" t="s">
        <v>289</v>
      </c>
      <c r="AH74" s="181"/>
      <c r="AI74" s="181"/>
      <c r="AJ74" s="181"/>
    </row>
    <row r="75" spans="1:44" ht="16.2" customHeight="1">
      <c r="A75" s="1" t="s">
        <v>1691</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8"/>
      <c r="AC75" s="588"/>
      <c r="AD75" s="588"/>
      <c r="AE75" s="588"/>
      <c r="AF75" s="588"/>
      <c r="AG75" s="118" t="s">
        <v>270</v>
      </c>
    </row>
    <row r="76" spans="1:44" ht="16.2"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592"/>
      <c r="AC76" s="592"/>
      <c r="AD76" s="592"/>
      <c r="AE76" s="592"/>
      <c r="AF76" s="592"/>
      <c r="AG76" s="168" t="s">
        <v>270</v>
      </c>
    </row>
    <row r="77" spans="1:44" ht="16.2"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42">
        <f>AB76-AB75</f>
        <v>0</v>
      </c>
      <c r="AC77" s="642"/>
      <c r="AD77" s="642"/>
      <c r="AE77" s="642"/>
      <c r="AF77" s="642"/>
      <c r="AG77" s="168" t="s">
        <v>270</v>
      </c>
    </row>
    <row r="78" spans="1:44" ht="16.2"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3">
        <f>1000*AB74</f>
        <v>0</v>
      </c>
      <c r="AC78" s="643"/>
      <c r="AD78" s="643"/>
      <c r="AE78" s="643"/>
      <c r="AF78" s="643"/>
      <c r="AG78" s="339" t="s">
        <v>270</v>
      </c>
    </row>
    <row r="79" spans="1:44" ht="16.2"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3"/>
      <c r="AC79" s="623"/>
      <c r="AD79" s="623"/>
      <c r="AE79" s="623"/>
      <c r="AF79" s="623"/>
      <c r="AG79" s="120" t="s">
        <v>291</v>
      </c>
    </row>
    <row r="80" spans="1:44" ht="16.2"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0">
        <f>IFERROR(AB79/AB75*100,0)</f>
        <v>0</v>
      </c>
      <c r="AC80" s="590"/>
      <c r="AD80" s="590"/>
      <c r="AE80" s="590"/>
      <c r="AF80" s="590"/>
      <c r="AG80" s="154" t="s">
        <v>292</v>
      </c>
    </row>
    <row r="81" spans="1:36" ht="16.2" customHeight="1">
      <c r="F81" s="3"/>
      <c r="G81" s="3"/>
      <c r="H81" s="3"/>
      <c r="I81" s="3"/>
      <c r="J81" s="3"/>
      <c r="K81" s="3"/>
      <c r="L81" s="3"/>
      <c r="M81" s="3"/>
      <c r="N81" s="3"/>
      <c r="O81" s="3"/>
      <c r="P81" s="3"/>
      <c r="Q81" s="3"/>
      <c r="R81" s="3"/>
      <c r="S81" s="3"/>
      <c r="T81" s="3"/>
      <c r="U81" s="3"/>
      <c r="V81" s="3"/>
      <c r="W81" s="3"/>
      <c r="X81" s="3"/>
      <c r="Y81" s="3"/>
      <c r="Z81" s="3"/>
      <c r="AA81" s="3"/>
    </row>
    <row r="82" spans="1:36" ht="16.2"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2"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89"/>
      <c r="AC83" s="589"/>
      <c r="AD83" s="589"/>
      <c r="AE83" s="589"/>
      <c r="AF83" s="589"/>
      <c r="AG83" s="78" t="s">
        <v>289</v>
      </c>
      <c r="AH83" s="181"/>
      <c r="AI83" s="181"/>
      <c r="AJ83" s="181"/>
    </row>
    <row r="84" spans="1:36" ht="16.2"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8"/>
      <c r="AC84" s="588"/>
      <c r="AD84" s="588"/>
      <c r="AE84" s="588"/>
      <c r="AF84" s="588"/>
      <c r="AG84" s="118" t="s">
        <v>270</v>
      </c>
    </row>
    <row r="85" spans="1:36" ht="16.2"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2"/>
      <c r="AC85" s="592"/>
      <c r="AD85" s="592"/>
      <c r="AE85" s="592"/>
      <c r="AF85" s="592"/>
      <c r="AG85" s="168" t="s">
        <v>270</v>
      </c>
    </row>
    <row r="86" spans="1:36"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3">
        <f>AB85-AB84</f>
        <v>0</v>
      </c>
      <c r="AC86" s="593"/>
      <c r="AD86" s="593"/>
      <c r="AE86" s="593"/>
      <c r="AF86" s="593"/>
      <c r="AG86" s="168" t="s">
        <v>270</v>
      </c>
    </row>
    <row r="87" spans="1:36"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8"/>
      <c r="AC87" s="588"/>
      <c r="AD87" s="588"/>
      <c r="AE87" s="588"/>
      <c r="AF87" s="588"/>
      <c r="AG87" s="120" t="s">
        <v>270</v>
      </c>
    </row>
    <row r="88" spans="1:36"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3"/>
      <c r="AC88" s="623"/>
      <c r="AD88" s="623"/>
      <c r="AE88" s="623"/>
      <c r="AF88" s="623"/>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0">
        <f>IFERROR(AB88/AB84*100,0)</f>
        <v>0</v>
      </c>
      <c r="AC89" s="590"/>
      <c r="AD89" s="590"/>
      <c r="AE89" s="590"/>
      <c r="AF89" s="590"/>
      <c r="AG89" s="154" t="s">
        <v>292</v>
      </c>
    </row>
    <row r="90" spans="1:36" ht="16.350000000000001" hidden="1" customHeight="1" outlineLevel="1"/>
    <row r="91" spans="1:36" ht="16.2"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7"/>
      <c r="AB91" s="587"/>
      <c r="AC91" s="587"/>
      <c r="AD91" s="587"/>
      <c r="AE91" s="587"/>
      <c r="AF91" s="587"/>
      <c r="AG91" s="587"/>
      <c r="AH91" s="195"/>
      <c r="AI91" s="195"/>
      <c r="AJ91" s="195"/>
    </row>
    <row r="92" spans="1:36" ht="16.2"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89"/>
      <c r="AC92" s="589"/>
      <c r="AD92" s="589"/>
      <c r="AE92" s="589"/>
      <c r="AF92" s="589"/>
      <c r="AG92" s="78" t="s">
        <v>289</v>
      </c>
      <c r="AH92" s="181"/>
      <c r="AI92" s="181"/>
      <c r="AJ92" s="181"/>
    </row>
    <row r="93" spans="1:36" ht="16.2"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8"/>
      <c r="AC93" s="588"/>
      <c r="AD93" s="588"/>
      <c r="AE93" s="588"/>
      <c r="AF93" s="588"/>
      <c r="AG93" s="118" t="s">
        <v>270</v>
      </c>
    </row>
    <row r="94" spans="1:36" ht="16.2"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2"/>
      <c r="AC94" s="592"/>
      <c r="AD94" s="592"/>
      <c r="AE94" s="592"/>
      <c r="AF94" s="592"/>
      <c r="AG94" s="168" t="s">
        <v>270</v>
      </c>
    </row>
    <row r="95" spans="1:36"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3">
        <f>AB94-AB93</f>
        <v>0</v>
      </c>
      <c r="AC95" s="593"/>
      <c r="AD95" s="593"/>
      <c r="AE95" s="593"/>
      <c r="AF95" s="593"/>
      <c r="AG95" s="168" t="s">
        <v>270</v>
      </c>
    </row>
    <row r="96" spans="1:36"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8"/>
      <c r="AC96" s="588"/>
      <c r="AD96" s="588"/>
      <c r="AE96" s="588"/>
      <c r="AF96" s="588"/>
      <c r="AG96" s="120" t="s">
        <v>270</v>
      </c>
    </row>
    <row r="97" spans="1:36"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3"/>
      <c r="AC97" s="623"/>
      <c r="AD97" s="623"/>
      <c r="AE97" s="623"/>
      <c r="AF97" s="623"/>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0">
        <f>IFERROR(AB97/AB93*100,0)</f>
        <v>0</v>
      </c>
      <c r="AC98" s="590"/>
      <c r="AD98" s="590"/>
      <c r="AE98" s="590"/>
      <c r="AF98" s="590"/>
      <c r="AG98" s="154" t="s">
        <v>292</v>
      </c>
    </row>
    <row r="99" spans="1:36" ht="16.350000000000001" hidden="1" customHeight="1" outlineLevel="1"/>
    <row r="100" spans="1:36" ht="16.2"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7"/>
      <c r="AB100" s="587"/>
      <c r="AC100" s="587"/>
      <c r="AD100" s="587"/>
      <c r="AE100" s="587"/>
      <c r="AF100" s="587"/>
      <c r="AG100" s="587"/>
      <c r="AH100" s="195"/>
      <c r="AI100" s="195"/>
      <c r="AJ100" s="195"/>
    </row>
    <row r="101" spans="1:36" ht="16.2"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89"/>
      <c r="AC101" s="589"/>
      <c r="AD101" s="589"/>
      <c r="AE101" s="589"/>
      <c r="AF101" s="589"/>
      <c r="AG101" s="78" t="s">
        <v>289</v>
      </c>
      <c r="AH101" s="181"/>
      <c r="AI101" s="181"/>
      <c r="AJ101" s="181"/>
    </row>
    <row r="102" spans="1:36" ht="16.2"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8"/>
      <c r="AC102" s="588"/>
      <c r="AD102" s="588"/>
      <c r="AE102" s="588"/>
      <c r="AF102" s="588"/>
      <c r="AG102" s="118" t="s">
        <v>270</v>
      </c>
    </row>
    <row r="103" spans="1:36" ht="16.2"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2"/>
      <c r="AC103" s="592"/>
      <c r="AD103" s="592"/>
      <c r="AE103" s="592"/>
      <c r="AF103" s="592"/>
      <c r="AG103" s="168" t="s">
        <v>270</v>
      </c>
    </row>
    <row r="104" spans="1:36"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3">
        <f>AB103-AB102</f>
        <v>0</v>
      </c>
      <c r="AC104" s="593"/>
      <c r="AD104" s="593"/>
      <c r="AE104" s="593"/>
      <c r="AF104" s="593"/>
      <c r="AG104" s="168" t="s">
        <v>270</v>
      </c>
    </row>
    <row r="105" spans="1:36"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8"/>
      <c r="AC105" s="588"/>
      <c r="AD105" s="588"/>
      <c r="AE105" s="588"/>
      <c r="AF105" s="588"/>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3"/>
      <c r="AC106" s="623"/>
      <c r="AD106" s="623"/>
      <c r="AE106" s="623"/>
      <c r="AF106" s="623"/>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0">
        <f>IFERROR(AB106/AB102*100,0)</f>
        <v>0</v>
      </c>
      <c r="AC107" s="590"/>
      <c r="AD107" s="590"/>
      <c r="AE107" s="590"/>
      <c r="AF107" s="590"/>
      <c r="AG107" s="154" t="s">
        <v>292</v>
      </c>
    </row>
    <row r="108" spans="1:36" ht="16.350000000000001" hidden="1" customHeight="1" outlineLevel="1"/>
    <row r="109" spans="1:36"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7"/>
      <c r="AB109" s="587"/>
      <c r="AC109" s="587"/>
      <c r="AD109" s="587"/>
      <c r="AE109" s="587"/>
      <c r="AF109" s="587"/>
      <c r="AG109" s="587"/>
      <c r="AH109" s="195"/>
      <c r="AI109" s="195"/>
      <c r="AJ109" s="195"/>
    </row>
    <row r="110" spans="1:36"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89"/>
      <c r="AC110" s="589"/>
      <c r="AD110" s="589"/>
      <c r="AE110" s="589"/>
      <c r="AF110" s="589"/>
      <c r="AG110" s="78" t="s">
        <v>289</v>
      </c>
      <c r="AH110" s="181"/>
      <c r="AI110" s="181"/>
      <c r="AJ110" s="181"/>
    </row>
    <row r="111" spans="1:36"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8"/>
      <c r="AC111" s="588"/>
      <c r="AD111" s="588"/>
      <c r="AE111" s="588"/>
      <c r="AF111" s="588"/>
      <c r="AG111" s="118" t="s">
        <v>270</v>
      </c>
    </row>
    <row r="112" spans="1:36"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2"/>
      <c r="AC112" s="592"/>
      <c r="AD112" s="592"/>
      <c r="AE112" s="592"/>
      <c r="AF112" s="592"/>
      <c r="AG112" s="168" t="s">
        <v>270</v>
      </c>
    </row>
    <row r="113" spans="1:36"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3">
        <f>AB112-AB111</f>
        <v>0</v>
      </c>
      <c r="AC113" s="593"/>
      <c r="AD113" s="593"/>
      <c r="AE113" s="593"/>
      <c r="AF113" s="593"/>
      <c r="AG113" s="168" t="s">
        <v>270</v>
      </c>
    </row>
    <row r="114" spans="1:36"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8"/>
      <c r="AC114" s="588"/>
      <c r="AD114" s="588"/>
      <c r="AE114" s="588"/>
      <c r="AF114" s="588"/>
      <c r="AG114" s="120" t="s">
        <v>270</v>
      </c>
    </row>
    <row r="115" spans="1:36"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3"/>
      <c r="AC115" s="623"/>
      <c r="AD115" s="623"/>
      <c r="AE115" s="623"/>
      <c r="AF115" s="623"/>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0">
        <f>IFERROR(AB115/AB111*100,0)</f>
        <v>0</v>
      </c>
      <c r="AC116" s="590"/>
      <c r="AD116" s="590"/>
      <c r="AE116" s="590"/>
      <c r="AF116" s="590"/>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3"/>
      <c r="AB119" s="583"/>
      <c r="AC119" s="583"/>
      <c r="AD119" s="583"/>
      <c r="AE119" s="583"/>
      <c r="AF119" s="583"/>
      <c r="AG119" s="583"/>
      <c r="AH119" s="195"/>
      <c r="AI119" s="195"/>
      <c r="AJ119" s="195"/>
    </row>
    <row r="120" spans="1:36" ht="16.2"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4"/>
      <c r="AC120" s="584"/>
      <c r="AD120" s="584"/>
      <c r="AE120" s="584"/>
      <c r="AF120" s="584"/>
      <c r="AG120" s="81" t="s">
        <v>289</v>
      </c>
      <c r="AH120" s="181"/>
      <c r="AI120" s="181"/>
      <c r="AJ120" s="181"/>
    </row>
    <row r="121" spans="1:36"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5"/>
      <c r="AC121" s="585"/>
      <c r="AD121" s="585"/>
      <c r="AE121" s="585"/>
      <c r="AF121" s="585"/>
      <c r="AG121" s="112" t="s">
        <v>270</v>
      </c>
      <c r="AH121" s="181"/>
      <c r="AI121" s="181"/>
      <c r="AJ121" s="181"/>
    </row>
    <row r="122" spans="1:36" ht="16.2"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5"/>
      <c r="AC122" s="585"/>
      <c r="AD122" s="585"/>
      <c r="AE122" s="585"/>
      <c r="AF122" s="585"/>
      <c r="AG122" s="112" t="s">
        <v>270</v>
      </c>
    </row>
    <row r="123" spans="1:36"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9"/>
      <c r="AC123" s="599"/>
      <c r="AD123" s="599"/>
      <c r="AE123" s="599"/>
      <c r="AF123" s="599"/>
      <c r="AG123" s="124" t="s">
        <v>270</v>
      </c>
    </row>
    <row r="124" spans="1:36" ht="16.2"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5"/>
      <c r="AC124" s="585"/>
      <c r="AD124" s="585"/>
      <c r="AE124" s="585"/>
      <c r="AF124" s="585"/>
      <c r="AG124" s="124" t="s">
        <v>270</v>
      </c>
    </row>
    <row r="125" spans="1:36" ht="16.2"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8">
        <f>AB123-AB121</f>
        <v>0</v>
      </c>
      <c r="AC125" s="598"/>
      <c r="AD125" s="598"/>
      <c r="AE125" s="598"/>
      <c r="AF125" s="598"/>
      <c r="AG125" s="124" t="s">
        <v>270</v>
      </c>
    </row>
    <row r="126" spans="1:36" ht="16.2"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4">
        <f>AB124-AB122</f>
        <v>0</v>
      </c>
      <c r="AC126" s="634"/>
      <c r="AD126" s="634"/>
      <c r="AE126" s="634"/>
      <c r="AF126" s="634"/>
      <c r="AG126" s="124" t="s">
        <v>270</v>
      </c>
    </row>
    <row r="127" spans="1:36" ht="16.2"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3">
        <f>1000*AB120</f>
        <v>0</v>
      </c>
      <c r="AC127" s="633"/>
      <c r="AD127" s="633"/>
      <c r="AE127" s="633"/>
      <c r="AF127" s="633"/>
      <c r="AG127" s="385" t="s">
        <v>270</v>
      </c>
    </row>
    <row r="128" spans="1:36" ht="16.2"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2"/>
      <c r="AC128" s="632"/>
      <c r="AD128" s="632"/>
      <c r="AE128" s="632"/>
      <c r="AF128" s="632"/>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0">
        <f>IFERROR(AB128/AB122*100,0)</f>
        <v>0</v>
      </c>
      <c r="AC129" s="590"/>
      <c r="AD129" s="590"/>
      <c r="AE129" s="590"/>
      <c r="AF129" s="59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3"/>
      <c r="AB131" s="583"/>
      <c r="AC131" s="583"/>
      <c r="AD131" s="583"/>
      <c r="AE131" s="583"/>
      <c r="AF131" s="583"/>
      <c r="AG131" s="583"/>
      <c r="AH131" s="195"/>
      <c r="AI131" s="195"/>
      <c r="AJ131" s="195"/>
    </row>
    <row r="132" spans="1:36" ht="16.2"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4"/>
      <c r="AC132" s="584"/>
      <c r="AD132" s="584"/>
      <c r="AE132" s="584"/>
      <c r="AF132" s="584"/>
      <c r="AG132" s="81" t="s">
        <v>289</v>
      </c>
      <c r="AH132" s="181"/>
      <c r="AI132" s="181"/>
      <c r="AJ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5"/>
      <c r="AC133" s="585"/>
      <c r="AD133" s="585"/>
      <c r="AE133" s="585"/>
      <c r="AF133" s="585"/>
      <c r="AG133" s="112" t="s">
        <v>270</v>
      </c>
      <c r="AH133" s="181"/>
      <c r="AI133" s="181"/>
      <c r="AJ133" s="181"/>
    </row>
    <row r="134" spans="1:36" ht="16.2"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5"/>
      <c r="AC134" s="585"/>
      <c r="AD134" s="585"/>
      <c r="AE134" s="585"/>
      <c r="AF134" s="585"/>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9"/>
      <c r="AC135" s="599"/>
      <c r="AD135" s="599"/>
      <c r="AE135" s="599"/>
      <c r="AF135" s="599"/>
      <c r="AG135" s="124" t="s">
        <v>270</v>
      </c>
    </row>
    <row r="136" spans="1:36" ht="16.2"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5"/>
      <c r="AC136" s="585"/>
      <c r="AD136" s="585"/>
      <c r="AE136" s="585"/>
      <c r="AF136" s="585"/>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8">
        <f>AB135-AB133</f>
        <v>0</v>
      </c>
      <c r="AC137" s="598"/>
      <c r="AD137" s="598"/>
      <c r="AE137" s="598"/>
      <c r="AF137" s="598"/>
      <c r="AG137" s="124" t="s">
        <v>270</v>
      </c>
    </row>
    <row r="138" spans="1:36" ht="16.2"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4">
        <f>AB136-AB134</f>
        <v>0</v>
      </c>
      <c r="AC138" s="634"/>
      <c r="AD138" s="634"/>
      <c r="AE138" s="634"/>
      <c r="AF138" s="634"/>
      <c r="AG138" s="124" t="s">
        <v>270</v>
      </c>
    </row>
    <row r="139" spans="1:36" ht="16.2"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3">
        <f>1000*AB132</f>
        <v>0</v>
      </c>
      <c r="AC139" s="633"/>
      <c r="AD139" s="633"/>
      <c r="AE139" s="633"/>
      <c r="AF139" s="633"/>
      <c r="AG139" s="385" t="s">
        <v>270</v>
      </c>
    </row>
    <row r="140" spans="1:36" ht="16.2"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2"/>
      <c r="AC140" s="632"/>
      <c r="AD140" s="632"/>
      <c r="AE140" s="632"/>
      <c r="AF140" s="632"/>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0">
        <f>IFERROR(AB140/AB134*100,0)</f>
        <v>0</v>
      </c>
      <c r="AC141" s="590"/>
      <c r="AD141" s="590"/>
      <c r="AE141" s="590"/>
      <c r="AF141" s="59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2"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17" t="s">
        <v>132</v>
      </c>
      <c r="AI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48"/>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5" t="s">
        <v>335</v>
      </c>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6"/>
      <c r="F154" s="596"/>
      <c r="G154" s="48" t="s">
        <v>16</v>
      </c>
      <c r="H154" s="596"/>
      <c r="I154" s="596"/>
      <c r="J154" s="48" t="s">
        <v>264</v>
      </c>
      <c r="K154" s="596"/>
      <c r="L154" s="596"/>
      <c r="M154" s="48" t="s">
        <v>18</v>
      </c>
      <c r="N154" s="48"/>
      <c r="O154" s="48"/>
      <c r="P154" s="48" t="s">
        <v>336</v>
      </c>
      <c r="Q154" s="48"/>
      <c r="R154" s="48"/>
      <c r="S154" s="48"/>
      <c r="T154" s="597"/>
      <c r="U154" s="597"/>
      <c r="V154" s="597"/>
      <c r="W154" s="597"/>
      <c r="X154" s="597"/>
      <c r="Y154" s="597"/>
      <c r="Z154" s="597"/>
      <c r="AA154" s="597"/>
      <c r="AB154" s="597"/>
      <c r="AC154" s="597"/>
      <c r="AD154" s="597"/>
      <c r="AE154" s="597"/>
      <c r="AF154" s="597"/>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30480</xdr:colOff>
                    <xdr:row>145</xdr:row>
                    <xdr:rowOff>30480</xdr:rowOff>
                  </from>
                  <to>
                    <xdr:col>2</xdr:col>
                    <xdr:colOff>30480</xdr:colOff>
                    <xdr:row>146</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60960</xdr:colOff>
                    <xdr:row>144</xdr:row>
                    <xdr:rowOff>22860</xdr:rowOff>
                  </from>
                  <to>
                    <xdr:col>12</xdr:col>
                    <xdr:colOff>60960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30480</xdr:colOff>
                    <xdr:row>26</xdr:row>
                    <xdr:rowOff>22860</xdr:rowOff>
                  </from>
                  <to>
                    <xdr:col>22</xdr:col>
                    <xdr:colOff>251460</xdr:colOff>
                    <xdr:row>26</xdr:row>
                    <xdr:rowOff>182880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election activeCell="AS43" sqref="AS43"/>
    </sheetView>
  </sheetViews>
  <sheetFormatPr defaultColWidth="8.69921875" defaultRowHeight="13.2" outlineLevelRow="1" outlineLevelCol="1"/>
  <cols>
    <col min="1" max="1" width="4.69921875" style="4" customWidth="1"/>
    <col min="2" max="2" width="2.69921875" style="4" customWidth="1"/>
    <col min="3" max="3" width="4.59765625" style="4" customWidth="1"/>
    <col min="4" max="33" width="3.5" style="4"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4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2" customHeight="1">
      <c r="A2" s="614" t="s">
        <v>390</v>
      </c>
      <c r="B2" s="614"/>
      <c r="C2" s="614"/>
      <c r="D2" s="614"/>
      <c r="E2" s="614"/>
      <c r="F2" s="614"/>
      <c r="G2" s="614"/>
      <c r="H2" s="614"/>
      <c r="I2" s="614"/>
      <c r="J2" s="614"/>
      <c r="K2" s="614"/>
      <c r="L2" s="614"/>
      <c r="M2" s="614"/>
      <c r="N2" s="614"/>
      <c r="O2" s="614"/>
      <c r="P2" s="614"/>
      <c r="Q2" s="614"/>
      <c r="R2" s="614"/>
      <c r="S2" s="614"/>
      <c r="T2" s="614"/>
      <c r="U2" s="615"/>
      <c r="V2" s="615"/>
      <c r="W2" s="658" t="s">
        <v>391</v>
      </c>
      <c r="X2" s="658"/>
      <c r="Y2" s="658"/>
      <c r="Z2" s="658"/>
      <c r="AA2" s="658"/>
      <c r="AB2" s="658"/>
      <c r="AC2" s="658"/>
      <c r="AD2" s="658"/>
      <c r="AE2" s="658"/>
      <c r="AF2" s="658"/>
      <c r="AG2" s="658"/>
    </row>
    <row r="3" spans="1:4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9" t="s">
        <v>257</v>
      </c>
      <c r="T4" s="609"/>
      <c r="U4" s="609"/>
      <c r="V4" s="609"/>
      <c r="W4" s="609"/>
      <c r="X4" s="644" t="str">
        <f>IF('様式95_外来・在宅ベースアップ評価料（Ⅰ）'!H5=0,"",'様式95_外来・在宅ベースアップ評価料（Ⅰ）'!H5)</f>
        <v/>
      </c>
      <c r="Y4" s="667"/>
      <c r="Z4" s="667"/>
      <c r="AA4" s="667"/>
      <c r="AB4" s="667"/>
      <c r="AC4" s="667"/>
      <c r="AD4" s="667"/>
      <c r="AE4" s="667"/>
      <c r="AF4" s="667"/>
      <c r="AG4" s="668"/>
    </row>
    <row r="5" spans="1:43" ht="16.2" customHeight="1">
      <c r="A5" s="3"/>
      <c r="B5" s="3"/>
      <c r="C5" s="3"/>
      <c r="D5" s="3"/>
      <c r="E5" s="3"/>
      <c r="F5" s="3"/>
      <c r="G5" s="3"/>
      <c r="H5" s="3"/>
      <c r="I5" s="3"/>
      <c r="J5" s="3"/>
      <c r="K5" s="3"/>
      <c r="L5" s="3"/>
      <c r="M5" s="3"/>
      <c r="N5" s="3"/>
      <c r="O5" s="3"/>
      <c r="P5" s="3"/>
      <c r="Q5" s="3"/>
      <c r="R5" s="3"/>
      <c r="S5" s="616" t="s">
        <v>258</v>
      </c>
      <c r="T5" s="616"/>
      <c r="U5" s="616"/>
      <c r="V5" s="616"/>
      <c r="W5" s="617"/>
      <c r="X5" s="644" t="str">
        <f>IF('様式95_外来・在宅ベースアップ評価料（Ⅰ）'!H6=0,"",'様式95_外来・在宅ベースアップ評価料（Ⅰ）'!H6)</f>
        <v/>
      </c>
      <c r="Y5" s="667"/>
      <c r="Z5" s="667"/>
      <c r="AA5" s="667"/>
      <c r="AB5" s="667"/>
      <c r="AC5" s="667"/>
      <c r="AD5" s="667"/>
      <c r="AE5" s="667"/>
      <c r="AF5" s="667"/>
      <c r="AG5" s="668"/>
    </row>
    <row r="6" spans="1:43" s="261" customFormat="1" ht="16.2" customHeight="1">
      <c r="X6" s="262"/>
      <c r="Y6" s="262"/>
      <c r="Z6" s="262"/>
      <c r="AA6" s="262"/>
      <c r="AB6" s="262"/>
      <c r="AC6" s="262"/>
      <c r="AD6" s="262"/>
      <c r="AE6" s="262"/>
      <c r="AF6" s="262"/>
      <c r="AG6" s="262"/>
      <c r="AH6" s="252"/>
      <c r="AI6" s="252"/>
      <c r="AJ6" s="252"/>
      <c r="AK6" s="252"/>
      <c r="AL6" s="252"/>
      <c r="AM6" s="252"/>
      <c r="AN6" s="252"/>
      <c r="AO6" s="252"/>
      <c r="AP6" s="252"/>
      <c r="AQ6" s="252"/>
    </row>
    <row r="7" spans="1:43" ht="16.2" customHeight="1">
      <c r="A7" s="2" t="s">
        <v>1756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2"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2" hidden="1" customHeight="1" outlineLevel="1" thickBot="1">
      <c r="A9" s="3"/>
      <c r="B9" s="672" t="s">
        <v>1503</v>
      </c>
      <c r="C9" s="673"/>
      <c r="D9" s="674" t="s">
        <v>261</v>
      </c>
      <c r="E9" s="675"/>
      <c r="F9" s="675"/>
      <c r="G9" s="675"/>
      <c r="H9" s="675"/>
      <c r="I9" s="675"/>
      <c r="J9" s="675"/>
      <c r="K9" s="675"/>
      <c r="L9" s="675"/>
      <c r="M9" s="675"/>
      <c r="N9" s="675"/>
      <c r="O9" s="675"/>
      <c r="P9" s="675"/>
      <c r="Q9" s="675"/>
      <c r="R9" s="675"/>
      <c r="S9" s="675"/>
      <c r="T9" s="675"/>
      <c r="U9" s="675"/>
      <c r="V9" s="675"/>
      <c r="W9" s="675"/>
      <c r="X9" s="675"/>
      <c r="Y9" s="675"/>
      <c r="Z9" s="675"/>
      <c r="AA9" s="3"/>
      <c r="AB9" s="3"/>
      <c r="AC9" s="3"/>
      <c r="AD9" s="3"/>
      <c r="AE9" s="3"/>
      <c r="AF9" s="3"/>
      <c r="AG9" s="3"/>
    </row>
    <row r="10" spans="1:43" ht="16.2" hidden="1" customHeight="1" outlineLevel="1" thickBot="1">
      <c r="A10" s="3"/>
      <c r="B10" s="672" t="s">
        <v>1503</v>
      </c>
      <c r="C10" s="673"/>
      <c r="D10" s="676" t="s">
        <v>262</v>
      </c>
      <c r="E10" s="677"/>
      <c r="F10" s="677"/>
      <c r="G10" s="677"/>
      <c r="H10" s="677"/>
      <c r="I10" s="677"/>
      <c r="J10" s="677"/>
      <c r="K10" s="677"/>
      <c r="L10" s="677"/>
      <c r="M10" s="677"/>
      <c r="N10" s="677"/>
      <c r="O10" s="677"/>
      <c r="P10" s="677"/>
      <c r="Q10" s="677"/>
      <c r="R10" s="677"/>
      <c r="S10" s="677"/>
      <c r="T10" s="677"/>
      <c r="U10" s="677"/>
      <c r="V10" s="677"/>
      <c r="W10" s="677"/>
      <c r="X10" s="677"/>
      <c r="Y10" s="677"/>
      <c r="Z10" s="677"/>
      <c r="AA10" s="3"/>
      <c r="AB10" s="3"/>
      <c r="AC10" s="3"/>
      <c r="AD10" s="3"/>
      <c r="AE10" s="3"/>
      <c r="AF10" s="3"/>
      <c r="AG10" s="3"/>
    </row>
    <row r="11" spans="1:43" ht="16.2"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2" customHeight="1" collapsed="1" thickBot="1">
      <c r="A12" s="3" t="s">
        <v>1692</v>
      </c>
      <c r="B12" s="3"/>
      <c r="C12" s="3"/>
      <c r="D12" s="3"/>
      <c r="E12" s="3"/>
      <c r="F12" s="3"/>
      <c r="L12" s="3"/>
      <c r="M12" s="3"/>
      <c r="N12" s="3"/>
      <c r="O12" s="3"/>
      <c r="P12" s="3"/>
      <c r="Q12" s="3"/>
      <c r="R12" s="3"/>
      <c r="S12" s="3"/>
      <c r="T12" s="3"/>
      <c r="U12" s="3"/>
      <c r="V12" s="3"/>
      <c r="AE12" s="3"/>
      <c r="AF12" s="3"/>
      <c r="AG12" s="3"/>
    </row>
    <row r="13" spans="1:43" ht="16.2" customHeight="1" thickBot="1">
      <c r="B13" s="607" t="s">
        <v>15</v>
      </c>
      <c r="C13" s="650"/>
      <c r="D13" s="650"/>
      <c r="E13" s="669" t="str">
        <f>IF('別添_計画書（病院及び有床診療所）'!E16=0,"",'別添_計画書（病院及び有床診療所）'!E16)</f>
        <v/>
      </c>
      <c r="F13" s="669"/>
      <c r="G13" s="20" t="s">
        <v>16</v>
      </c>
      <c r="H13" s="669" t="str">
        <f>IF('別添_計画書（病院及び有床診療所）'!H16=0,"",'別添_計画書（病院及び有床診療所）'!H16)</f>
        <v/>
      </c>
      <c r="I13" s="669"/>
      <c r="J13" s="20" t="s">
        <v>264</v>
      </c>
      <c r="K13" s="20"/>
      <c r="L13" s="20" t="s">
        <v>265</v>
      </c>
      <c r="M13" s="20" t="s">
        <v>15</v>
      </c>
      <c r="N13" s="20"/>
      <c r="O13" s="669" t="str">
        <f>IF('別添_計画書（病院及び有床診療所）'!O16=0,"",'別添_計画書（病院及び有床診療所）'!O16)</f>
        <v/>
      </c>
      <c r="P13" s="669"/>
      <c r="Q13" s="20" t="s">
        <v>16</v>
      </c>
      <c r="R13" s="669" t="str">
        <f>IF('別添_計画書（病院及び有床診療所）'!R16=0,"",'別添_計画書（病院及び有床診療所）'!R16)</f>
        <v/>
      </c>
      <c r="S13" s="669"/>
      <c r="T13" s="21" t="s">
        <v>264</v>
      </c>
      <c r="V13" s="670">
        <f>'別添_計画書（病院及び有床診療所）'!V16</f>
        <v>1</v>
      </c>
      <c r="W13" s="670"/>
      <c r="X13" s="670"/>
      <c r="Y13" s="671"/>
      <c r="Z13" s="3" t="s">
        <v>266</v>
      </c>
      <c r="AA13" s="3"/>
      <c r="AG13" s="3"/>
    </row>
    <row r="14" spans="1:43" ht="16.2"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2" customHeight="1" thickBot="1">
      <c r="A15" s="3" t="s">
        <v>1693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2" customHeight="1" thickBot="1">
      <c r="A16" s="3"/>
      <c r="B16" s="607" t="s">
        <v>15</v>
      </c>
      <c r="C16" s="650"/>
      <c r="D16" s="650"/>
      <c r="E16" s="669" t="str">
        <f>IF('別添_計画書（病院及び有床診療所）'!E21=0,"",'別添_計画書（病院及び有床診療所）'!E21)</f>
        <v/>
      </c>
      <c r="F16" s="669"/>
      <c r="G16" s="20" t="s">
        <v>16</v>
      </c>
      <c r="H16" s="669" t="str">
        <f>IF('別添_計画書（病院及び有床診療所）'!H21=0,"",'別添_計画書（病院及び有床診療所）'!H21)</f>
        <v/>
      </c>
      <c r="I16" s="669"/>
      <c r="J16" s="20" t="s">
        <v>264</v>
      </c>
      <c r="K16" s="20"/>
      <c r="L16" s="20" t="s">
        <v>265</v>
      </c>
      <c r="M16" s="20" t="s">
        <v>15</v>
      </c>
      <c r="N16" s="20"/>
      <c r="O16" s="608"/>
      <c r="P16" s="608"/>
      <c r="Q16" s="20" t="s">
        <v>16</v>
      </c>
      <c r="R16" s="608"/>
      <c r="S16" s="608"/>
      <c r="T16" s="21" t="s">
        <v>264</v>
      </c>
      <c r="V16" s="670">
        <f>IFERROR(IF(E16=O16,R16-H16+1,IF(O16-E16=1,12-H16+1+R16,IF(O16-E16=2,12-H16+1+R16+12,"エラー"))),1)</f>
        <v>1</v>
      </c>
      <c r="W16" s="670"/>
      <c r="X16" s="670"/>
      <c r="Y16" s="671"/>
      <c r="Z16" s="3" t="s">
        <v>266</v>
      </c>
      <c r="AA16" s="3"/>
      <c r="AG16" s="3"/>
    </row>
    <row r="17" spans="1:33" ht="16.2" customHeight="1">
      <c r="A17" s="3"/>
      <c r="B17" s="150"/>
      <c r="D17" s="28"/>
      <c r="E17" s="28"/>
      <c r="G17" s="28"/>
      <c r="H17" s="28"/>
      <c r="N17" s="28"/>
      <c r="O17" s="28"/>
      <c r="Q17" s="28"/>
      <c r="R17" s="28"/>
      <c r="U17" s="3"/>
      <c r="AB17" s="3"/>
      <c r="AC17" s="3"/>
      <c r="AD17" s="3"/>
      <c r="AE17" s="3"/>
      <c r="AF17" s="3"/>
      <c r="AG17" s="3"/>
    </row>
    <row r="18" spans="1:33" ht="16.2" customHeight="1" thickBot="1">
      <c r="A18" s="2" t="s">
        <v>1694</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2" hidden="1" customHeight="1" outlineLevel="1">
      <c r="A19" s="425" t="s">
        <v>392</v>
      </c>
      <c r="B19" s="426"/>
      <c r="C19" s="426"/>
      <c r="D19" s="426"/>
      <c r="E19" s="426"/>
      <c r="F19" s="426"/>
      <c r="G19" s="426"/>
      <c r="H19" s="426"/>
      <c r="I19" s="426"/>
      <c r="J19" s="426"/>
      <c r="K19" s="427"/>
      <c r="L19" s="426"/>
      <c r="M19" s="426"/>
      <c r="N19" s="426"/>
      <c r="O19" s="426"/>
      <c r="P19" s="426"/>
      <c r="Q19" s="426"/>
      <c r="R19" s="678"/>
      <c r="S19" s="679"/>
      <c r="T19" s="679"/>
      <c r="U19" s="679"/>
      <c r="V19" s="679"/>
      <c r="W19" s="679"/>
      <c r="X19" s="679"/>
      <c r="Y19" s="428"/>
      <c r="Z19" s="428"/>
      <c r="AA19" s="428"/>
      <c r="AB19" s="428"/>
      <c r="AC19" s="680"/>
      <c r="AD19" s="680"/>
      <c r="AE19" s="680"/>
      <c r="AF19" s="680"/>
      <c r="AG19" s="429"/>
    </row>
    <row r="20" spans="1:33" ht="16.2" hidden="1" customHeight="1" outlineLevel="1">
      <c r="A20" s="430"/>
      <c r="B20" s="681" t="s">
        <v>393</v>
      </c>
      <c r="C20" s="681"/>
      <c r="D20" s="681"/>
      <c r="E20" s="681"/>
      <c r="F20" s="681"/>
      <c r="G20" s="681"/>
      <c r="H20" s="681"/>
      <c r="I20" s="681"/>
      <c r="J20" s="681"/>
      <c r="K20" s="681"/>
      <c r="L20" s="681"/>
      <c r="M20" s="681"/>
      <c r="N20" s="681"/>
      <c r="O20" s="681"/>
      <c r="P20" s="681"/>
      <c r="Q20" s="681"/>
      <c r="R20" s="681"/>
      <c r="S20" s="682" t="s">
        <v>394</v>
      </c>
      <c r="T20" s="683"/>
      <c r="U20" s="683"/>
      <c r="V20" s="683"/>
      <c r="W20" s="683"/>
      <c r="X20" s="683"/>
      <c r="Y20" s="683"/>
      <c r="Z20" s="683"/>
      <c r="AA20" s="684"/>
      <c r="AB20" s="682" t="s">
        <v>113</v>
      </c>
      <c r="AC20" s="683"/>
      <c r="AD20" s="683"/>
      <c r="AE20" s="683"/>
      <c r="AF20" s="683"/>
      <c r="AG20" s="685"/>
    </row>
    <row r="21" spans="1:33" ht="16.2" hidden="1" customHeight="1" outlineLevel="1">
      <c r="A21" s="430"/>
      <c r="B21" s="431" t="s">
        <v>395</v>
      </c>
      <c r="C21" s="432" t="s">
        <v>15</v>
      </c>
      <c r="D21" s="686" t="str">
        <f>IF('別添_計画書（病院及び有床診療所）'!E21=0,"",'別添_計画書（病院及び有床診療所）'!E21)</f>
        <v/>
      </c>
      <c r="E21" s="686"/>
      <c r="F21" s="433" t="s">
        <v>16</v>
      </c>
      <c r="G21" s="686" t="str">
        <f>IF('別添_計画書（病院及び有床診療所）'!H21=0,"",'別添_計画書（病院及び有床診療所）'!H21)</f>
        <v/>
      </c>
      <c r="H21" s="686"/>
      <c r="I21" s="433" t="s">
        <v>264</v>
      </c>
      <c r="J21" s="433" t="s">
        <v>396</v>
      </c>
      <c r="K21" s="433" t="s">
        <v>397</v>
      </c>
      <c r="L21" s="433"/>
      <c r="M21" s="687"/>
      <c r="N21" s="687"/>
      <c r="O21" s="434" t="s">
        <v>16</v>
      </c>
      <c r="P21" s="687"/>
      <c r="Q21" s="687"/>
      <c r="R21" s="435" t="s">
        <v>264</v>
      </c>
      <c r="S21" s="432"/>
      <c r="T21" s="688">
        <f>'別添_計画書（病院及び有床診療所）'!P31</f>
        <v>0</v>
      </c>
      <c r="U21" s="688"/>
      <c r="V21" s="688"/>
      <c r="W21" s="688"/>
      <c r="X21" s="688"/>
      <c r="Y21" s="688"/>
      <c r="Z21" s="688"/>
      <c r="AA21" s="433"/>
      <c r="AB21" s="421"/>
      <c r="AC21" s="690" t="str">
        <f>IFERROR(IF(T21="","-",VLOOKUP(T21,'リスト（入院）'!C:D,2,FALSE)),"-")</f>
        <v>-</v>
      </c>
      <c r="AD21" s="690"/>
      <c r="AE21" s="690"/>
      <c r="AF21" s="690"/>
      <c r="AG21" s="436" t="s">
        <v>276</v>
      </c>
    </row>
    <row r="22" spans="1:33" ht="16.2" hidden="1" customHeight="1" outlineLevel="1">
      <c r="A22" s="430"/>
      <c r="B22" s="431" t="s">
        <v>398</v>
      </c>
      <c r="C22" s="432" t="s">
        <v>15</v>
      </c>
      <c r="D22" s="687"/>
      <c r="E22" s="687"/>
      <c r="F22" s="433" t="s">
        <v>16</v>
      </c>
      <c r="G22" s="687"/>
      <c r="H22" s="687"/>
      <c r="I22" s="433" t="s">
        <v>264</v>
      </c>
      <c r="J22" s="433" t="s">
        <v>396</v>
      </c>
      <c r="K22" s="433" t="s">
        <v>397</v>
      </c>
      <c r="L22" s="433"/>
      <c r="M22" s="687"/>
      <c r="N22" s="687"/>
      <c r="O22" s="434" t="s">
        <v>16</v>
      </c>
      <c r="P22" s="687"/>
      <c r="Q22" s="687"/>
      <c r="R22" s="435" t="s">
        <v>264</v>
      </c>
      <c r="S22" s="432"/>
      <c r="T22" s="689"/>
      <c r="U22" s="689"/>
      <c r="V22" s="689"/>
      <c r="W22" s="689"/>
      <c r="X22" s="689"/>
      <c r="Y22" s="689"/>
      <c r="Z22" s="689"/>
      <c r="AA22" s="433"/>
      <c r="AB22" s="421"/>
      <c r="AC22" s="690" t="str">
        <f>IFERROR(IF(T22="","-",VLOOKUP(T22,'リスト（入院）'!C:D,2,FALSE)),"-")</f>
        <v>-</v>
      </c>
      <c r="AD22" s="690"/>
      <c r="AE22" s="690"/>
      <c r="AF22" s="690"/>
      <c r="AG22" s="436" t="s">
        <v>276</v>
      </c>
    </row>
    <row r="23" spans="1:33" ht="16.2" hidden="1" customHeight="1" outlineLevel="1">
      <c r="A23" s="430"/>
      <c r="B23" s="431" t="s">
        <v>399</v>
      </c>
      <c r="C23" s="432" t="s">
        <v>15</v>
      </c>
      <c r="D23" s="687"/>
      <c r="E23" s="687"/>
      <c r="F23" s="433" t="s">
        <v>16</v>
      </c>
      <c r="G23" s="687"/>
      <c r="H23" s="687"/>
      <c r="I23" s="433" t="s">
        <v>264</v>
      </c>
      <c r="J23" s="433" t="s">
        <v>396</v>
      </c>
      <c r="K23" s="433" t="s">
        <v>397</v>
      </c>
      <c r="L23" s="433"/>
      <c r="M23" s="687"/>
      <c r="N23" s="687"/>
      <c r="O23" s="434" t="s">
        <v>16</v>
      </c>
      <c r="P23" s="687"/>
      <c r="Q23" s="687"/>
      <c r="R23" s="435" t="s">
        <v>264</v>
      </c>
      <c r="S23" s="432"/>
      <c r="T23" s="689"/>
      <c r="U23" s="689"/>
      <c r="V23" s="689"/>
      <c r="W23" s="689"/>
      <c r="X23" s="689"/>
      <c r="Y23" s="689"/>
      <c r="Z23" s="689"/>
      <c r="AA23" s="433"/>
      <c r="AB23" s="421"/>
      <c r="AC23" s="690" t="str">
        <f>IFERROR(IF(T23="","-",VLOOKUP(T23,'リスト（入院）'!C:D,2,FALSE)),"-")</f>
        <v>-</v>
      </c>
      <c r="AD23" s="690"/>
      <c r="AE23" s="690"/>
      <c r="AF23" s="690"/>
      <c r="AG23" s="436" t="s">
        <v>276</v>
      </c>
    </row>
    <row r="24" spans="1:33" ht="16.2" hidden="1" customHeight="1" outlineLevel="1">
      <c r="A24" s="430"/>
      <c r="B24" s="437" t="s">
        <v>400</v>
      </c>
      <c r="C24" s="432" t="s">
        <v>15</v>
      </c>
      <c r="D24" s="687"/>
      <c r="E24" s="687"/>
      <c r="F24" s="433" t="s">
        <v>16</v>
      </c>
      <c r="G24" s="687"/>
      <c r="H24" s="687"/>
      <c r="I24" s="433" t="s">
        <v>264</v>
      </c>
      <c r="J24" s="433" t="s">
        <v>396</v>
      </c>
      <c r="K24" s="433" t="s">
        <v>397</v>
      </c>
      <c r="L24" s="433"/>
      <c r="M24" s="687"/>
      <c r="N24" s="687"/>
      <c r="O24" s="434" t="s">
        <v>16</v>
      </c>
      <c r="P24" s="687"/>
      <c r="Q24" s="687"/>
      <c r="R24" s="435" t="s">
        <v>264</v>
      </c>
      <c r="S24" s="432"/>
      <c r="T24" s="689"/>
      <c r="U24" s="689"/>
      <c r="V24" s="689"/>
      <c r="W24" s="689"/>
      <c r="X24" s="689"/>
      <c r="Y24" s="689"/>
      <c r="Z24" s="689"/>
      <c r="AA24" s="433"/>
      <c r="AB24" s="421"/>
      <c r="AC24" s="690" t="str">
        <f>IFERROR(IF(T24="","-",VLOOKUP(T24,'リスト（入院）'!C:D,2,FALSE)),"-")</f>
        <v>-</v>
      </c>
      <c r="AD24" s="690"/>
      <c r="AE24" s="690"/>
      <c r="AF24" s="690"/>
      <c r="AG24" s="436" t="s">
        <v>276</v>
      </c>
    </row>
    <row r="25" spans="1:33" ht="16.2"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1"/>
      <c r="AD25" s="691"/>
      <c r="AE25" s="691"/>
      <c r="AF25" s="691"/>
      <c r="AG25" s="436"/>
    </row>
    <row r="26" spans="1:33" ht="16.2" hidden="1" customHeight="1" outlineLevel="1">
      <c r="A26" s="430"/>
      <c r="B26" s="681" t="s">
        <v>393</v>
      </c>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2" t="s">
        <v>402</v>
      </c>
      <c r="AC26" s="683"/>
      <c r="AD26" s="683"/>
      <c r="AE26" s="683"/>
      <c r="AF26" s="683"/>
      <c r="AG26" s="685"/>
    </row>
    <row r="27" spans="1:33" ht="16.2" hidden="1" customHeight="1" outlineLevel="1">
      <c r="A27" s="430"/>
      <c r="B27" s="431" t="s">
        <v>395</v>
      </c>
      <c r="C27" s="432" t="s">
        <v>15</v>
      </c>
      <c r="D27" s="686" t="str">
        <f>IF(D21="","",D21)</f>
        <v/>
      </c>
      <c r="E27" s="686"/>
      <c r="F27" s="433" t="s">
        <v>16</v>
      </c>
      <c r="G27" s="686" t="str">
        <f>IF(G21="","",G21)</f>
        <v/>
      </c>
      <c r="H27" s="686"/>
      <c r="I27" s="433" t="s">
        <v>264</v>
      </c>
      <c r="J27" s="433" t="s">
        <v>396</v>
      </c>
      <c r="K27" s="433" t="s">
        <v>397</v>
      </c>
      <c r="L27" s="433"/>
      <c r="M27" s="686" t="str">
        <f>IF(M21="","",M21)</f>
        <v/>
      </c>
      <c r="N27" s="686"/>
      <c r="O27" s="434" t="s">
        <v>16</v>
      </c>
      <c r="P27" s="686" t="str">
        <f>IF(P21="","",P21)</f>
        <v/>
      </c>
      <c r="Q27" s="686"/>
      <c r="R27" s="434" t="s">
        <v>264</v>
      </c>
      <c r="S27" s="440"/>
      <c r="T27" s="440"/>
      <c r="U27" s="440"/>
      <c r="V27" s="440"/>
      <c r="W27" s="440"/>
      <c r="X27" s="440"/>
      <c r="Y27" s="440"/>
      <c r="Z27" s="440"/>
      <c r="AA27" s="441"/>
      <c r="AB27" s="421"/>
      <c r="AC27" s="692"/>
      <c r="AD27" s="692"/>
      <c r="AE27" s="692"/>
      <c r="AF27" s="692"/>
      <c r="AG27" s="436" t="s">
        <v>278</v>
      </c>
    </row>
    <row r="28" spans="1:33" ht="16.2" hidden="1" customHeight="1" outlineLevel="1">
      <c r="A28" s="430"/>
      <c r="B28" s="431" t="s">
        <v>398</v>
      </c>
      <c r="C28" s="432" t="s">
        <v>15</v>
      </c>
      <c r="D28" s="686" t="str">
        <f>IF(D22="","",D22)</f>
        <v/>
      </c>
      <c r="E28" s="686"/>
      <c r="F28" s="433" t="s">
        <v>16</v>
      </c>
      <c r="G28" s="686" t="str">
        <f>IF(G22="","",G22)</f>
        <v/>
      </c>
      <c r="H28" s="686"/>
      <c r="I28" s="433" t="s">
        <v>264</v>
      </c>
      <c r="J28" s="433" t="s">
        <v>396</v>
      </c>
      <c r="K28" s="433" t="s">
        <v>397</v>
      </c>
      <c r="L28" s="433"/>
      <c r="M28" s="686" t="str">
        <f>IF(M22="","",M22)</f>
        <v/>
      </c>
      <c r="N28" s="686"/>
      <c r="O28" s="434" t="s">
        <v>16</v>
      </c>
      <c r="P28" s="686" t="str">
        <f>IF(P22="","",P22)</f>
        <v/>
      </c>
      <c r="Q28" s="686"/>
      <c r="R28" s="434" t="s">
        <v>264</v>
      </c>
      <c r="S28" s="440"/>
      <c r="T28" s="440"/>
      <c r="U28" s="440"/>
      <c r="V28" s="440"/>
      <c r="W28" s="440"/>
      <c r="X28" s="440"/>
      <c r="Y28" s="440"/>
      <c r="Z28" s="440"/>
      <c r="AA28" s="441"/>
      <c r="AB28" s="421"/>
      <c r="AC28" s="692"/>
      <c r="AD28" s="692"/>
      <c r="AE28" s="692"/>
      <c r="AF28" s="692"/>
      <c r="AG28" s="436" t="s">
        <v>278</v>
      </c>
    </row>
    <row r="29" spans="1:33" ht="16.2" hidden="1" customHeight="1" outlineLevel="1">
      <c r="A29" s="430"/>
      <c r="B29" s="431" t="s">
        <v>399</v>
      </c>
      <c r="C29" s="432" t="s">
        <v>15</v>
      </c>
      <c r="D29" s="686" t="str">
        <f>IF(D23="","",D23)</f>
        <v/>
      </c>
      <c r="E29" s="686"/>
      <c r="F29" s="433" t="s">
        <v>16</v>
      </c>
      <c r="G29" s="686" t="str">
        <f>IF(G23="","",G23)</f>
        <v/>
      </c>
      <c r="H29" s="686"/>
      <c r="I29" s="433" t="s">
        <v>264</v>
      </c>
      <c r="J29" s="433" t="s">
        <v>396</v>
      </c>
      <c r="K29" s="433" t="s">
        <v>397</v>
      </c>
      <c r="L29" s="433"/>
      <c r="M29" s="686" t="str">
        <f>IF(M23="","",M23)</f>
        <v/>
      </c>
      <c r="N29" s="686"/>
      <c r="O29" s="434" t="s">
        <v>16</v>
      </c>
      <c r="P29" s="686" t="str">
        <f>IF(P23="","",P23)</f>
        <v/>
      </c>
      <c r="Q29" s="686"/>
      <c r="R29" s="434" t="s">
        <v>264</v>
      </c>
      <c r="S29" s="440"/>
      <c r="T29" s="440"/>
      <c r="U29" s="440"/>
      <c r="V29" s="440"/>
      <c r="W29" s="440"/>
      <c r="X29" s="440"/>
      <c r="Y29" s="440"/>
      <c r="Z29" s="440"/>
      <c r="AA29" s="441"/>
      <c r="AB29" s="421"/>
      <c r="AC29" s="692"/>
      <c r="AD29" s="692"/>
      <c r="AE29" s="692"/>
      <c r="AF29" s="692"/>
      <c r="AG29" s="436" t="s">
        <v>278</v>
      </c>
    </row>
    <row r="30" spans="1:33" ht="16.2" hidden="1" customHeight="1" outlineLevel="1">
      <c r="A30" s="442"/>
      <c r="B30" s="437" t="s">
        <v>400</v>
      </c>
      <c r="C30" s="432" t="s">
        <v>15</v>
      </c>
      <c r="D30" s="686" t="str">
        <f>IF(D24="","",D24)</f>
        <v/>
      </c>
      <c r="E30" s="686"/>
      <c r="F30" s="433" t="s">
        <v>16</v>
      </c>
      <c r="G30" s="686" t="str">
        <f>IF(G24="","",G24)</f>
        <v/>
      </c>
      <c r="H30" s="686"/>
      <c r="I30" s="433" t="s">
        <v>264</v>
      </c>
      <c r="J30" s="433" t="s">
        <v>396</v>
      </c>
      <c r="K30" s="433" t="s">
        <v>397</v>
      </c>
      <c r="L30" s="433"/>
      <c r="M30" s="686" t="str">
        <f>IF(M24="","",M24)</f>
        <v/>
      </c>
      <c r="N30" s="686"/>
      <c r="O30" s="434" t="s">
        <v>16</v>
      </c>
      <c r="P30" s="686" t="str">
        <f>IF(P24="","",P24)</f>
        <v/>
      </c>
      <c r="Q30" s="686"/>
      <c r="R30" s="434" t="s">
        <v>264</v>
      </c>
      <c r="S30" s="440"/>
      <c r="T30" s="434"/>
      <c r="U30" s="434"/>
      <c r="V30" s="434"/>
      <c r="W30" s="434"/>
      <c r="X30" s="434"/>
      <c r="Y30" s="434"/>
      <c r="Z30" s="434"/>
      <c r="AA30" s="434"/>
      <c r="AB30" s="421"/>
      <c r="AC30" s="692"/>
      <c r="AD30" s="692"/>
      <c r="AE30" s="692"/>
      <c r="AF30" s="692"/>
      <c r="AG30" s="436" t="s">
        <v>278</v>
      </c>
    </row>
    <row r="31" spans="1:33" ht="16.2"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4" t="str">
        <f>IF(AC27="","",SUM(AC27:AF30))</f>
        <v/>
      </c>
      <c r="AD31" s="694"/>
      <c r="AE31" s="694"/>
      <c r="AF31" s="694"/>
      <c r="AG31" s="436" t="s">
        <v>278</v>
      </c>
    </row>
    <row r="32" spans="1:33" ht="16.2"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3"/>
      <c r="AD32" s="693"/>
      <c r="AE32" s="693"/>
      <c r="AF32" s="693"/>
      <c r="AG32" s="445"/>
    </row>
    <row r="33" spans="1:43" ht="16.2" hidden="1" customHeight="1" outlineLevel="1">
      <c r="A33" s="430"/>
      <c r="B33" s="681" t="s">
        <v>393</v>
      </c>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2"/>
      <c r="AB33" s="682" t="s">
        <v>405</v>
      </c>
      <c r="AC33" s="683"/>
      <c r="AD33" s="683"/>
      <c r="AE33" s="683"/>
      <c r="AF33" s="683"/>
      <c r="AG33" s="685"/>
    </row>
    <row r="34" spans="1:43" ht="16.2" hidden="1" customHeight="1" outlineLevel="1">
      <c r="A34" s="430"/>
      <c r="B34" s="431" t="s">
        <v>395</v>
      </c>
      <c r="C34" s="432" t="s">
        <v>15</v>
      </c>
      <c r="D34" s="686" t="str">
        <f>IF(D21="","",D21)</f>
        <v/>
      </c>
      <c r="E34" s="686"/>
      <c r="F34" s="433" t="s">
        <v>16</v>
      </c>
      <c r="G34" s="686" t="str">
        <f>IF(G21="","",G21)</f>
        <v/>
      </c>
      <c r="H34" s="686"/>
      <c r="I34" s="433" t="s">
        <v>264</v>
      </c>
      <c r="J34" s="433" t="s">
        <v>396</v>
      </c>
      <c r="K34" s="433" t="s">
        <v>397</v>
      </c>
      <c r="L34" s="433"/>
      <c r="M34" s="686" t="str">
        <f>IF(M21="","",M21)</f>
        <v/>
      </c>
      <c r="N34" s="686"/>
      <c r="O34" s="434" t="s">
        <v>16</v>
      </c>
      <c r="P34" s="686" t="str">
        <f>IF(P21="","",P21)</f>
        <v/>
      </c>
      <c r="Q34" s="686"/>
      <c r="R34" s="434" t="s">
        <v>264</v>
      </c>
      <c r="S34" s="440"/>
      <c r="T34" s="440"/>
      <c r="U34" s="440"/>
      <c r="V34" s="440"/>
      <c r="W34" s="440"/>
      <c r="X34" s="440"/>
      <c r="Y34" s="440"/>
      <c r="Z34" s="440"/>
      <c r="AA34" s="440"/>
      <c r="AB34" s="421"/>
      <c r="AC34" s="694" t="str">
        <f>IFERROR(AC21*AC27*10,"")</f>
        <v/>
      </c>
      <c r="AD34" s="694"/>
      <c r="AE34" s="694"/>
      <c r="AF34" s="694"/>
      <c r="AG34" s="436" t="s">
        <v>270</v>
      </c>
    </row>
    <row r="35" spans="1:43" ht="16.2" hidden="1" customHeight="1" outlineLevel="1">
      <c r="A35" s="430"/>
      <c r="B35" s="431" t="s">
        <v>398</v>
      </c>
      <c r="C35" s="432" t="s">
        <v>15</v>
      </c>
      <c r="D35" s="686" t="str">
        <f>IF(D22="","",D22)</f>
        <v/>
      </c>
      <c r="E35" s="686"/>
      <c r="F35" s="433" t="s">
        <v>16</v>
      </c>
      <c r="G35" s="686" t="str">
        <f>IF(G22="","",G22)</f>
        <v/>
      </c>
      <c r="H35" s="686"/>
      <c r="I35" s="433" t="s">
        <v>264</v>
      </c>
      <c r="J35" s="433" t="s">
        <v>396</v>
      </c>
      <c r="K35" s="433" t="s">
        <v>397</v>
      </c>
      <c r="L35" s="433"/>
      <c r="M35" s="686" t="str">
        <f>IF(M22="","",M22)</f>
        <v/>
      </c>
      <c r="N35" s="686"/>
      <c r="O35" s="434" t="s">
        <v>16</v>
      </c>
      <c r="P35" s="686" t="str">
        <f>IF(P22="","",P22)</f>
        <v/>
      </c>
      <c r="Q35" s="686"/>
      <c r="R35" s="434" t="s">
        <v>264</v>
      </c>
      <c r="S35" s="440"/>
      <c r="T35" s="440"/>
      <c r="U35" s="440"/>
      <c r="V35" s="440"/>
      <c r="W35" s="440"/>
      <c r="X35" s="440"/>
      <c r="Y35" s="440"/>
      <c r="Z35" s="440"/>
      <c r="AA35" s="440"/>
      <c r="AB35" s="421"/>
      <c r="AC35" s="694" t="str">
        <f>IFERROR(AC22*AC28*10,"")</f>
        <v/>
      </c>
      <c r="AD35" s="694"/>
      <c r="AE35" s="694"/>
      <c r="AF35" s="694"/>
      <c r="AG35" s="436" t="s">
        <v>270</v>
      </c>
    </row>
    <row r="36" spans="1:43" ht="16.2" hidden="1" customHeight="1" outlineLevel="1">
      <c r="A36" s="430"/>
      <c r="B36" s="431" t="s">
        <v>399</v>
      </c>
      <c r="C36" s="432" t="s">
        <v>15</v>
      </c>
      <c r="D36" s="686" t="str">
        <f>IF(D23="","",D23)</f>
        <v/>
      </c>
      <c r="E36" s="686"/>
      <c r="F36" s="433" t="s">
        <v>16</v>
      </c>
      <c r="G36" s="686" t="str">
        <f>IF(G23="","",G23)</f>
        <v/>
      </c>
      <c r="H36" s="686"/>
      <c r="I36" s="433" t="s">
        <v>264</v>
      </c>
      <c r="J36" s="433" t="s">
        <v>396</v>
      </c>
      <c r="K36" s="433" t="s">
        <v>397</v>
      </c>
      <c r="L36" s="433"/>
      <c r="M36" s="686" t="str">
        <f>IF(M23="","",M23)</f>
        <v/>
      </c>
      <c r="N36" s="686"/>
      <c r="O36" s="434" t="s">
        <v>16</v>
      </c>
      <c r="P36" s="686" t="str">
        <f>IF(P23="","",P23)</f>
        <v/>
      </c>
      <c r="Q36" s="686"/>
      <c r="R36" s="434" t="s">
        <v>264</v>
      </c>
      <c r="S36" s="440"/>
      <c r="T36" s="440"/>
      <c r="U36" s="440"/>
      <c r="V36" s="440"/>
      <c r="W36" s="440"/>
      <c r="X36" s="440"/>
      <c r="Y36" s="440"/>
      <c r="Z36" s="440"/>
      <c r="AA36" s="440"/>
      <c r="AB36" s="421"/>
      <c r="AC36" s="694" t="str">
        <f>IFERROR(AC23*AC29*10,"")</f>
        <v/>
      </c>
      <c r="AD36" s="694"/>
      <c r="AE36" s="694"/>
      <c r="AF36" s="694"/>
      <c r="AG36" s="436" t="s">
        <v>270</v>
      </c>
    </row>
    <row r="37" spans="1:43" ht="16.2" hidden="1" customHeight="1" outlineLevel="1">
      <c r="A37" s="430"/>
      <c r="B37" s="446" t="s">
        <v>400</v>
      </c>
      <c r="C37" s="421" t="s">
        <v>15</v>
      </c>
      <c r="D37" s="686" t="str">
        <f>IF(D24="","",D24)</f>
        <v/>
      </c>
      <c r="E37" s="686"/>
      <c r="F37" s="433" t="s">
        <v>16</v>
      </c>
      <c r="G37" s="686" t="str">
        <f>IF(G24="","",G24)</f>
        <v/>
      </c>
      <c r="H37" s="686"/>
      <c r="I37" s="433" t="s">
        <v>264</v>
      </c>
      <c r="J37" s="433" t="s">
        <v>396</v>
      </c>
      <c r="K37" s="433" t="s">
        <v>397</v>
      </c>
      <c r="L37" s="433"/>
      <c r="M37" s="686" t="str">
        <f>IF(M24="","",M24)</f>
        <v/>
      </c>
      <c r="N37" s="686"/>
      <c r="O37" s="434" t="s">
        <v>16</v>
      </c>
      <c r="P37" s="686" t="str">
        <f>IF(P24="","",P24)</f>
        <v/>
      </c>
      <c r="Q37" s="686"/>
      <c r="R37" s="434" t="s">
        <v>264</v>
      </c>
      <c r="S37" s="440"/>
      <c r="T37" s="434"/>
      <c r="U37" s="434"/>
      <c r="V37" s="434"/>
      <c r="W37" s="434"/>
      <c r="X37" s="434"/>
      <c r="Y37" s="434"/>
      <c r="Z37" s="434"/>
      <c r="AA37" s="434"/>
      <c r="AB37" s="421"/>
      <c r="AC37" s="694" t="str">
        <f>IFERROR(AC24*AC30*10,"")</f>
        <v/>
      </c>
      <c r="AD37" s="694"/>
      <c r="AE37" s="694"/>
      <c r="AF37" s="694"/>
      <c r="AG37" s="436" t="s">
        <v>270</v>
      </c>
    </row>
    <row r="38" spans="1:43" s="49" customFormat="1" ht="16.2"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5">
        <v>1</v>
      </c>
      <c r="AD38" s="695"/>
      <c r="AE38" s="695"/>
      <c r="AF38" s="695"/>
      <c r="AG38" s="453" t="s">
        <v>270</v>
      </c>
      <c r="AH38" s="206"/>
      <c r="AI38" s="206"/>
      <c r="AJ38" s="206"/>
      <c r="AK38" s="206"/>
      <c r="AL38" s="206"/>
      <c r="AM38" s="206"/>
      <c r="AN38" s="206"/>
      <c r="AO38" s="206"/>
      <c r="AP38" s="206"/>
      <c r="AQ38" s="206"/>
    </row>
    <row r="39" spans="1:43" s="49" customFormat="1" ht="16.2"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5">
        <v>2</v>
      </c>
      <c r="AD39" s="695"/>
      <c r="AE39" s="695"/>
      <c r="AF39" s="695"/>
      <c r="AG39" s="453" t="s">
        <v>270</v>
      </c>
      <c r="AH39" s="206"/>
      <c r="AI39" s="206"/>
      <c r="AJ39" s="206"/>
      <c r="AK39" s="206"/>
      <c r="AL39" s="206"/>
      <c r="AM39" s="206"/>
      <c r="AN39" s="206"/>
      <c r="AO39" s="206"/>
      <c r="AP39" s="206"/>
      <c r="AQ39" s="206"/>
    </row>
    <row r="40" spans="1:43" ht="16.2"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1" t="str">
        <f>IF(AC34="","",SUM(AC34:AF37)-AC38+AC39)</f>
        <v/>
      </c>
      <c r="AD40" s="701"/>
      <c r="AE40" s="701"/>
      <c r="AF40" s="701"/>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2"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3"/>
      <c r="AC42" s="703"/>
      <c r="AD42" s="703"/>
      <c r="AE42" s="703"/>
      <c r="AF42" s="703"/>
      <c r="AG42" s="37" t="s">
        <v>270</v>
      </c>
    </row>
    <row r="43" spans="1:43" ht="16.2"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8"/>
      <c r="AC43" s="588"/>
      <c r="AD43" s="588"/>
      <c r="AE43" s="588"/>
      <c r="AF43" s="588"/>
      <c r="AG43" s="6" t="s">
        <v>270</v>
      </c>
    </row>
    <row r="44" spans="1:43" ht="16.2"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row>
    <row r="45" spans="1:43" ht="16.2"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2"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SUM(AB42:AF44)</f>
        <v>0</v>
      </c>
      <c r="AC46" s="704"/>
      <c r="AD46" s="704"/>
      <c r="AE46" s="704"/>
      <c r="AF46" s="704"/>
      <c r="AG46" s="21" t="s">
        <v>270</v>
      </c>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row>
    <row r="51" spans="1:43" ht="16.2"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2" customHeight="1">
      <c r="A53" s="10" t="s">
        <v>1591</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2" customHeight="1">
      <c r="A54" s="16"/>
      <c r="B54" s="386" t="s">
        <v>1592</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6">
        <f>AB46-AB50+AB51</f>
        <v>0</v>
      </c>
      <c r="AC54" s="586"/>
      <c r="AD54" s="586"/>
      <c r="AE54" s="586"/>
      <c r="AF54" s="586"/>
      <c r="AG54" s="17" t="s">
        <v>270</v>
      </c>
    </row>
    <row r="55" spans="1:43" ht="16.2" customHeight="1" thickBot="1">
      <c r="A55" s="468" t="s">
        <v>1695</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8"/>
      <c r="AC55" s="638"/>
      <c r="AD55" s="638"/>
      <c r="AE55" s="638"/>
      <c r="AF55" s="638"/>
      <c r="AG55" s="351"/>
      <c r="AH55" s="176" t="b">
        <v>0</v>
      </c>
    </row>
    <row r="56" spans="1:43" ht="16.2"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5" t="str">
        <f>IF(AH55=TRUE,"問題なし","問題あり")</f>
        <v>問題あり</v>
      </c>
      <c r="AC56" s="705"/>
      <c r="AD56" s="705"/>
      <c r="AE56" s="705"/>
      <c r="AF56" s="705"/>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2"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72"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15" t="s">
        <v>270</v>
      </c>
    </row>
    <row r="61" spans="1:43" ht="16.2"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t="str">
        <f>IF(AC57=0,"",AC57)</f>
        <v/>
      </c>
      <c r="AC61" s="626"/>
      <c r="AD61" s="626"/>
      <c r="AE61" s="626"/>
      <c r="AF61" s="626"/>
      <c r="AG61" s="315" t="s">
        <v>270</v>
      </c>
    </row>
    <row r="62" spans="1:43"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6"/>
      <c r="AC62" s="696"/>
      <c r="AD62" s="696"/>
      <c r="AE62" s="696"/>
      <c r="AF62" s="696"/>
      <c r="AG62" s="307" t="s">
        <v>270</v>
      </c>
    </row>
    <row r="63" spans="1:43" s="49" customFormat="1" ht="16.2"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6"/>
      <c r="AC63" s="696"/>
      <c r="AD63" s="696"/>
      <c r="AE63" s="696"/>
      <c r="AF63" s="696"/>
      <c r="AG63" s="307" t="s">
        <v>270</v>
      </c>
      <c r="AH63" s="206"/>
      <c r="AI63" s="206"/>
      <c r="AJ63" s="206"/>
      <c r="AK63" s="206"/>
      <c r="AL63" s="206"/>
      <c r="AM63" s="206"/>
      <c r="AN63" s="206"/>
      <c r="AO63" s="206"/>
      <c r="AP63" s="206"/>
      <c r="AQ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15"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c r="AC65" s="697"/>
      <c r="AD65" s="697"/>
      <c r="AE65" s="697"/>
      <c r="AF65" s="697"/>
      <c r="AG65" s="315"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8">
        <f>AB59-SUM(AB60:AF65)</f>
        <v>0</v>
      </c>
      <c r="AC66" s="698"/>
      <c r="AD66" s="698"/>
      <c r="AE66" s="698"/>
      <c r="AF66" s="698"/>
      <c r="AG66" s="315" t="s">
        <v>270</v>
      </c>
    </row>
    <row r="67" spans="1:43" s="337" customFormat="1" ht="16.2"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99" t="s">
        <v>1531</v>
      </c>
      <c r="AC67" s="699"/>
      <c r="AD67" s="699"/>
      <c r="AE67" s="699"/>
      <c r="AF67" s="699"/>
      <c r="AG67" s="366"/>
      <c r="AH67" s="353" t="b">
        <v>0</v>
      </c>
      <c r="AI67" s="353"/>
      <c r="AJ67" s="353"/>
      <c r="AK67" s="353"/>
      <c r="AL67" s="353"/>
      <c r="AM67" s="353"/>
      <c r="AN67" s="353"/>
      <c r="AO67" s="353"/>
      <c r="AP67" s="353"/>
      <c r="AQ67" s="353"/>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0" t="str">
        <f>IF(AH67=TRUE,"問題なし","問題あり")</f>
        <v>問題あり</v>
      </c>
      <c r="AC68" s="700"/>
      <c r="AD68" s="700"/>
      <c r="AE68" s="700"/>
      <c r="AF68" s="700"/>
      <c r="AG68" s="299"/>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2"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2"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2"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2"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2"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2" customHeight="1" thickBot="1">
      <c r="A86" s="2" t="s">
        <v>1696</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2" customHeight="1">
      <c r="A87" s="107" t="s">
        <v>1697</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7">
        <f>'別添_計画書（病院及び有床診療所）'!AB71</f>
        <v>0</v>
      </c>
      <c r="AC87" s="707"/>
      <c r="AD87" s="707"/>
      <c r="AE87" s="707"/>
      <c r="AF87" s="707"/>
      <c r="AG87" s="78" t="s">
        <v>289</v>
      </c>
    </row>
    <row r="88" spans="1:33" ht="16.2" customHeight="1">
      <c r="A88" s="406" t="s">
        <v>1703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2">
        <f>'別添_計画書（病院及び有床診療所）'!AB72</f>
        <v>0</v>
      </c>
      <c r="AC88" s="642"/>
      <c r="AD88" s="642"/>
      <c r="AE88" s="642"/>
      <c r="AF88" s="642"/>
      <c r="AG88" s="118" t="s">
        <v>270</v>
      </c>
    </row>
    <row r="89" spans="1:33" ht="16.2" customHeight="1">
      <c r="A89" s="1" t="s">
        <v>1698</v>
      </c>
      <c r="B89" s="3"/>
      <c r="C89" s="3"/>
      <c r="D89" s="3"/>
      <c r="E89" s="3"/>
      <c r="F89" s="3"/>
      <c r="G89" s="3"/>
      <c r="H89" s="3"/>
      <c r="I89" s="3"/>
      <c r="J89" s="3"/>
      <c r="K89" s="3"/>
      <c r="L89" s="3"/>
      <c r="M89" s="3"/>
      <c r="N89" s="3"/>
      <c r="O89" s="3"/>
      <c r="P89" s="3"/>
      <c r="Q89" s="3"/>
      <c r="R89" s="3"/>
      <c r="S89" s="3"/>
      <c r="T89" s="3"/>
      <c r="U89" s="3"/>
      <c r="V89" s="3"/>
      <c r="W89" s="3"/>
      <c r="X89" s="3"/>
      <c r="Y89" s="3"/>
      <c r="Z89" s="3"/>
      <c r="AA89" s="3"/>
      <c r="AB89" s="708">
        <f>SUM(AB98,AB107,AB116,AB125,AB134)</f>
        <v>0</v>
      </c>
      <c r="AC89" s="708"/>
      <c r="AD89" s="708"/>
      <c r="AE89" s="708"/>
      <c r="AF89" s="708"/>
      <c r="AG89" s="168" t="s">
        <v>270</v>
      </c>
    </row>
    <row r="90" spans="1:33" ht="16.2" customHeight="1">
      <c r="A90" s="22" t="s">
        <v>1699</v>
      </c>
      <c r="B90" s="5"/>
      <c r="C90" s="5"/>
      <c r="D90" s="5"/>
      <c r="E90" s="5"/>
      <c r="F90" s="5"/>
      <c r="G90" s="5"/>
      <c r="H90" s="5"/>
      <c r="I90" s="5"/>
      <c r="J90" s="5"/>
      <c r="K90" s="5"/>
      <c r="L90" s="5"/>
      <c r="M90" s="5"/>
      <c r="N90" s="5"/>
      <c r="O90" s="5"/>
      <c r="P90" s="5"/>
      <c r="Q90" s="5"/>
      <c r="R90" s="5"/>
      <c r="S90" s="5"/>
      <c r="T90" s="5"/>
      <c r="U90" s="5"/>
      <c r="V90" s="5"/>
      <c r="W90" s="5"/>
      <c r="X90" s="5"/>
      <c r="Y90" s="5"/>
      <c r="Z90" s="5"/>
      <c r="AA90" s="5"/>
      <c r="AB90" s="593">
        <f>AB89-AB88</f>
        <v>0</v>
      </c>
      <c r="AC90" s="593"/>
      <c r="AD90" s="593"/>
      <c r="AE90" s="593"/>
      <c r="AF90" s="593"/>
      <c r="AG90" s="168" t="s">
        <v>270</v>
      </c>
    </row>
    <row r="91" spans="1:33" ht="16.2" customHeight="1">
      <c r="A91" s="16"/>
      <c r="B91" s="39" t="s">
        <v>1700</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2">
        <f>SUM(AB100,AB109,AB118,AB127,AB136)</f>
        <v>0</v>
      </c>
      <c r="AC91" s="612"/>
      <c r="AD91" s="612"/>
      <c r="AE91" s="612"/>
      <c r="AF91" s="612"/>
      <c r="AG91" s="121" t="s">
        <v>270</v>
      </c>
    </row>
    <row r="92" spans="1:33" ht="16.2" customHeight="1" thickBot="1">
      <c r="A92" s="40"/>
      <c r="B92" s="96" t="s">
        <v>1701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6">
        <f>AB90-AB91</f>
        <v>0</v>
      </c>
      <c r="AC92" s="586"/>
      <c r="AD92" s="586"/>
      <c r="AE92" s="586"/>
      <c r="AF92" s="586"/>
      <c r="AG92" s="121" t="s">
        <v>291</v>
      </c>
    </row>
    <row r="93" spans="1:33" ht="16.2" customHeight="1" thickTop="1" thickBot="1">
      <c r="A93" s="86"/>
      <c r="B93" s="97" t="s">
        <v>1702</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6">
        <f>IFERROR(AB92/AB88*100,0)</f>
        <v>0</v>
      </c>
      <c r="AC93" s="706"/>
      <c r="AD93" s="706"/>
      <c r="AE93" s="706"/>
      <c r="AF93" s="706"/>
      <c r="AG93" s="122" t="s">
        <v>292</v>
      </c>
    </row>
    <row r="94" spans="1:33" ht="16.2"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2" customHeight="1" thickBot="1">
      <c r="A95" s="481" t="s">
        <v>1737</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2" customHeight="1">
      <c r="A96" s="107" t="s">
        <v>1738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7">
        <f>'別添_計画書（病院及び有床診療所）'!AB80</f>
        <v>0</v>
      </c>
      <c r="AC96" s="707"/>
      <c r="AD96" s="707"/>
      <c r="AE96" s="707"/>
      <c r="AF96" s="707"/>
      <c r="AG96" s="78" t="s">
        <v>289</v>
      </c>
    </row>
    <row r="97" spans="1:33" ht="16.2" customHeight="1">
      <c r="A97" s="406" t="s">
        <v>1704</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2">
        <f>'別添_計画書（病院及び有床診療所）'!AB81</f>
        <v>0</v>
      </c>
      <c r="AC97" s="642"/>
      <c r="AD97" s="642"/>
      <c r="AE97" s="642"/>
      <c r="AF97" s="642"/>
      <c r="AG97" s="118" t="s">
        <v>270</v>
      </c>
    </row>
    <row r="98" spans="1:33" ht="16.2" customHeight="1">
      <c r="A98" s="1" t="s">
        <v>1705</v>
      </c>
      <c r="B98" s="3"/>
      <c r="C98" s="3"/>
      <c r="D98" s="3"/>
      <c r="E98" s="3"/>
      <c r="F98" s="3"/>
      <c r="G98" s="3"/>
      <c r="H98" s="3"/>
      <c r="I98" s="3"/>
      <c r="J98" s="3"/>
      <c r="K98" s="3"/>
      <c r="L98" s="3"/>
      <c r="M98" s="3"/>
      <c r="N98" s="3"/>
      <c r="O98" s="3"/>
      <c r="P98" s="3"/>
      <c r="Q98" s="3"/>
      <c r="R98" s="3"/>
      <c r="S98" s="3"/>
      <c r="T98" s="3"/>
      <c r="U98" s="3"/>
      <c r="V98" s="3"/>
      <c r="W98" s="3"/>
      <c r="X98" s="3"/>
      <c r="Y98" s="3"/>
      <c r="Z98" s="3"/>
      <c r="AA98" s="3"/>
      <c r="AB98" s="592"/>
      <c r="AC98" s="592"/>
      <c r="AD98" s="592"/>
      <c r="AE98" s="592"/>
      <c r="AF98" s="592"/>
      <c r="AG98" s="168" t="s">
        <v>270</v>
      </c>
    </row>
    <row r="99" spans="1:33" ht="16.2" customHeight="1">
      <c r="A99" s="22" t="s">
        <v>1706</v>
      </c>
      <c r="B99" s="5"/>
      <c r="C99" s="5"/>
      <c r="D99" s="5"/>
      <c r="E99" s="5"/>
      <c r="F99" s="5"/>
      <c r="G99" s="5"/>
      <c r="H99" s="5"/>
      <c r="I99" s="5"/>
      <c r="J99" s="5"/>
      <c r="K99" s="5"/>
      <c r="L99" s="5"/>
      <c r="M99" s="5"/>
      <c r="N99" s="5"/>
      <c r="O99" s="5"/>
      <c r="P99" s="5"/>
      <c r="Q99" s="5"/>
      <c r="R99" s="5"/>
      <c r="S99" s="5"/>
      <c r="T99" s="5"/>
      <c r="U99" s="5"/>
      <c r="V99" s="5"/>
      <c r="W99" s="5"/>
      <c r="X99" s="5"/>
      <c r="Y99" s="5"/>
      <c r="Z99" s="5"/>
      <c r="AA99" s="5"/>
      <c r="AB99" s="593">
        <f>AB98-AB97</f>
        <v>0</v>
      </c>
      <c r="AC99" s="593"/>
      <c r="AD99" s="593"/>
      <c r="AE99" s="593"/>
      <c r="AF99" s="593"/>
      <c r="AG99" s="168" t="s">
        <v>270</v>
      </c>
    </row>
    <row r="100" spans="1:33" ht="16.2" customHeight="1">
      <c r="A100" s="16"/>
      <c r="B100" s="39" t="s">
        <v>1707</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8"/>
      <c r="AC100" s="588"/>
      <c r="AD100" s="588"/>
      <c r="AE100" s="588"/>
      <c r="AF100" s="588"/>
      <c r="AG100" s="120" t="s">
        <v>270</v>
      </c>
    </row>
    <row r="101" spans="1:33" ht="16.2" customHeight="1" thickBot="1">
      <c r="A101" s="40"/>
      <c r="B101" s="96" t="s">
        <v>1708</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6">
        <f>AB99-AB100</f>
        <v>0</v>
      </c>
      <c r="AC101" s="586"/>
      <c r="AD101" s="586"/>
      <c r="AE101" s="586"/>
      <c r="AF101" s="586"/>
      <c r="AG101" s="120" t="s">
        <v>291</v>
      </c>
    </row>
    <row r="102" spans="1:33" ht="16.350000000000001" customHeight="1" thickTop="1" thickBot="1">
      <c r="A102" s="86"/>
      <c r="B102" s="97" t="s">
        <v>1709</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0">
        <f>IFERROR(AB101/AB97*100,0)</f>
        <v>0</v>
      </c>
      <c r="AC102" s="590"/>
      <c r="AD102" s="590"/>
      <c r="AE102" s="590"/>
      <c r="AF102" s="590"/>
      <c r="AG102" s="154" t="s">
        <v>292</v>
      </c>
    </row>
    <row r="103" spans="1:33" ht="16.350000000000001" customHeight="1"/>
    <row r="104" spans="1:33" ht="16.2" customHeight="1" thickBot="1">
      <c r="A104" s="2" t="s">
        <v>1739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7"/>
      <c r="AB104" s="587"/>
      <c r="AC104" s="587"/>
      <c r="AD104" s="587"/>
      <c r="AE104" s="587"/>
      <c r="AF104" s="587"/>
      <c r="AG104" s="587"/>
    </row>
    <row r="105" spans="1:33" ht="16.2" customHeight="1">
      <c r="A105" s="107" t="s">
        <v>1740</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7">
        <f>'別添_計画書（病院及び有床診療所）'!AB89</f>
        <v>0</v>
      </c>
      <c r="AC105" s="707"/>
      <c r="AD105" s="707"/>
      <c r="AE105" s="707"/>
      <c r="AF105" s="707"/>
      <c r="AG105" s="78" t="s">
        <v>289</v>
      </c>
    </row>
    <row r="106" spans="1:33" ht="16.2" customHeight="1">
      <c r="A106" s="1" t="s">
        <v>1741</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2">
        <f>'別添_計画書（病院及び有床診療所）'!AB90</f>
        <v>0</v>
      </c>
      <c r="AC106" s="642"/>
      <c r="AD106" s="642"/>
      <c r="AE106" s="642"/>
      <c r="AF106" s="642"/>
      <c r="AG106" s="118" t="s">
        <v>270</v>
      </c>
    </row>
    <row r="107" spans="1:33" ht="16.2" customHeight="1">
      <c r="A107" s="1"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2"/>
      <c r="AC107" s="592"/>
      <c r="AD107" s="592"/>
      <c r="AE107" s="592"/>
      <c r="AF107" s="592"/>
      <c r="AG107" s="168" t="s">
        <v>270</v>
      </c>
    </row>
    <row r="108" spans="1:33" ht="16.2" customHeight="1">
      <c r="A108" s="22" t="s">
        <v>1743</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3">
        <f>AB107-AB106</f>
        <v>0</v>
      </c>
      <c r="AC108" s="593"/>
      <c r="AD108" s="593"/>
      <c r="AE108" s="593"/>
      <c r="AF108" s="593"/>
      <c r="AG108" s="168" t="s">
        <v>270</v>
      </c>
    </row>
    <row r="109" spans="1:33" ht="16.2" customHeight="1">
      <c r="A109" s="16"/>
      <c r="B109" s="39" t="s">
        <v>1744</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8"/>
      <c r="AC109" s="588"/>
      <c r="AD109" s="588"/>
      <c r="AE109" s="588"/>
      <c r="AF109" s="588"/>
      <c r="AG109" s="120" t="s">
        <v>270</v>
      </c>
    </row>
    <row r="110" spans="1:33" ht="16.2" customHeight="1" thickBot="1">
      <c r="A110" s="40"/>
      <c r="B110" s="96" t="s">
        <v>1745</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6">
        <f>AB108-AB109</f>
        <v>0</v>
      </c>
      <c r="AC110" s="586"/>
      <c r="AD110" s="586"/>
      <c r="AE110" s="586"/>
      <c r="AF110" s="586"/>
      <c r="AG110" s="120" t="s">
        <v>291</v>
      </c>
    </row>
    <row r="111" spans="1:33" ht="16.350000000000001" customHeight="1" thickTop="1" thickBot="1">
      <c r="A111" s="86"/>
      <c r="B111" s="97" t="s">
        <v>1746</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0">
        <f>IFERROR(AB110/AB106*100,0)</f>
        <v>0</v>
      </c>
      <c r="AC111" s="590"/>
      <c r="AD111" s="590"/>
      <c r="AE111" s="590"/>
      <c r="AF111" s="590"/>
      <c r="AG111" s="154" t="s">
        <v>292</v>
      </c>
    </row>
    <row r="112" spans="1:33" ht="16.350000000000001" customHeight="1"/>
    <row r="113" spans="1:35" ht="16.2"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7"/>
      <c r="AB113" s="587"/>
      <c r="AC113" s="587"/>
      <c r="AD113" s="587"/>
      <c r="AE113" s="587"/>
      <c r="AF113" s="587"/>
      <c r="AG113" s="587"/>
    </row>
    <row r="114" spans="1:35" ht="16.2" customHeight="1">
      <c r="A114" s="107" t="s">
        <v>1747</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7">
        <f>'別添_計画書（病院及び有床診療所）'!AB98</f>
        <v>0</v>
      </c>
      <c r="AC114" s="707"/>
      <c r="AD114" s="707"/>
      <c r="AE114" s="707"/>
      <c r="AF114" s="707"/>
      <c r="AG114" s="78" t="s">
        <v>289</v>
      </c>
    </row>
    <row r="115" spans="1:35" ht="16.2" customHeight="1">
      <c r="A115" s="406" t="s">
        <v>1748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2">
        <f>'別添_計画書（病院及び有床診療所）'!AB99</f>
        <v>0</v>
      </c>
      <c r="AC115" s="642"/>
      <c r="AD115" s="642"/>
      <c r="AE115" s="642"/>
      <c r="AF115" s="642"/>
      <c r="AG115" s="118" t="s">
        <v>270</v>
      </c>
    </row>
    <row r="116" spans="1:35" ht="16.2" customHeight="1">
      <c r="A116" s="1" t="s">
        <v>1749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2"/>
      <c r="AC116" s="592"/>
      <c r="AD116" s="592"/>
      <c r="AE116" s="592"/>
      <c r="AF116" s="592"/>
      <c r="AG116" s="168" t="s">
        <v>270</v>
      </c>
    </row>
    <row r="117" spans="1:35" ht="16.2" customHeight="1">
      <c r="A117" s="22" t="s">
        <v>1750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3">
        <f>AB116-AB115</f>
        <v>0</v>
      </c>
      <c r="AC117" s="593"/>
      <c r="AD117" s="593"/>
      <c r="AE117" s="593"/>
      <c r="AF117" s="593"/>
      <c r="AG117" s="168" t="s">
        <v>270</v>
      </c>
    </row>
    <row r="118" spans="1:35" ht="16.2" customHeight="1">
      <c r="A118" s="16"/>
      <c r="B118" s="39" t="s">
        <v>1751</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8"/>
      <c r="AC118" s="588"/>
      <c r="AD118" s="588"/>
      <c r="AE118" s="588"/>
      <c r="AF118" s="588"/>
      <c r="AG118" s="120" t="s">
        <v>270</v>
      </c>
    </row>
    <row r="119" spans="1:35" ht="16.350000000000001" customHeight="1" thickBot="1">
      <c r="A119" s="40"/>
      <c r="B119" s="96" t="s">
        <v>1752</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6">
        <f>AB117-AB118</f>
        <v>0</v>
      </c>
      <c r="AC119" s="586"/>
      <c r="AD119" s="586"/>
      <c r="AE119" s="586"/>
      <c r="AF119" s="586"/>
      <c r="AG119" s="120" t="s">
        <v>291</v>
      </c>
    </row>
    <row r="120" spans="1:35" ht="16.350000000000001" customHeight="1" thickTop="1" thickBot="1">
      <c r="A120" s="86"/>
      <c r="B120" s="97" t="s">
        <v>1753</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0">
        <f>IFERROR(AB119/AB115*100,0)</f>
        <v>0</v>
      </c>
      <c r="AC120" s="590"/>
      <c r="AD120" s="590"/>
      <c r="AE120" s="590"/>
      <c r="AF120" s="590"/>
      <c r="AG120" s="154" t="s">
        <v>292</v>
      </c>
    </row>
    <row r="121" spans="1:35" ht="16.350000000000001" customHeight="1">
      <c r="AG121" s="28"/>
    </row>
    <row r="122" spans="1:35" ht="16.350000000000001" customHeight="1" thickBot="1">
      <c r="A122" s="591" t="s">
        <v>317</v>
      </c>
      <c r="B122" s="591"/>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195"/>
      <c r="AI122" s="195"/>
    </row>
    <row r="123" spans="1:35" ht="16.350000000000001" customHeight="1">
      <c r="A123" s="107" t="s">
        <v>1754</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7">
        <f>'別添_計画書（病院及び有床診療所）'!AB107</f>
        <v>0</v>
      </c>
      <c r="AC123" s="707"/>
      <c r="AD123" s="707"/>
      <c r="AE123" s="707"/>
      <c r="AF123" s="707"/>
      <c r="AG123" s="78" t="s">
        <v>289</v>
      </c>
      <c r="AH123" s="181"/>
      <c r="AI123" s="181"/>
    </row>
    <row r="124" spans="1:35" ht="16.350000000000001" customHeight="1">
      <c r="A124" s="406" t="s">
        <v>1731</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2">
        <f>'別添_計画書（病院及び有床診療所）'!AB108</f>
        <v>0</v>
      </c>
      <c r="AC124" s="642"/>
      <c r="AD124" s="642"/>
      <c r="AE124" s="642"/>
      <c r="AF124" s="642"/>
      <c r="AG124" s="118" t="s">
        <v>270</v>
      </c>
    </row>
    <row r="125" spans="1:35" ht="16.350000000000001" customHeight="1">
      <c r="A125" s="1" t="s">
        <v>1732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2"/>
      <c r="AC125" s="592"/>
      <c r="AD125" s="592"/>
      <c r="AE125" s="592"/>
      <c r="AF125" s="592"/>
      <c r="AG125" s="168" t="s">
        <v>270</v>
      </c>
    </row>
    <row r="126" spans="1:35" ht="16.350000000000001" customHeight="1">
      <c r="A126" s="22" t="s">
        <v>1736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3">
        <f>AB125-AB124</f>
        <v>0</v>
      </c>
      <c r="AC126" s="593"/>
      <c r="AD126" s="593"/>
      <c r="AE126" s="593"/>
      <c r="AF126" s="593"/>
      <c r="AG126" s="168" t="s">
        <v>270</v>
      </c>
    </row>
    <row r="127" spans="1:35" ht="16.350000000000001" customHeight="1">
      <c r="A127" s="16"/>
      <c r="B127" s="39" t="s">
        <v>1733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8"/>
      <c r="AC127" s="588"/>
      <c r="AD127" s="588"/>
      <c r="AE127" s="588"/>
      <c r="AF127" s="588"/>
      <c r="AG127" s="120" t="s">
        <v>270</v>
      </c>
    </row>
    <row r="128" spans="1:35" ht="16.350000000000001" customHeight="1" thickBot="1">
      <c r="A128" s="40"/>
      <c r="B128" s="96" t="s">
        <v>1734</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6">
        <f>AB126-AB127</f>
        <v>0</v>
      </c>
      <c r="AC128" s="586"/>
      <c r="AD128" s="586"/>
      <c r="AE128" s="586"/>
      <c r="AF128" s="586"/>
      <c r="AG128" s="120" t="s">
        <v>291</v>
      </c>
    </row>
    <row r="129" spans="1:35" ht="16.350000000000001" customHeight="1" thickTop="1" thickBot="1">
      <c r="A129" s="86"/>
      <c r="B129" s="97" t="s">
        <v>1735</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0">
        <f>IFERROR(AB128/AB124*100,0)</f>
        <v>0</v>
      </c>
      <c r="AC129" s="590"/>
      <c r="AD129" s="590"/>
      <c r="AE129" s="590"/>
      <c r="AF129" s="590"/>
      <c r="AG129" s="154" t="s">
        <v>292</v>
      </c>
    </row>
    <row r="130" spans="1:35" ht="16.350000000000001" customHeight="1">
      <c r="AG130" s="28"/>
    </row>
    <row r="131" spans="1:35" ht="16.2"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7"/>
      <c r="AB131" s="587"/>
      <c r="AC131" s="587"/>
      <c r="AD131" s="587"/>
      <c r="AE131" s="587"/>
      <c r="AF131" s="587"/>
      <c r="AG131" s="587"/>
    </row>
    <row r="132" spans="1:35" ht="16.2" customHeight="1">
      <c r="A132" s="107" t="s">
        <v>1755</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7">
        <f>'別添_計画書（病院及び有床診療所）'!AB116</f>
        <v>0</v>
      </c>
      <c r="AC132" s="707"/>
      <c r="AD132" s="707"/>
      <c r="AE132" s="707"/>
      <c r="AF132" s="707"/>
      <c r="AG132" s="78" t="s">
        <v>289</v>
      </c>
    </row>
    <row r="133" spans="1:35" ht="16.2" customHeight="1">
      <c r="A133" s="480" t="s">
        <v>1725</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2">
        <f>'別添_計画書（病院及び有床診療所）'!AB117</f>
        <v>0</v>
      </c>
      <c r="AC133" s="642"/>
      <c r="AD133" s="642"/>
      <c r="AE133" s="642"/>
      <c r="AF133" s="642"/>
      <c r="AG133" s="118" t="s">
        <v>270</v>
      </c>
    </row>
    <row r="134" spans="1:35" ht="16.2" customHeight="1">
      <c r="A134" s="1" t="s">
        <v>1726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2"/>
      <c r="AC134" s="592"/>
      <c r="AD134" s="592"/>
      <c r="AE134" s="592"/>
      <c r="AF134" s="592"/>
      <c r="AG134" s="168" t="s">
        <v>270</v>
      </c>
    </row>
    <row r="135" spans="1:35" ht="16.2" customHeight="1">
      <c r="A135" s="22" t="s">
        <v>1727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3">
        <f>AB134-AB133</f>
        <v>0</v>
      </c>
      <c r="AC135" s="593"/>
      <c r="AD135" s="593"/>
      <c r="AE135" s="593"/>
      <c r="AF135" s="593"/>
      <c r="AG135" s="168" t="s">
        <v>270</v>
      </c>
    </row>
    <row r="136" spans="1:35" ht="16.2" customHeight="1">
      <c r="A136" s="16"/>
      <c r="B136" s="39" t="s">
        <v>1728</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8"/>
      <c r="AC136" s="588"/>
      <c r="AD136" s="588"/>
      <c r="AE136" s="588"/>
      <c r="AF136" s="588"/>
      <c r="AG136" s="120" t="s">
        <v>270</v>
      </c>
    </row>
    <row r="137" spans="1:35" ht="16.2" customHeight="1" thickBot="1">
      <c r="A137" s="40"/>
      <c r="B137" s="96" t="s">
        <v>1729</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6">
        <f>AB135-AB136</f>
        <v>0</v>
      </c>
      <c r="AC137" s="586"/>
      <c r="AD137" s="586"/>
      <c r="AE137" s="586"/>
      <c r="AF137" s="586"/>
      <c r="AG137" s="120" t="s">
        <v>291</v>
      </c>
    </row>
    <row r="138" spans="1:35" ht="16.350000000000001" customHeight="1" thickTop="1" thickBot="1">
      <c r="A138" s="86"/>
      <c r="B138" s="97" t="s">
        <v>1730</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0">
        <f>IFERROR(AB137/AB133*100,0)</f>
        <v>0</v>
      </c>
      <c r="AC138" s="590"/>
      <c r="AD138" s="590"/>
      <c r="AE138" s="590"/>
      <c r="AF138" s="590"/>
      <c r="AG138" s="154" t="s">
        <v>292</v>
      </c>
    </row>
    <row r="139" spans="1:35" ht="16.350000000000001" customHeight="1"/>
    <row r="140" spans="1:35" ht="16.350000000000001" customHeight="1">
      <c r="A140" s="65" t="s">
        <v>1675</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2"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3"/>
      <c r="AB141" s="583"/>
      <c r="AC141" s="583"/>
      <c r="AD141" s="583"/>
      <c r="AE141" s="583"/>
      <c r="AF141" s="583"/>
      <c r="AG141" s="583"/>
      <c r="AH141" s="195"/>
      <c r="AI141" s="195"/>
    </row>
    <row r="142" spans="1:35" ht="16.2" customHeight="1">
      <c r="A142" s="106" t="s">
        <v>1718</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7">
        <f>'別添_計画書（病院及び有床診療所）'!AB126</f>
        <v>0</v>
      </c>
      <c r="AC142" s="707"/>
      <c r="AD142" s="707"/>
      <c r="AE142" s="707"/>
      <c r="AF142" s="707"/>
      <c r="AG142" s="81" t="s">
        <v>289</v>
      </c>
      <c r="AH142" s="181"/>
      <c r="AI142" s="181"/>
    </row>
    <row r="143" spans="1:35" ht="16.2"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4">
        <f>'別添_計画書（病院及び有床診療所）'!AB127</f>
        <v>0</v>
      </c>
      <c r="AC143" s="694"/>
      <c r="AD143" s="694"/>
      <c r="AE143" s="694"/>
      <c r="AF143" s="694"/>
      <c r="AG143" s="478" t="s">
        <v>270</v>
      </c>
      <c r="AH143" s="181"/>
      <c r="AI143" s="181"/>
    </row>
    <row r="144" spans="1:35" ht="16.2" customHeight="1" collapsed="1">
      <c r="A144" s="471" t="s">
        <v>1719</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2">
        <f>'別添_計画書（病院及び有床診療所）'!AB128</f>
        <v>0</v>
      </c>
      <c r="AC144" s="642"/>
      <c r="AD144" s="642"/>
      <c r="AE144" s="642"/>
      <c r="AF144" s="642"/>
      <c r="AG144" s="112" t="s">
        <v>270</v>
      </c>
    </row>
    <row r="145" spans="1:35" ht="16.2"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1"/>
      <c r="AC145" s="711"/>
      <c r="AD145" s="711"/>
      <c r="AE145" s="711"/>
      <c r="AF145" s="711"/>
      <c r="AG145" s="479" t="s">
        <v>270</v>
      </c>
    </row>
    <row r="146" spans="1:35" ht="16.2" customHeight="1" collapsed="1">
      <c r="A146" s="95" t="s">
        <v>1720</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5"/>
      <c r="AC146" s="585"/>
      <c r="AD146" s="585"/>
      <c r="AE146" s="585"/>
      <c r="AF146" s="585"/>
      <c r="AG146" s="124" t="s">
        <v>270</v>
      </c>
    </row>
    <row r="147" spans="1:35" ht="16.2"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2">
        <f>AB145-AB143</f>
        <v>0</v>
      </c>
      <c r="AC147" s="712"/>
      <c r="AD147" s="712"/>
      <c r="AE147" s="712"/>
      <c r="AF147" s="712"/>
      <c r="AG147" s="479" t="s">
        <v>270</v>
      </c>
    </row>
    <row r="148" spans="1:35" ht="16.2" customHeight="1" collapsed="1">
      <c r="A148" s="99" t="s">
        <v>1721</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8">
        <f>AB146-AB144</f>
        <v>0</v>
      </c>
      <c r="AC148" s="598"/>
      <c r="AD148" s="598"/>
      <c r="AE148" s="598"/>
      <c r="AF148" s="598"/>
      <c r="AG148" s="124" t="s">
        <v>270</v>
      </c>
    </row>
    <row r="149" spans="1:35" ht="16.2" customHeight="1">
      <c r="A149" s="88"/>
      <c r="B149" s="89" t="s">
        <v>1722</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5"/>
      <c r="AC149" s="585"/>
      <c r="AD149" s="585"/>
      <c r="AE149" s="585"/>
      <c r="AF149" s="585"/>
      <c r="AG149" s="127" t="s">
        <v>270</v>
      </c>
    </row>
    <row r="150" spans="1:35" ht="16.2" customHeight="1" thickBot="1">
      <c r="A150" s="90"/>
      <c r="B150" s="101" t="s">
        <v>1723</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09">
        <f>AB148-AB149</f>
        <v>0</v>
      </c>
      <c r="AC150" s="709"/>
      <c r="AD150" s="709"/>
      <c r="AE150" s="709"/>
      <c r="AF150" s="709"/>
      <c r="AG150" s="127" t="s">
        <v>291</v>
      </c>
    </row>
    <row r="151" spans="1:35" ht="16.350000000000001" customHeight="1" thickTop="1" thickBot="1">
      <c r="A151" s="91"/>
      <c r="B151" s="102" t="s">
        <v>1724</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0">
        <f>IFERROR(AB150/AB144*100,0)</f>
        <v>0</v>
      </c>
      <c r="AC151" s="710"/>
      <c r="AD151" s="710"/>
      <c r="AE151" s="710"/>
      <c r="AF151" s="710"/>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2" customHeight="1" thickBot="1">
      <c r="A153" s="63" t="s">
        <v>1710</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3"/>
      <c r="AB153" s="583"/>
      <c r="AC153" s="583"/>
      <c r="AD153" s="583"/>
      <c r="AE153" s="583"/>
      <c r="AF153" s="583"/>
      <c r="AG153" s="583"/>
      <c r="AH153" s="195"/>
      <c r="AI153" s="195"/>
    </row>
    <row r="154" spans="1:35" ht="16.2" customHeight="1">
      <c r="A154" s="106" t="s">
        <v>1711</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7">
        <f>'別添_計画書（病院及び有床診療所）'!AB138</f>
        <v>0</v>
      </c>
      <c r="AC154" s="707"/>
      <c r="AD154" s="707"/>
      <c r="AE154" s="707"/>
      <c r="AF154" s="707"/>
      <c r="AG154" s="81" t="s">
        <v>289</v>
      </c>
      <c r="AH154" s="181"/>
      <c r="AI154" s="181"/>
    </row>
    <row r="155" spans="1:35" ht="16.2"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6">
        <f>'別添_計画書（病院及び有床診療所）'!AB139</f>
        <v>0</v>
      </c>
      <c r="AC155" s="626"/>
      <c r="AD155" s="626"/>
      <c r="AE155" s="626"/>
      <c r="AF155" s="626"/>
      <c r="AG155" s="323" t="s">
        <v>270</v>
      </c>
      <c r="AH155" s="181"/>
      <c r="AI155" s="181"/>
    </row>
    <row r="156" spans="1:35" ht="16.2" customHeight="1" collapsed="1">
      <c r="A156" s="95" t="s">
        <v>1712</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2">
        <f>'別添_計画書（病院及び有床診療所）'!AB140</f>
        <v>0</v>
      </c>
      <c r="AC156" s="642"/>
      <c r="AD156" s="642"/>
      <c r="AE156" s="642"/>
      <c r="AF156" s="642"/>
      <c r="AG156" s="68" t="s">
        <v>270</v>
      </c>
    </row>
    <row r="157" spans="1:35" ht="16.2"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3"/>
      <c r="AC157" s="713"/>
      <c r="AD157" s="713"/>
      <c r="AE157" s="713"/>
      <c r="AF157" s="713"/>
      <c r="AG157" s="326" t="s">
        <v>270</v>
      </c>
    </row>
    <row r="158" spans="1:35" ht="16.2" customHeight="1" collapsed="1">
      <c r="A158" s="95" t="s">
        <v>1713</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5"/>
      <c r="AC158" s="585"/>
      <c r="AD158" s="585"/>
      <c r="AE158" s="585"/>
      <c r="AF158" s="585"/>
      <c r="AG158" s="70" t="s">
        <v>270</v>
      </c>
    </row>
    <row r="159" spans="1:35" ht="16.2"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4">
        <f>AB157-AB155</f>
        <v>0</v>
      </c>
      <c r="AC159" s="714"/>
      <c r="AD159" s="714"/>
      <c r="AE159" s="714"/>
      <c r="AF159" s="714"/>
      <c r="AG159" s="326" t="s">
        <v>270</v>
      </c>
    </row>
    <row r="160" spans="1:35" ht="16.2" customHeight="1" collapsed="1">
      <c r="A160" s="99" t="s">
        <v>1714</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8">
        <f>AB158-AB156</f>
        <v>0</v>
      </c>
      <c r="AC160" s="598"/>
      <c r="AD160" s="598"/>
      <c r="AE160" s="598"/>
      <c r="AF160" s="598"/>
      <c r="AG160" s="70" t="s">
        <v>270</v>
      </c>
    </row>
    <row r="161" spans="1:34" ht="16.2" customHeight="1">
      <c r="A161" s="88"/>
      <c r="B161" s="89" t="s">
        <v>1715</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5"/>
      <c r="AC161" s="585"/>
      <c r="AD161" s="585"/>
      <c r="AE161" s="585"/>
      <c r="AF161" s="585"/>
      <c r="AG161" s="125" t="s">
        <v>270</v>
      </c>
    </row>
    <row r="162" spans="1:34" ht="16.2" customHeight="1" thickBot="1">
      <c r="A162" s="90"/>
      <c r="B162" s="101" t="s">
        <v>1716</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09">
        <f>AB160-AB161</f>
        <v>0</v>
      </c>
      <c r="AC162" s="709"/>
      <c r="AD162" s="709"/>
      <c r="AE162" s="709"/>
      <c r="AF162" s="709"/>
      <c r="AG162" s="125" t="s">
        <v>291</v>
      </c>
    </row>
    <row r="163" spans="1:34" ht="16.350000000000001" customHeight="1" thickTop="1" thickBot="1">
      <c r="A163" s="91"/>
      <c r="B163" s="102" t="s">
        <v>1717</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0">
        <f>IFERROR(AB162/AB156*100,0)</f>
        <v>0</v>
      </c>
      <c r="AC163" s="710"/>
      <c r="AD163" s="710"/>
      <c r="AE163" s="710"/>
      <c r="AF163" s="710"/>
      <c r="AG163" s="126" t="s">
        <v>292</v>
      </c>
    </row>
    <row r="164" spans="1:34" ht="4.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6"/>
      <c r="G168" s="596"/>
      <c r="H168" s="3" t="s">
        <v>16</v>
      </c>
      <c r="I168" s="596"/>
      <c r="J168" s="596"/>
      <c r="K168" s="3" t="s">
        <v>264</v>
      </c>
      <c r="L168" s="596"/>
      <c r="M168" s="596"/>
      <c r="N168" s="3" t="s">
        <v>18</v>
      </c>
      <c r="O168" s="3"/>
      <c r="P168" s="3"/>
      <c r="Q168" s="3" t="s">
        <v>444</v>
      </c>
      <c r="R168" s="3"/>
      <c r="S168" s="3"/>
      <c r="T168" s="3"/>
      <c r="U168" s="597"/>
      <c r="V168" s="597"/>
      <c r="W168" s="597"/>
      <c r="X168" s="597"/>
      <c r="Y168" s="597"/>
      <c r="Z168" s="597"/>
      <c r="AA168" s="597"/>
      <c r="AB168" s="597"/>
      <c r="AC168" s="597"/>
      <c r="AD168" s="597"/>
      <c r="AE168" s="597"/>
      <c r="AF168" s="597"/>
      <c r="AG168" s="3"/>
    </row>
    <row r="169" spans="1:34" ht="10.95"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95"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68580</xdr:colOff>
                    <xdr:row>53</xdr:row>
                    <xdr:rowOff>175260</xdr:rowOff>
                  </from>
                  <to>
                    <xdr:col>32</xdr:col>
                    <xdr:colOff>144780</xdr:colOff>
                    <xdr:row>55</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2" width="8.69921875" style="176" hidden="1" customWidth="1" outlineLevel="1"/>
    <col min="43" max="43" width="8.69921875" style="4" collapsed="1"/>
    <col min="44"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614" t="s">
        <v>445</v>
      </c>
      <c r="B2" s="614"/>
      <c r="C2" s="614"/>
      <c r="D2" s="614"/>
      <c r="E2" s="614"/>
      <c r="F2" s="614"/>
      <c r="G2" s="614"/>
      <c r="H2" s="614"/>
      <c r="I2" s="614"/>
      <c r="J2" s="614"/>
      <c r="K2" s="614"/>
      <c r="L2" s="614"/>
      <c r="M2" s="614"/>
      <c r="N2" s="614"/>
      <c r="O2" s="614"/>
      <c r="P2" s="614"/>
      <c r="Q2" s="614"/>
      <c r="R2" s="614"/>
      <c r="S2" s="614"/>
      <c r="T2" s="615"/>
      <c r="U2" s="615"/>
      <c r="V2" s="164" t="s">
        <v>256</v>
      </c>
      <c r="W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9" t="s">
        <v>257</v>
      </c>
      <c r="T4" s="609"/>
      <c r="U4" s="609"/>
      <c r="V4" s="609"/>
      <c r="W4" s="609"/>
      <c r="X4" s="718" t="str">
        <f>IF('様式95_外来・在宅ベースアップ評価料（Ⅰ）'!H5=0,"",'様式95_外来・在宅ベースアップ評価料（Ⅰ）'!H5)</f>
        <v/>
      </c>
      <c r="Y4" s="719"/>
      <c r="Z4" s="719"/>
      <c r="AA4" s="719"/>
      <c r="AB4" s="719"/>
      <c r="AC4" s="719"/>
      <c r="AD4" s="719"/>
      <c r="AE4" s="719"/>
      <c r="AF4" s="719"/>
      <c r="AG4" s="720"/>
    </row>
    <row r="5" spans="1:33" ht="16.2" customHeight="1">
      <c r="A5" s="3"/>
      <c r="B5" s="3"/>
      <c r="C5" s="3"/>
      <c r="D5" s="3"/>
      <c r="E5" s="3"/>
      <c r="F5" s="3"/>
      <c r="G5" s="3"/>
      <c r="H5" s="3"/>
      <c r="I5" s="3"/>
      <c r="J5" s="3"/>
      <c r="K5" s="3"/>
      <c r="L5" s="3"/>
      <c r="M5" s="3"/>
      <c r="N5" s="3"/>
      <c r="O5" s="3"/>
      <c r="P5" s="3"/>
      <c r="Q5" s="3"/>
      <c r="R5" s="3"/>
      <c r="S5" s="3" t="s">
        <v>258</v>
      </c>
      <c r="T5" s="3"/>
      <c r="U5" s="3"/>
      <c r="V5" s="3"/>
      <c r="W5" s="3"/>
      <c r="X5" s="718" t="str">
        <f>IF('様式95_外来・在宅ベースアップ評価料（Ⅰ）'!H6=0,"",'様式95_外来・在宅ベースアップ評価料（Ⅰ）'!H6)</f>
        <v/>
      </c>
      <c r="Y5" s="719"/>
      <c r="Z5" s="719"/>
      <c r="AA5" s="719"/>
      <c r="AB5" s="719"/>
      <c r="AC5" s="719"/>
      <c r="AD5" s="719"/>
      <c r="AE5" s="719"/>
      <c r="AF5" s="719"/>
      <c r="AG5" s="720"/>
    </row>
    <row r="6" spans="1:33" ht="16.2"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672" t="s">
        <v>1503</v>
      </c>
      <c r="C8" s="673"/>
      <c r="D8" s="674" t="s">
        <v>261</v>
      </c>
      <c r="E8" s="675"/>
      <c r="F8" s="675"/>
      <c r="G8" s="675"/>
      <c r="H8" s="675"/>
      <c r="I8" s="675"/>
      <c r="J8" s="675"/>
      <c r="K8" s="675"/>
      <c r="L8" s="675"/>
      <c r="M8" s="675"/>
      <c r="N8" s="675"/>
      <c r="O8" s="675"/>
      <c r="P8" s="675"/>
      <c r="Q8" s="675"/>
      <c r="R8" s="675"/>
      <c r="S8" s="675"/>
      <c r="T8" s="675"/>
      <c r="U8" s="675"/>
      <c r="V8" s="675"/>
      <c r="W8" s="675"/>
      <c r="X8" s="675"/>
      <c r="Y8" s="675"/>
      <c r="Z8" s="675"/>
      <c r="AA8" s="3"/>
      <c r="AB8" s="3"/>
      <c r="AC8" s="3"/>
      <c r="AD8" s="3"/>
      <c r="AE8" s="3"/>
      <c r="AF8" s="3"/>
      <c r="AG8" s="413"/>
    </row>
    <row r="9" spans="1:33" ht="16.2" hidden="1" customHeight="1" outlineLevel="1" thickBot="1">
      <c r="A9" s="424"/>
      <c r="B9" s="672" t="s">
        <v>1503</v>
      </c>
      <c r="C9" s="673"/>
      <c r="D9" s="676" t="s">
        <v>262</v>
      </c>
      <c r="E9" s="677"/>
      <c r="F9" s="677"/>
      <c r="G9" s="677"/>
      <c r="H9" s="677"/>
      <c r="I9" s="677"/>
      <c r="J9" s="677"/>
      <c r="K9" s="677"/>
      <c r="L9" s="677"/>
      <c r="M9" s="677"/>
      <c r="N9" s="677"/>
      <c r="O9" s="677"/>
      <c r="P9" s="677"/>
      <c r="Q9" s="677"/>
      <c r="R9" s="677"/>
      <c r="S9" s="677"/>
      <c r="T9" s="677"/>
      <c r="U9" s="677"/>
      <c r="V9" s="677"/>
      <c r="W9" s="677"/>
      <c r="X9" s="677"/>
      <c r="Y9" s="677"/>
      <c r="Z9" s="677"/>
      <c r="AA9" s="3"/>
      <c r="AB9" s="3"/>
      <c r="AC9" s="3"/>
      <c r="AD9" s="3"/>
      <c r="AE9" s="3"/>
      <c r="AF9" s="3"/>
      <c r="AG9" s="413"/>
    </row>
    <row r="10" spans="1:33" ht="16.2"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1692</v>
      </c>
      <c r="B11" s="3"/>
      <c r="C11" s="3"/>
      <c r="D11" s="3"/>
      <c r="E11" s="3"/>
      <c r="F11" s="3"/>
      <c r="L11" s="3"/>
      <c r="M11" s="3"/>
      <c r="N11" s="3"/>
      <c r="O11" s="3"/>
      <c r="P11" s="3"/>
      <c r="Q11" s="3"/>
      <c r="R11" s="3"/>
      <c r="S11" s="3"/>
      <c r="T11" s="3"/>
      <c r="U11" s="3"/>
      <c r="V11" s="3"/>
      <c r="AE11" s="3"/>
      <c r="AF11" s="3"/>
      <c r="AG11" s="413"/>
    </row>
    <row r="12" spans="1:33" ht="16.2" customHeight="1" thickBot="1">
      <c r="B12" s="607" t="s">
        <v>15</v>
      </c>
      <c r="C12" s="650"/>
      <c r="D12" s="650"/>
      <c r="E12" s="715" t="str">
        <f>IF('（別添）_計画書（無床診療所及びⅡを算定する有床診療所）'!E16=0,"",'（別添）_計画書（無床診療所及びⅡを算定する有床診療所）'!E16)</f>
        <v/>
      </c>
      <c r="F12" s="715"/>
      <c r="G12" s="20" t="s">
        <v>16</v>
      </c>
      <c r="H12" s="715" t="str">
        <f>IF('（別添）_計画書（無床診療所及びⅡを算定する有床診療所）'!H16=0,"",'（別添）_計画書（無床診療所及びⅡを算定する有床診療所）'!H16)</f>
        <v/>
      </c>
      <c r="I12" s="715"/>
      <c r="J12" s="20" t="s">
        <v>264</v>
      </c>
      <c r="K12" s="20"/>
      <c r="L12" s="20" t="s">
        <v>265</v>
      </c>
      <c r="M12" s="20" t="s">
        <v>15</v>
      </c>
      <c r="N12" s="20"/>
      <c r="O12" s="715" t="str">
        <f>IF('（別添）_計画書（無床診療所及びⅡを算定する有床診療所）'!O16=0,"",'（別添）_計画書（無床診療所及びⅡを算定する有床診療所）'!O16)</f>
        <v/>
      </c>
      <c r="P12" s="715"/>
      <c r="Q12" s="20" t="s">
        <v>16</v>
      </c>
      <c r="R12" s="715" t="str">
        <f>IF('（別添）_計画書（無床診療所及びⅡを算定する有床診療所）'!R16=0,"",'（別添）_計画書（無床診療所及びⅡを算定する有床診療所）'!R16)</f>
        <v/>
      </c>
      <c r="S12" s="715"/>
      <c r="T12" s="21" t="s">
        <v>264</v>
      </c>
      <c r="V12" s="716">
        <f>'（別添）_計画書（無床診療所及びⅡを算定する有床診療所）'!V16</f>
        <v>1</v>
      </c>
      <c r="W12" s="716"/>
      <c r="X12" s="716"/>
      <c r="Y12" s="717"/>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07" t="s">
        <v>15</v>
      </c>
      <c r="C15" s="650"/>
      <c r="D15" s="650"/>
      <c r="E15" s="715" t="str">
        <f>IF('（別添）_計画書（無床診療所及びⅡを算定する有床診療所）'!E21=0,"",'（別添）_計画書（無床診療所及びⅡを算定する有床診療所）'!E21)</f>
        <v/>
      </c>
      <c r="F15" s="715"/>
      <c r="G15" s="20" t="s">
        <v>16</v>
      </c>
      <c r="H15" s="715" t="str">
        <f>IF('（別添）_計画書（無床診療所及びⅡを算定する有床診療所）'!H21=0,"",'（別添）_計画書（無床診療所及びⅡを算定する有床診療所）'!H21)</f>
        <v/>
      </c>
      <c r="I15" s="715"/>
      <c r="J15" s="20" t="s">
        <v>264</v>
      </c>
      <c r="K15" s="20"/>
      <c r="L15" s="20" t="s">
        <v>265</v>
      </c>
      <c r="M15" s="20" t="s">
        <v>15</v>
      </c>
      <c r="N15" s="20"/>
      <c r="O15" s="608"/>
      <c r="P15" s="608"/>
      <c r="Q15" s="20" t="s">
        <v>16</v>
      </c>
      <c r="R15" s="608"/>
      <c r="S15" s="608"/>
      <c r="T15" s="21" t="s">
        <v>264</v>
      </c>
      <c r="V15" s="716">
        <f>IFERROR(IF(E15=O15,R15-H15+1,IF(O15-E15=1,12-H15+1+R15,IF(O15-E15=2,12-H15+1+R15+12,"エラー"))),1)</f>
        <v>1</v>
      </c>
      <c r="W15" s="716"/>
      <c r="X15" s="716"/>
      <c r="Y15" s="717"/>
      <c r="Z15" s="3" t="s">
        <v>266</v>
      </c>
      <c r="AA15" s="3"/>
      <c r="AG15" s="413"/>
    </row>
    <row r="16" spans="1:33" ht="16.2" customHeight="1">
      <c r="B16" s="28"/>
      <c r="C16" s="28"/>
      <c r="D16" s="28"/>
      <c r="E16" s="28"/>
      <c r="F16" s="28"/>
      <c r="H16" s="28"/>
      <c r="I16" s="28"/>
      <c r="O16" s="28"/>
      <c r="P16" s="28"/>
      <c r="R16" s="28"/>
      <c r="S16" s="28"/>
      <c r="V16" s="483"/>
      <c r="W16" s="483"/>
      <c r="X16" s="483"/>
      <c r="Y16" s="483"/>
    </row>
    <row r="17" spans="1:34" ht="16.2" customHeight="1" thickBot="1">
      <c r="A17" s="482" t="s">
        <v>1759</v>
      </c>
      <c r="B17" s="482"/>
      <c r="C17" s="3"/>
      <c r="D17" s="3"/>
      <c r="E17" s="3"/>
      <c r="F17" s="3"/>
      <c r="G17" s="3"/>
      <c r="H17" s="3"/>
      <c r="I17" s="3"/>
      <c r="J17" s="3"/>
      <c r="K17" s="3"/>
      <c r="L17" s="3"/>
      <c r="M17" s="3"/>
      <c r="N17" s="3"/>
      <c r="O17" s="3"/>
      <c r="P17" s="3"/>
      <c r="Q17" s="3"/>
      <c r="R17" s="3"/>
      <c r="S17" s="3"/>
      <c r="T17" s="3"/>
      <c r="U17" s="3"/>
      <c r="W17" s="338"/>
      <c r="X17" s="721"/>
      <c r="Y17" s="721"/>
      <c r="Z17" s="3"/>
      <c r="AA17" s="3"/>
      <c r="AB17" s="3"/>
      <c r="AC17" s="3"/>
      <c r="AD17" s="3"/>
      <c r="AE17" s="3"/>
      <c r="AF17" s="3"/>
      <c r="AG17" s="413"/>
    </row>
    <row r="18" spans="1:34" ht="16.2"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0" t="s">
        <v>342</v>
      </c>
      <c r="Y18" s="731"/>
      <c r="Z18" s="3"/>
      <c r="AA18" s="3"/>
      <c r="AB18" s="3"/>
      <c r="AC18" s="3"/>
      <c r="AD18" s="3"/>
      <c r="AE18" s="3"/>
      <c r="AF18" s="3"/>
      <c r="AG18" s="413"/>
      <c r="AH18" s="176" t="b">
        <v>1</v>
      </c>
    </row>
    <row r="19" spans="1:34"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2" hidden="1" customHeight="1" outlineLevel="1">
      <c r="A20" s="489" t="s">
        <v>447</v>
      </c>
      <c r="B20" s="427"/>
      <c r="C20" s="427"/>
      <c r="D20" s="427"/>
      <c r="E20" s="427"/>
      <c r="F20" s="427"/>
      <c r="G20" s="427"/>
      <c r="H20" s="427"/>
      <c r="I20" s="427"/>
      <c r="J20" s="427"/>
      <c r="K20" s="427"/>
      <c r="L20" s="427"/>
      <c r="M20" s="427"/>
      <c r="N20" s="427"/>
      <c r="O20" s="427"/>
      <c r="P20" s="427"/>
      <c r="Q20" s="427"/>
      <c r="R20" s="722"/>
      <c r="S20" s="723"/>
      <c r="T20" s="723"/>
      <c r="U20" s="723"/>
      <c r="V20" s="723"/>
      <c r="W20" s="723"/>
      <c r="X20" s="723"/>
      <c r="Y20" s="490"/>
      <c r="Z20" s="490"/>
      <c r="AA20" s="490"/>
      <c r="AB20" s="490"/>
      <c r="AC20" s="724"/>
      <c r="AD20" s="724"/>
      <c r="AE20" s="724"/>
      <c r="AF20" s="724"/>
      <c r="AG20" s="491"/>
    </row>
    <row r="21" spans="1:34" ht="16.2" hidden="1" customHeight="1" outlineLevel="1">
      <c r="A21" s="492"/>
      <c r="B21" s="725" t="s">
        <v>393</v>
      </c>
      <c r="C21" s="725"/>
      <c r="D21" s="725"/>
      <c r="E21" s="725"/>
      <c r="F21" s="725"/>
      <c r="G21" s="725"/>
      <c r="H21" s="725"/>
      <c r="I21" s="725"/>
      <c r="J21" s="725"/>
      <c r="K21" s="725"/>
      <c r="L21" s="725"/>
      <c r="M21" s="725"/>
      <c r="N21" s="725"/>
      <c r="O21" s="725"/>
      <c r="P21" s="725"/>
      <c r="Q21" s="725"/>
      <c r="R21" s="725"/>
      <c r="S21" s="726" t="s">
        <v>394</v>
      </c>
      <c r="T21" s="727"/>
      <c r="U21" s="727"/>
      <c r="V21" s="727"/>
      <c r="W21" s="727"/>
      <c r="X21" s="727"/>
      <c r="Y21" s="728"/>
      <c r="Z21" s="726" t="s">
        <v>347</v>
      </c>
      <c r="AA21" s="727"/>
      <c r="AB21" s="727"/>
      <c r="AC21" s="728"/>
      <c r="AD21" s="726" t="s">
        <v>348</v>
      </c>
      <c r="AE21" s="727"/>
      <c r="AF21" s="727"/>
      <c r="AG21" s="729"/>
    </row>
    <row r="22" spans="1:34" ht="16.2" hidden="1" customHeight="1" outlineLevel="1">
      <c r="A22" s="492"/>
      <c r="B22" s="493" t="s">
        <v>395</v>
      </c>
      <c r="C22" s="494" t="s">
        <v>15</v>
      </c>
      <c r="D22" s="686" t="str">
        <f>E15</f>
        <v/>
      </c>
      <c r="E22" s="686"/>
      <c r="F22" s="495" t="s">
        <v>16</v>
      </c>
      <c r="G22" s="686" t="str">
        <f>H15</f>
        <v/>
      </c>
      <c r="H22" s="686"/>
      <c r="I22" s="495" t="s">
        <v>264</v>
      </c>
      <c r="J22" s="495" t="s">
        <v>396</v>
      </c>
      <c r="K22" s="495" t="s">
        <v>397</v>
      </c>
      <c r="L22" s="495"/>
      <c r="M22" s="687"/>
      <c r="N22" s="687"/>
      <c r="O22" s="496" t="s">
        <v>16</v>
      </c>
      <c r="P22" s="687"/>
      <c r="Q22" s="687"/>
      <c r="R22" s="497" t="s">
        <v>264</v>
      </c>
      <c r="S22" s="733"/>
      <c r="T22" s="689"/>
      <c r="U22" s="689"/>
      <c r="V22" s="689"/>
      <c r="W22" s="689"/>
      <c r="X22" s="689"/>
      <c r="Y22" s="734"/>
      <c r="Z22" s="732" t="str">
        <f>IF(S22="","",VLOOKUP(S22,'リスト（外来）'!C:D,2,FALSE))</f>
        <v/>
      </c>
      <c r="AA22" s="686"/>
      <c r="AB22" s="686"/>
      <c r="AC22" s="498" t="s">
        <v>276</v>
      </c>
      <c r="AD22" s="732" t="str">
        <f>IF(S22="","",VLOOKUP(S22,'リスト（外来）'!C:E,3,FALSE))</f>
        <v/>
      </c>
      <c r="AE22" s="686"/>
      <c r="AF22" s="686"/>
      <c r="AG22" s="499" t="s">
        <v>276</v>
      </c>
    </row>
    <row r="23" spans="1:34" ht="16.2" hidden="1" customHeight="1" outlineLevel="1">
      <c r="A23" s="492"/>
      <c r="B23" s="493" t="s">
        <v>398</v>
      </c>
      <c r="C23" s="494" t="s">
        <v>15</v>
      </c>
      <c r="D23" s="687"/>
      <c r="E23" s="687"/>
      <c r="F23" s="495" t="s">
        <v>16</v>
      </c>
      <c r="G23" s="687"/>
      <c r="H23" s="687"/>
      <c r="I23" s="495" t="s">
        <v>264</v>
      </c>
      <c r="J23" s="495" t="s">
        <v>396</v>
      </c>
      <c r="K23" s="495" t="s">
        <v>397</v>
      </c>
      <c r="L23" s="495"/>
      <c r="M23" s="687"/>
      <c r="N23" s="687"/>
      <c r="O23" s="496" t="s">
        <v>16</v>
      </c>
      <c r="P23" s="687"/>
      <c r="Q23" s="687"/>
      <c r="R23" s="497" t="s">
        <v>264</v>
      </c>
      <c r="S23" s="733"/>
      <c r="T23" s="689"/>
      <c r="U23" s="689"/>
      <c r="V23" s="689"/>
      <c r="W23" s="689"/>
      <c r="X23" s="689"/>
      <c r="Y23" s="734"/>
      <c r="Z23" s="732" t="str">
        <f>IF(S23="","",VLOOKUP(S23,'リスト（外来）'!C:D,2,FALSE))</f>
        <v/>
      </c>
      <c r="AA23" s="686"/>
      <c r="AB23" s="686"/>
      <c r="AC23" s="498" t="s">
        <v>276</v>
      </c>
      <c r="AD23" s="732" t="str">
        <f>IF(S23="","",VLOOKUP(S23,'リスト（外来）'!C:E,3,FALSE))</f>
        <v/>
      </c>
      <c r="AE23" s="686"/>
      <c r="AF23" s="686"/>
      <c r="AG23" s="499" t="s">
        <v>276</v>
      </c>
    </row>
    <row r="24" spans="1:34" ht="16.2" hidden="1" customHeight="1" outlineLevel="1">
      <c r="A24" s="492"/>
      <c r="B24" s="493" t="s">
        <v>399</v>
      </c>
      <c r="C24" s="494" t="s">
        <v>15</v>
      </c>
      <c r="D24" s="687"/>
      <c r="E24" s="687"/>
      <c r="F24" s="495" t="s">
        <v>16</v>
      </c>
      <c r="G24" s="687"/>
      <c r="H24" s="687"/>
      <c r="I24" s="495" t="s">
        <v>264</v>
      </c>
      <c r="J24" s="495" t="s">
        <v>396</v>
      </c>
      <c r="K24" s="495" t="s">
        <v>397</v>
      </c>
      <c r="L24" s="495"/>
      <c r="M24" s="687"/>
      <c r="N24" s="687"/>
      <c r="O24" s="496" t="s">
        <v>16</v>
      </c>
      <c r="P24" s="687"/>
      <c r="Q24" s="687"/>
      <c r="R24" s="497" t="s">
        <v>264</v>
      </c>
      <c r="S24" s="733"/>
      <c r="T24" s="689"/>
      <c r="U24" s="689"/>
      <c r="V24" s="689"/>
      <c r="W24" s="689"/>
      <c r="X24" s="689"/>
      <c r="Y24" s="734"/>
      <c r="Z24" s="732" t="str">
        <f>IF(S24="","",VLOOKUP(S24,'リスト（外来）'!C:D,2,FALSE))</f>
        <v/>
      </c>
      <c r="AA24" s="686"/>
      <c r="AB24" s="686"/>
      <c r="AC24" s="498" t="s">
        <v>276</v>
      </c>
      <c r="AD24" s="732" t="str">
        <f>IF(S24="","",VLOOKUP(S24,'リスト（外来）'!C:E,3,FALSE))</f>
        <v/>
      </c>
      <c r="AE24" s="686"/>
      <c r="AF24" s="686"/>
      <c r="AG24" s="499" t="s">
        <v>276</v>
      </c>
    </row>
    <row r="25" spans="1:34" ht="16.2" hidden="1" customHeight="1" outlineLevel="1">
      <c r="A25" s="492"/>
      <c r="B25" s="500" t="s">
        <v>400</v>
      </c>
      <c r="C25" s="494" t="s">
        <v>15</v>
      </c>
      <c r="D25" s="687"/>
      <c r="E25" s="687"/>
      <c r="F25" s="495" t="s">
        <v>16</v>
      </c>
      <c r="G25" s="687"/>
      <c r="H25" s="687"/>
      <c r="I25" s="495" t="s">
        <v>264</v>
      </c>
      <c r="J25" s="495" t="s">
        <v>396</v>
      </c>
      <c r="K25" s="495" t="s">
        <v>397</v>
      </c>
      <c r="L25" s="495"/>
      <c r="M25" s="687"/>
      <c r="N25" s="687"/>
      <c r="O25" s="496" t="s">
        <v>16</v>
      </c>
      <c r="P25" s="687"/>
      <c r="Q25" s="687"/>
      <c r="R25" s="497" t="s">
        <v>264</v>
      </c>
      <c r="S25" s="733"/>
      <c r="T25" s="689"/>
      <c r="U25" s="689"/>
      <c r="V25" s="689"/>
      <c r="W25" s="689"/>
      <c r="X25" s="689"/>
      <c r="Y25" s="734"/>
      <c r="Z25" s="732" t="str">
        <f>IF(S25="","",VLOOKUP(S25,'リスト（外来）'!C:D,2,FALSE))</f>
        <v/>
      </c>
      <c r="AA25" s="686"/>
      <c r="AB25" s="686"/>
      <c r="AC25" s="498" t="s">
        <v>276</v>
      </c>
      <c r="AD25" s="732" t="str">
        <f>IF(S25="","",VLOOKUP(S25,'リスト（外来）'!C:E,3,FALSE))</f>
        <v/>
      </c>
      <c r="AE25" s="686"/>
      <c r="AF25" s="686"/>
      <c r="AG25" s="499" t="s">
        <v>276</v>
      </c>
    </row>
    <row r="26" spans="1:34"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0"/>
      <c r="AD26" s="740"/>
      <c r="AE26" s="740"/>
      <c r="AF26" s="740"/>
      <c r="AG26" s="499"/>
    </row>
    <row r="27" spans="1:34" ht="16.2" hidden="1" customHeight="1" outlineLevel="1">
      <c r="A27" s="492"/>
      <c r="B27" s="726" t="s">
        <v>393</v>
      </c>
      <c r="C27" s="727"/>
      <c r="D27" s="727"/>
      <c r="E27" s="727"/>
      <c r="F27" s="727"/>
      <c r="G27" s="727"/>
      <c r="H27" s="727"/>
      <c r="I27" s="727"/>
      <c r="J27" s="727"/>
      <c r="K27" s="727"/>
      <c r="L27" s="727"/>
      <c r="M27" s="727"/>
      <c r="N27" s="727"/>
      <c r="O27" s="727"/>
      <c r="P27" s="727"/>
      <c r="Q27" s="727"/>
      <c r="R27" s="728"/>
      <c r="S27" s="726" t="s">
        <v>448</v>
      </c>
      <c r="T27" s="727"/>
      <c r="U27" s="727"/>
      <c r="V27" s="727"/>
      <c r="W27" s="727"/>
      <c r="X27" s="727"/>
      <c r="Y27" s="728"/>
      <c r="Z27" s="727" t="s">
        <v>449</v>
      </c>
      <c r="AA27" s="727"/>
      <c r="AB27" s="727"/>
      <c r="AC27" s="727"/>
      <c r="AD27" s="727"/>
      <c r="AE27" s="727"/>
      <c r="AF27" s="727"/>
      <c r="AG27" s="729"/>
    </row>
    <row r="28" spans="1:34" ht="16.2" hidden="1" customHeight="1" outlineLevel="1">
      <c r="A28" s="492"/>
      <c r="B28" s="493" t="s">
        <v>395</v>
      </c>
      <c r="C28" s="494" t="s">
        <v>15</v>
      </c>
      <c r="D28" s="686" t="str">
        <f>IF(D22="","",D22)</f>
        <v/>
      </c>
      <c r="E28" s="686"/>
      <c r="F28" s="495" t="s">
        <v>16</v>
      </c>
      <c r="G28" s="686" t="str">
        <f>IF(G22="","",G22)</f>
        <v/>
      </c>
      <c r="H28" s="686"/>
      <c r="I28" s="495" t="s">
        <v>264</v>
      </c>
      <c r="J28" s="495" t="s">
        <v>396</v>
      </c>
      <c r="K28" s="495" t="s">
        <v>397</v>
      </c>
      <c r="L28" s="495"/>
      <c r="M28" s="735" t="str">
        <f>IF(M22="","",M22)</f>
        <v/>
      </c>
      <c r="N28" s="735"/>
      <c r="O28" s="496" t="s">
        <v>16</v>
      </c>
      <c r="P28" s="735" t="str">
        <f>IF(P22="","",P22)</f>
        <v/>
      </c>
      <c r="Q28" s="735"/>
      <c r="R28" s="497" t="s">
        <v>264</v>
      </c>
      <c r="S28" s="736"/>
      <c r="T28" s="737"/>
      <c r="U28" s="737"/>
      <c r="V28" s="737"/>
      <c r="W28" s="737"/>
      <c r="X28" s="737"/>
      <c r="Y28" s="502" t="s">
        <v>278</v>
      </c>
      <c r="Z28" s="738"/>
      <c r="AA28" s="739"/>
      <c r="AB28" s="739"/>
      <c r="AC28" s="739"/>
      <c r="AD28" s="739"/>
      <c r="AE28" s="739"/>
      <c r="AF28" s="739"/>
      <c r="AG28" s="499" t="s">
        <v>278</v>
      </c>
    </row>
    <row r="29" spans="1:34" ht="16.2" hidden="1" customHeight="1" outlineLevel="1">
      <c r="A29" s="492"/>
      <c r="B29" s="493" t="s">
        <v>398</v>
      </c>
      <c r="C29" s="494" t="s">
        <v>15</v>
      </c>
      <c r="D29" s="735" t="str">
        <f>IF(D23="","",D23)</f>
        <v/>
      </c>
      <c r="E29" s="735"/>
      <c r="F29" s="495" t="s">
        <v>16</v>
      </c>
      <c r="G29" s="735" t="str">
        <f>IF(G23="","",G23)</f>
        <v/>
      </c>
      <c r="H29" s="735"/>
      <c r="I29" s="495" t="s">
        <v>264</v>
      </c>
      <c r="J29" s="495" t="s">
        <v>396</v>
      </c>
      <c r="K29" s="495" t="s">
        <v>397</v>
      </c>
      <c r="L29" s="495"/>
      <c r="M29" s="735" t="str">
        <f>IF(M23="","",M23)</f>
        <v/>
      </c>
      <c r="N29" s="735"/>
      <c r="O29" s="496" t="s">
        <v>16</v>
      </c>
      <c r="P29" s="735" t="str">
        <f>IF(P23="","",P23)</f>
        <v/>
      </c>
      <c r="Q29" s="735"/>
      <c r="R29" s="497" t="s">
        <v>264</v>
      </c>
      <c r="S29" s="736"/>
      <c r="T29" s="737"/>
      <c r="U29" s="737"/>
      <c r="V29" s="737"/>
      <c r="W29" s="737"/>
      <c r="X29" s="737"/>
      <c r="Y29" s="502" t="s">
        <v>278</v>
      </c>
      <c r="Z29" s="738"/>
      <c r="AA29" s="739"/>
      <c r="AB29" s="739"/>
      <c r="AC29" s="739"/>
      <c r="AD29" s="739"/>
      <c r="AE29" s="739"/>
      <c r="AF29" s="739"/>
      <c r="AG29" s="499" t="s">
        <v>278</v>
      </c>
    </row>
    <row r="30" spans="1:34" ht="16.2" hidden="1" customHeight="1" outlineLevel="1">
      <c r="A30" s="492"/>
      <c r="B30" s="493" t="s">
        <v>399</v>
      </c>
      <c r="C30" s="494" t="s">
        <v>15</v>
      </c>
      <c r="D30" s="735" t="str">
        <f>IF(D24="","",D24)</f>
        <v/>
      </c>
      <c r="E30" s="735"/>
      <c r="F30" s="495" t="s">
        <v>16</v>
      </c>
      <c r="G30" s="735" t="str">
        <f>IF(G24="","",G24)</f>
        <v/>
      </c>
      <c r="H30" s="735"/>
      <c r="I30" s="495" t="s">
        <v>264</v>
      </c>
      <c r="J30" s="495" t="s">
        <v>396</v>
      </c>
      <c r="K30" s="495" t="s">
        <v>397</v>
      </c>
      <c r="L30" s="495"/>
      <c r="M30" s="735" t="str">
        <f>IF(M24="","",M24)</f>
        <v/>
      </c>
      <c r="N30" s="735"/>
      <c r="O30" s="496" t="s">
        <v>16</v>
      </c>
      <c r="P30" s="735" t="str">
        <f>IF(P24="","",P24)</f>
        <v/>
      </c>
      <c r="Q30" s="735"/>
      <c r="R30" s="497" t="s">
        <v>264</v>
      </c>
      <c r="S30" s="736"/>
      <c r="T30" s="737"/>
      <c r="U30" s="737"/>
      <c r="V30" s="737"/>
      <c r="W30" s="737"/>
      <c r="X30" s="737"/>
      <c r="Y30" s="502" t="s">
        <v>278</v>
      </c>
      <c r="Z30" s="738"/>
      <c r="AA30" s="739"/>
      <c r="AB30" s="739"/>
      <c r="AC30" s="739"/>
      <c r="AD30" s="739"/>
      <c r="AE30" s="739"/>
      <c r="AF30" s="739"/>
      <c r="AG30" s="499" t="s">
        <v>278</v>
      </c>
    </row>
    <row r="31" spans="1:34" ht="16.2" hidden="1" customHeight="1" outlineLevel="1">
      <c r="A31" s="503"/>
      <c r="B31" s="500" t="s">
        <v>400</v>
      </c>
      <c r="C31" s="494" t="s">
        <v>15</v>
      </c>
      <c r="D31" s="735" t="str">
        <f>IF(D25="","",D25)</f>
        <v/>
      </c>
      <c r="E31" s="735"/>
      <c r="F31" s="495" t="s">
        <v>16</v>
      </c>
      <c r="G31" s="735" t="str">
        <f>IF(G25="","",G25)</f>
        <v/>
      </c>
      <c r="H31" s="735"/>
      <c r="I31" s="495" t="s">
        <v>264</v>
      </c>
      <c r="J31" s="495" t="s">
        <v>396</v>
      </c>
      <c r="K31" s="495" t="s">
        <v>397</v>
      </c>
      <c r="L31" s="495"/>
      <c r="M31" s="735" t="str">
        <f>IF(M25="","",M25)</f>
        <v/>
      </c>
      <c r="N31" s="735"/>
      <c r="O31" s="496" t="s">
        <v>16</v>
      </c>
      <c r="P31" s="735" t="str">
        <f>IF(P25="","",P25)</f>
        <v/>
      </c>
      <c r="Q31" s="735"/>
      <c r="R31" s="497" t="s">
        <v>264</v>
      </c>
      <c r="S31" s="736"/>
      <c r="T31" s="737"/>
      <c r="U31" s="737"/>
      <c r="V31" s="737"/>
      <c r="W31" s="737"/>
      <c r="X31" s="737"/>
      <c r="Y31" s="502" t="s">
        <v>278</v>
      </c>
      <c r="Z31" s="738"/>
      <c r="AA31" s="739"/>
      <c r="AB31" s="739"/>
      <c r="AC31" s="739"/>
      <c r="AD31" s="739"/>
      <c r="AE31" s="739"/>
      <c r="AF31" s="739"/>
      <c r="AG31" s="499" t="s">
        <v>278</v>
      </c>
    </row>
    <row r="32" spans="1:34" ht="16.2" hidden="1" customHeight="1" outlineLevel="1">
      <c r="A32" s="492"/>
      <c r="B32" s="745" t="s">
        <v>403</v>
      </c>
      <c r="C32" s="746"/>
      <c r="D32" s="746"/>
      <c r="E32" s="746"/>
      <c r="F32" s="746"/>
      <c r="G32" s="746"/>
      <c r="H32" s="746"/>
      <c r="I32" s="746"/>
      <c r="J32" s="746"/>
      <c r="K32" s="746"/>
      <c r="L32" s="746"/>
      <c r="M32" s="746"/>
      <c r="N32" s="746"/>
      <c r="O32" s="746"/>
      <c r="P32" s="746"/>
      <c r="Q32" s="746"/>
      <c r="R32" s="747"/>
      <c r="S32" s="748">
        <f>SUM(S28:X31)</f>
        <v>0</v>
      </c>
      <c r="T32" s="749"/>
      <c r="U32" s="749"/>
      <c r="V32" s="749"/>
      <c r="W32" s="749"/>
      <c r="X32" s="749"/>
      <c r="Y32" s="502" t="s">
        <v>278</v>
      </c>
      <c r="Z32" s="750">
        <f>SUM(Z28:AF31)</f>
        <v>0</v>
      </c>
      <c r="AA32" s="694"/>
      <c r="AB32" s="694"/>
      <c r="AC32" s="694"/>
      <c r="AD32" s="694"/>
      <c r="AE32" s="694"/>
      <c r="AF32" s="694"/>
      <c r="AG32" s="499" t="s">
        <v>278</v>
      </c>
    </row>
    <row r="33" spans="1:43" ht="16.2"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1"/>
      <c r="AD33" s="751"/>
      <c r="AE33" s="751"/>
      <c r="AF33" s="751"/>
      <c r="AG33" s="505"/>
    </row>
    <row r="34" spans="1:43" ht="16.2" hidden="1" customHeight="1" outlineLevel="1">
      <c r="A34" s="492"/>
      <c r="B34" s="726" t="s">
        <v>393</v>
      </c>
      <c r="C34" s="727"/>
      <c r="D34" s="727"/>
      <c r="E34" s="727"/>
      <c r="F34" s="727"/>
      <c r="G34" s="727"/>
      <c r="H34" s="727"/>
      <c r="I34" s="727"/>
      <c r="J34" s="727"/>
      <c r="K34" s="727"/>
      <c r="L34" s="727"/>
      <c r="M34" s="727"/>
      <c r="N34" s="727"/>
      <c r="O34" s="727"/>
      <c r="P34" s="727"/>
      <c r="Q34" s="727"/>
      <c r="R34" s="728"/>
      <c r="S34" s="726" t="s">
        <v>451</v>
      </c>
      <c r="T34" s="727"/>
      <c r="U34" s="727"/>
      <c r="V34" s="727"/>
      <c r="W34" s="727"/>
      <c r="X34" s="727"/>
      <c r="Y34" s="728"/>
      <c r="Z34" s="727" t="s">
        <v>452</v>
      </c>
      <c r="AA34" s="727"/>
      <c r="AB34" s="727"/>
      <c r="AC34" s="727"/>
      <c r="AD34" s="727"/>
      <c r="AE34" s="727"/>
      <c r="AF34" s="727"/>
      <c r="AG34" s="729"/>
    </row>
    <row r="35" spans="1:43" ht="16.2" hidden="1" customHeight="1" outlineLevel="1">
      <c r="A35" s="492"/>
      <c r="B35" s="493" t="s">
        <v>395</v>
      </c>
      <c r="C35" s="494" t="s">
        <v>15</v>
      </c>
      <c r="D35" s="686" t="str">
        <f>IF(D22="","",D22)</f>
        <v/>
      </c>
      <c r="E35" s="686"/>
      <c r="F35" s="495" t="s">
        <v>16</v>
      </c>
      <c r="G35" s="686" t="str">
        <f>IF(G22="","",G22)</f>
        <v/>
      </c>
      <c r="H35" s="686"/>
      <c r="I35" s="495" t="s">
        <v>264</v>
      </c>
      <c r="J35" s="495" t="s">
        <v>396</v>
      </c>
      <c r="K35" s="495" t="s">
        <v>397</v>
      </c>
      <c r="L35" s="495"/>
      <c r="M35" s="735" t="str">
        <f>IF(M22="","",M22)</f>
        <v/>
      </c>
      <c r="N35" s="735"/>
      <c r="O35" s="496" t="s">
        <v>16</v>
      </c>
      <c r="P35" s="735" t="str">
        <f>IF(P22="","",P22)</f>
        <v/>
      </c>
      <c r="Q35" s="735"/>
      <c r="R35" s="496" t="s">
        <v>264</v>
      </c>
      <c r="S35" s="741" t="str">
        <f>IFERROR(S28*Z22*10,"")</f>
        <v/>
      </c>
      <c r="T35" s="742"/>
      <c r="U35" s="742"/>
      <c r="V35" s="742"/>
      <c r="W35" s="742"/>
      <c r="X35" s="742"/>
      <c r="Y35" s="502" t="s">
        <v>270</v>
      </c>
      <c r="Z35" s="743" t="str">
        <f>IFERROR(Z28*AD22*10,"")</f>
        <v/>
      </c>
      <c r="AA35" s="744"/>
      <c r="AB35" s="744"/>
      <c r="AC35" s="744"/>
      <c r="AD35" s="744"/>
      <c r="AE35" s="744"/>
      <c r="AF35" s="744"/>
      <c r="AG35" s="499" t="s">
        <v>270</v>
      </c>
    </row>
    <row r="36" spans="1:43" ht="16.2" hidden="1" customHeight="1" outlineLevel="1">
      <c r="A36" s="492"/>
      <c r="B36" s="493" t="s">
        <v>398</v>
      </c>
      <c r="C36" s="494" t="s">
        <v>15</v>
      </c>
      <c r="D36" s="735" t="str">
        <f>IF(D23="","",D23)</f>
        <v/>
      </c>
      <c r="E36" s="735"/>
      <c r="F36" s="495" t="s">
        <v>16</v>
      </c>
      <c r="G36" s="735" t="str">
        <f>IF(G23="","",G23)</f>
        <v/>
      </c>
      <c r="H36" s="735"/>
      <c r="I36" s="495" t="s">
        <v>264</v>
      </c>
      <c r="J36" s="495" t="s">
        <v>396</v>
      </c>
      <c r="K36" s="495" t="s">
        <v>397</v>
      </c>
      <c r="L36" s="495"/>
      <c r="M36" s="735" t="str">
        <f>IF(M23="","",M23)</f>
        <v/>
      </c>
      <c r="N36" s="735"/>
      <c r="O36" s="496" t="s">
        <v>16</v>
      </c>
      <c r="P36" s="735" t="str">
        <f>IF(P23="","",P23)</f>
        <v/>
      </c>
      <c r="Q36" s="735"/>
      <c r="R36" s="496" t="s">
        <v>264</v>
      </c>
      <c r="S36" s="741" t="str">
        <f t="shared" ref="S36:S38" si="0">IFERROR(S29*Z23*10,"")</f>
        <v/>
      </c>
      <c r="T36" s="742"/>
      <c r="U36" s="742"/>
      <c r="V36" s="742"/>
      <c r="W36" s="742"/>
      <c r="X36" s="742"/>
      <c r="Y36" s="502" t="s">
        <v>270</v>
      </c>
      <c r="Z36" s="743" t="str">
        <f t="shared" ref="Z36:Z38" si="1">IFERROR(Z29*AD23*10,"")</f>
        <v/>
      </c>
      <c r="AA36" s="744"/>
      <c r="AB36" s="744"/>
      <c r="AC36" s="744"/>
      <c r="AD36" s="744"/>
      <c r="AE36" s="744"/>
      <c r="AF36" s="744"/>
      <c r="AG36" s="499" t="s">
        <v>270</v>
      </c>
    </row>
    <row r="37" spans="1:43" ht="16.2" hidden="1" customHeight="1" outlineLevel="1">
      <c r="A37" s="492"/>
      <c r="B37" s="493" t="s">
        <v>399</v>
      </c>
      <c r="C37" s="494" t="s">
        <v>15</v>
      </c>
      <c r="D37" s="735" t="str">
        <f>IF(D24="","",D24)</f>
        <v/>
      </c>
      <c r="E37" s="735"/>
      <c r="F37" s="495" t="s">
        <v>16</v>
      </c>
      <c r="G37" s="735" t="str">
        <f>IF(G24="","",G24)</f>
        <v/>
      </c>
      <c r="H37" s="735"/>
      <c r="I37" s="495" t="s">
        <v>264</v>
      </c>
      <c r="J37" s="495" t="s">
        <v>396</v>
      </c>
      <c r="K37" s="495" t="s">
        <v>397</v>
      </c>
      <c r="L37" s="495"/>
      <c r="M37" s="735" t="str">
        <f>IF(M24="","",M24)</f>
        <v/>
      </c>
      <c r="N37" s="735"/>
      <c r="O37" s="496" t="s">
        <v>16</v>
      </c>
      <c r="P37" s="735" t="str">
        <f>IF(P24="","",P24)</f>
        <v/>
      </c>
      <c r="Q37" s="735"/>
      <c r="R37" s="496" t="s">
        <v>264</v>
      </c>
      <c r="S37" s="741" t="str">
        <f t="shared" si="0"/>
        <v/>
      </c>
      <c r="T37" s="742"/>
      <c r="U37" s="742"/>
      <c r="V37" s="742"/>
      <c r="W37" s="742"/>
      <c r="X37" s="742"/>
      <c r="Y37" s="502" t="s">
        <v>270</v>
      </c>
      <c r="Z37" s="743" t="str">
        <f t="shared" si="1"/>
        <v/>
      </c>
      <c r="AA37" s="744"/>
      <c r="AB37" s="744"/>
      <c r="AC37" s="744"/>
      <c r="AD37" s="744"/>
      <c r="AE37" s="744"/>
      <c r="AF37" s="744"/>
      <c r="AG37" s="499" t="s">
        <v>270</v>
      </c>
    </row>
    <row r="38" spans="1:43" ht="16.2" hidden="1" customHeight="1" outlineLevel="1">
      <c r="A38" s="492"/>
      <c r="B38" s="506" t="s">
        <v>400</v>
      </c>
      <c r="C38" s="507" t="s">
        <v>15</v>
      </c>
      <c r="D38" s="735" t="str">
        <f>IF(D25="","",D25)</f>
        <v/>
      </c>
      <c r="E38" s="735"/>
      <c r="F38" s="495" t="s">
        <v>16</v>
      </c>
      <c r="G38" s="735" t="str">
        <f>IF(G25="","",G25)</f>
        <v/>
      </c>
      <c r="H38" s="735"/>
      <c r="I38" s="495" t="s">
        <v>264</v>
      </c>
      <c r="J38" s="495" t="s">
        <v>396</v>
      </c>
      <c r="K38" s="495" t="s">
        <v>397</v>
      </c>
      <c r="L38" s="495"/>
      <c r="M38" s="735" t="str">
        <f>IF(M25="","",M25)</f>
        <v/>
      </c>
      <c r="N38" s="735"/>
      <c r="O38" s="496" t="s">
        <v>16</v>
      </c>
      <c r="P38" s="735" t="str">
        <f>IF(P25="","",P25)</f>
        <v/>
      </c>
      <c r="Q38" s="735"/>
      <c r="R38" s="496" t="s">
        <v>264</v>
      </c>
      <c r="S38" s="741" t="str">
        <f t="shared" si="0"/>
        <v/>
      </c>
      <c r="T38" s="742"/>
      <c r="U38" s="742"/>
      <c r="V38" s="742"/>
      <c r="W38" s="742"/>
      <c r="X38" s="742"/>
      <c r="Y38" s="502" t="s">
        <v>270</v>
      </c>
      <c r="Z38" s="743" t="str">
        <f t="shared" si="1"/>
        <v/>
      </c>
      <c r="AA38" s="744"/>
      <c r="AB38" s="744"/>
      <c r="AC38" s="744"/>
      <c r="AD38" s="744"/>
      <c r="AE38" s="744"/>
      <c r="AF38" s="744"/>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3"/>
      <c r="AA39" s="687"/>
      <c r="AB39" s="687"/>
      <c r="AC39" s="687"/>
      <c r="AD39" s="687"/>
      <c r="AE39" s="687"/>
      <c r="AF39" s="687"/>
      <c r="AG39" s="499" t="s">
        <v>270</v>
      </c>
      <c r="AH39" s="206"/>
      <c r="AI39" s="206"/>
      <c r="AJ39" s="206"/>
      <c r="AK39" s="206"/>
      <c r="AL39" s="206"/>
      <c r="AM39" s="206"/>
      <c r="AN39" s="206"/>
      <c r="AO39" s="206"/>
      <c r="AP39" s="206"/>
    </row>
    <row r="40" spans="1:43" s="49" customFormat="1" ht="16.2"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3"/>
      <c r="AA40" s="687"/>
      <c r="AB40" s="687"/>
      <c r="AC40" s="687"/>
      <c r="AD40" s="687"/>
      <c r="AE40" s="687"/>
      <c r="AF40" s="687"/>
      <c r="AG40" s="499" t="s">
        <v>270</v>
      </c>
      <c r="AH40" s="206"/>
      <c r="AI40" s="206"/>
      <c r="AJ40" s="206"/>
      <c r="AK40" s="206"/>
      <c r="AL40" s="206"/>
      <c r="AM40" s="206"/>
      <c r="AN40" s="206"/>
      <c r="AO40" s="206"/>
      <c r="AP40" s="206"/>
    </row>
    <row r="41" spans="1:43" ht="16.2" hidden="1" customHeight="1" outlineLevel="1" thickBot="1">
      <c r="A41" s="509"/>
      <c r="B41" s="754" t="s">
        <v>403</v>
      </c>
      <c r="C41" s="755"/>
      <c r="D41" s="755"/>
      <c r="E41" s="755"/>
      <c r="F41" s="755"/>
      <c r="G41" s="755"/>
      <c r="H41" s="755"/>
      <c r="I41" s="755"/>
      <c r="J41" s="755"/>
      <c r="K41" s="755"/>
      <c r="L41" s="755"/>
      <c r="M41" s="755"/>
      <c r="N41" s="755"/>
      <c r="O41" s="755"/>
      <c r="P41" s="755"/>
      <c r="Q41" s="755"/>
      <c r="R41" s="755"/>
      <c r="S41" s="755"/>
      <c r="T41" s="755"/>
      <c r="U41" s="755"/>
      <c r="V41" s="755"/>
      <c r="W41" s="755"/>
      <c r="X41" s="755"/>
      <c r="Y41" s="756"/>
      <c r="Z41" s="757">
        <f>IFERROR(SUM(S35:X38)+SUM(Z35:AF38)-Z39+Z40,0)</f>
        <v>0</v>
      </c>
      <c r="AA41" s="664"/>
      <c r="AB41" s="664"/>
      <c r="AC41" s="664"/>
      <c r="AD41" s="664"/>
      <c r="AE41" s="664"/>
      <c r="AF41" s="664"/>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2"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3"/>
      <c r="AC43" s="703"/>
      <c r="AD43" s="703"/>
      <c r="AE43" s="703"/>
      <c r="AF43" s="703"/>
      <c r="AG43" s="37" t="s">
        <v>270</v>
      </c>
      <c r="AQ43" s="176"/>
    </row>
    <row r="44" spans="1:43" ht="16.2"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c r="AQ44" s="176"/>
    </row>
    <row r="45" spans="1:43" ht="16.2"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2"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SUM(AB43:AF44)</f>
        <v>0</v>
      </c>
      <c r="AC46" s="704"/>
      <c r="AD46" s="704"/>
      <c r="AE46" s="704"/>
      <c r="AF46" s="704"/>
      <c r="AG46" s="21" t="s">
        <v>270</v>
      </c>
      <c r="AQ46" s="176"/>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c r="AQ50" s="176"/>
    </row>
    <row r="51" spans="1:43" ht="16.2"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c r="AQ51" s="176"/>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2"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2"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758">
        <f>AB46-AB50+AB51</f>
        <v>0</v>
      </c>
      <c r="AC54" s="758"/>
      <c r="AD54" s="758"/>
      <c r="AE54" s="758"/>
      <c r="AF54" s="758"/>
      <c r="AG54" s="9" t="s">
        <v>270</v>
      </c>
      <c r="AQ54" s="176"/>
    </row>
    <row r="55" spans="1:43" ht="15.6" customHeight="1" thickBot="1">
      <c r="A55" s="759" t="s">
        <v>1760</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1"/>
      <c r="AC55" s="761"/>
      <c r="AD55" s="761"/>
      <c r="AE55" s="761"/>
      <c r="AF55" s="761"/>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2" t="str">
        <f>IF(AH55=TRUE,"問題なし","問題あり")</f>
        <v>問題あり</v>
      </c>
      <c r="AC56" s="762"/>
      <c r="AD56" s="762"/>
      <c r="AE56" s="762"/>
      <c r="AF56" s="762"/>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2"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63"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39" t="s">
        <v>270</v>
      </c>
    </row>
    <row r="61" spans="1:43" ht="16.2"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f>Z41</f>
        <v>0</v>
      </c>
      <c r="AC61" s="626"/>
      <c r="AD61" s="626"/>
      <c r="AE61" s="626"/>
      <c r="AF61" s="626"/>
      <c r="AG61" s="339" t="s">
        <v>270</v>
      </c>
    </row>
    <row r="62" spans="1:43" s="49" customFormat="1"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2"/>
      <c r="AC62" s="752"/>
      <c r="AD62" s="752"/>
      <c r="AE62" s="752"/>
      <c r="AF62" s="752"/>
      <c r="AG62" s="362" t="s">
        <v>270</v>
      </c>
      <c r="AH62" s="206"/>
      <c r="AI62" s="206"/>
      <c r="AJ62" s="206"/>
      <c r="AK62" s="206"/>
      <c r="AL62" s="206"/>
      <c r="AM62" s="206"/>
      <c r="AN62" s="206"/>
      <c r="AO62" s="206"/>
      <c r="AP62" s="206"/>
    </row>
    <row r="63" spans="1:43" s="49" customFormat="1" ht="16.2"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2"/>
      <c r="AC63" s="752"/>
      <c r="AD63" s="752"/>
      <c r="AE63" s="752"/>
      <c r="AF63" s="752"/>
      <c r="AG63" s="362" t="s">
        <v>270</v>
      </c>
      <c r="AH63" s="206"/>
      <c r="AI63" s="206"/>
      <c r="AJ63" s="206"/>
      <c r="AK63" s="206"/>
      <c r="AL63" s="206"/>
      <c r="AM63" s="206"/>
      <c r="AN63" s="206"/>
      <c r="AO63" s="206"/>
      <c r="AP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39"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v>0</v>
      </c>
      <c r="AC65" s="697"/>
      <c r="AD65" s="697"/>
      <c r="AE65" s="697"/>
      <c r="AF65" s="697"/>
      <c r="AG65" s="339"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8">
        <f>AB59-SUM(AB64:AF65)</f>
        <v>0</v>
      </c>
      <c r="AC66" s="698"/>
      <c r="AD66" s="698"/>
      <c r="AE66" s="698"/>
      <c r="AF66" s="698"/>
      <c r="AG66" s="315" t="s">
        <v>270</v>
      </c>
    </row>
    <row r="67" spans="1:43" ht="16.2" hidden="1" customHeight="1" outlineLevel="1" thickBot="1">
      <c r="A67" s="763" t="s">
        <v>412</v>
      </c>
      <c r="B67" s="764"/>
      <c r="C67" s="764"/>
      <c r="D67" s="764"/>
      <c r="E67" s="764"/>
      <c r="F67" s="764"/>
      <c r="G67" s="764"/>
      <c r="H67" s="764"/>
      <c r="I67" s="764"/>
      <c r="J67" s="764"/>
      <c r="K67" s="764"/>
      <c r="L67" s="764"/>
      <c r="M67" s="764"/>
      <c r="N67" s="764"/>
      <c r="O67" s="764"/>
      <c r="P67" s="764"/>
      <c r="Q67" s="764"/>
      <c r="R67" s="764"/>
      <c r="S67" s="764"/>
      <c r="T67" s="764"/>
      <c r="U67" s="764"/>
      <c r="V67" s="764"/>
      <c r="W67" s="764"/>
      <c r="X67" s="764"/>
      <c r="Y67" s="764"/>
      <c r="Z67" s="764"/>
      <c r="AA67" s="764"/>
      <c r="AB67" s="765"/>
      <c r="AC67" s="765"/>
      <c r="AD67" s="765"/>
      <c r="AE67" s="765"/>
      <c r="AF67" s="765"/>
      <c r="AG67" s="384"/>
      <c r="AH67" s="353" t="b">
        <v>0</v>
      </c>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6" t="str">
        <f>IF(AH67=TRUE,"問題なし","問題あり")</f>
        <v>問題あり</v>
      </c>
      <c r="AC68" s="766"/>
      <c r="AD68" s="766"/>
      <c r="AE68" s="766"/>
      <c r="AF68" s="766"/>
      <c r="AG68" s="355"/>
      <c r="AH68" s="353"/>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2"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2"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4">
        <f>'（別添）_計画書（無床診療所及びⅡを算定する有床診療所）'!AB74</f>
        <v>0</v>
      </c>
      <c r="AC85" s="624"/>
      <c r="AD85" s="624"/>
      <c r="AE85" s="624"/>
      <c r="AF85" s="624"/>
      <c r="AG85" s="78" t="s">
        <v>289</v>
      </c>
    </row>
    <row r="86" spans="1:43" ht="16.2"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2">
        <f>'（別添）_計画書（無床診療所及びⅡを算定する有床診療所）'!AB75</f>
        <v>0</v>
      </c>
      <c r="AC86" s="612"/>
      <c r="AD86" s="612"/>
      <c r="AE86" s="612"/>
      <c r="AF86" s="612"/>
      <c r="AG86" s="118" t="s">
        <v>270</v>
      </c>
    </row>
    <row r="87" spans="1:43" ht="16.2"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592"/>
      <c r="AC87" s="592"/>
      <c r="AD87" s="592"/>
      <c r="AE87" s="592"/>
      <c r="AF87" s="592"/>
      <c r="AG87" s="168" t="s">
        <v>270</v>
      </c>
    </row>
    <row r="88" spans="1:43" ht="16.2"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612">
        <f>AB87-AB86</f>
        <v>0</v>
      </c>
      <c r="AC88" s="612"/>
      <c r="AD88" s="612"/>
      <c r="AE88" s="612"/>
      <c r="AF88" s="612"/>
      <c r="AG88" s="168" t="s">
        <v>270</v>
      </c>
    </row>
    <row r="89" spans="1:43" ht="16.2"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0">
        <v>0</v>
      </c>
      <c r="AC89" s="770"/>
      <c r="AD89" s="770"/>
      <c r="AE89" s="770"/>
      <c r="AF89" s="770"/>
      <c r="AG89" s="121" t="s">
        <v>270</v>
      </c>
    </row>
    <row r="90" spans="1:43" ht="16.2" customHeight="1" collapsed="1" thickBot="1">
      <c r="A90" s="40"/>
      <c r="B90" s="96" t="s">
        <v>1672</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1"/>
      <c r="AC90" s="771"/>
      <c r="AD90" s="771"/>
      <c r="AE90" s="771"/>
      <c r="AF90" s="771"/>
      <c r="AG90" s="121" t="s">
        <v>291</v>
      </c>
    </row>
    <row r="91" spans="1:43" ht="16.2" customHeight="1" thickTop="1" thickBot="1">
      <c r="A91" s="86"/>
      <c r="B91" s="97" t="s">
        <v>1673</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2">
        <f>IFERROR(AB90/AB86*100,0)</f>
        <v>0</v>
      </c>
      <c r="AC91" s="772"/>
      <c r="AD91" s="772"/>
      <c r="AE91" s="772"/>
      <c r="AF91" s="772"/>
      <c r="AG91" s="122" t="s">
        <v>292</v>
      </c>
    </row>
    <row r="92" spans="1:43" ht="16.2"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2"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3"/>
      <c r="AB93" s="773"/>
      <c r="AC93" s="773"/>
      <c r="AD93" s="773"/>
      <c r="AE93" s="773"/>
      <c r="AF93" s="773"/>
      <c r="AG93" s="773"/>
    </row>
    <row r="94" spans="1:43" ht="16.2"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4">
        <f>'（別添）_計画書（無床診療所及びⅡを算定する有床診療所）'!AB83</f>
        <v>0</v>
      </c>
      <c r="AC94" s="774"/>
      <c r="AD94" s="774"/>
      <c r="AE94" s="774"/>
      <c r="AF94" s="774"/>
      <c r="AG94" s="334" t="s">
        <v>289</v>
      </c>
    </row>
    <row r="95" spans="1:43" ht="16.2"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6">
        <f>'（別添）_計画書（無床診療所及びⅡを算定する有床診療所）'!AB84</f>
        <v>0</v>
      </c>
      <c r="AC95" s="626"/>
      <c r="AD95" s="626"/>
      <c r="AE95" s="626"/>
      <c r="AF95" s="626"/>
      <c r="AG95" s="345" t="s">
        <v>270</v>
      </c>
    </row>
    <row r="96" spans="1:43" ht="16.2"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7"/>
      <c r="AC96" s="767"/>
      <c r="AD96" s="767"/>
      <c r="AE96" s="767"/>
      <c r="AF96" s="767"/>
      <c r="AG96" s="304"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8">
        <f>AB96-AB95</f>
        <v>0</v>
      </c>
      <c r="AC97" s="698"/>
      <c r="AD97" s="698"/>
      <c r="AE97" s="698"/>
      <c r="AF97" s="698"/>
      <c r="AG97" s="304"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3"/>
      <c r="AC98" s="643"/>
      <c r="AD98" s="643"/>
      <c r="AE98" s="643"/>
      <c r="AF98" s="643"/>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8"/>
      <c r="AC99" s="768"/>
      <c r="AD99" s="768"/>
      <c r="AE99" s="768"/>
      <c r="AF99" s="768"/>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9">
        <f>IFERROR(AB99/AB95*100,0)</f>
        <v>0</v>
      </c>
      <c r="AC100" s="769"/>
      <c r="AD100" s="769"/>
      <c r="AE100" s="769"/>
      <c r="AF100" s="769"/>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3"/>
      <c r="AB102" s="773"/>
      <c r="AC102" s="773"/>
      <c r="AD102" s="773"/>
      <c r="AE102" s="773"/>
      <c r="AF102" s="773"/>
      <c r="AG102" s="773"/>
    </row>
    <row r="103" spans="1:33" ht="16.2"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4">
        <f>'（別添）_計画書（無床診療所及びⅡを算定する有床診療所）'!AB92</f>
        <v>0</v>
      </c>
      <c r="AC103" s="774"/>
      <c r="AD103" s="774"/>
      <c r="AE103" s="774"/>
      <c r="AF103" s="774"/>
      <c r="AG103" s="334" t="s">
        <v>289</v>
      </c>
    </row>
    <row r="104" spans="1:33" ht="16.2"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6">
        <f>'（別添）_計画書（無床診療所及びⅡを算定する有床診療所）'!AB93</f>
        <v>0</v>
      </c>
      <c r="AC104" s="626"/>
      <c r="AD104" s="626"/>
      <c r="AE104" s="626"/>
      <c r="AF104" s="626"/>
      <c r="AG104" s="345" t="s">
        <v>270</v>
      </c>
    </row>
    <row r="105" spans="1:33" ht="16.2"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7"/>
      <c r="AC105" s="767"/>
      <c r="AD105" s="767"/>
      <c r="AE105" s="767"/>
      <c r="AF105" s="767"/>
      <c r="AG105" s="304"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8">
        <f>AB105-AB104</f>
        <v>0</v>
      </c>
      <c r="AC106" s="698"/>
      <c r="AD106" s="698"/>
      <c r="AE106" s="698"/>
      <c r="AF106" s="698"/>
      <c r="AG106" s="304"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3"/>
      <c r="AC107" s="643"/>
      <c r="AD107" s="643"/>
      <c r="AE107" s="643"/>
      <c r="AF107" s="643"/>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8"/>
      <c r="AC108" s="768"/>
      <c r="AD108" s="768"/>
      <c r="AE108" s="768"/>
      <c r="AF108" s="768"/>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9">
        <f>IFERROR(AB108/AB104*100,0)</f>
        <v>0</v>
      </c>
      <c r="AC109" s="769"/>
      <c r="AD109" s="769"/>
      <c r="AE109" s="769"/>
      <c r="AF109" s="769"/>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3"/>
      <c r="AB111" s="773"/>
      <c r="AC111" s="773"/>
      <c r="AD111" s="773"/>
      <c r="AE111" s="773"/>
      <c r="AF111" s="773"/>
      <c r="AG111" s="773"/>
    </row>
    <row r="112" spans="1:33" ht="16.2"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4">
        <f>'（別添）_計画書（無床診療所及びⅡを算定する有床診療所）'!AB101</f>
        <v>0</v>
      </c>
      <c r="AC112" s="774"/>
      <c r="AD112" s="774"/>
      <c r="AE112" s="774"/>
      <c r="AF112" s="774"/>
      <c r="AG112" s="334" t="s">
        <v>289</v>
      </c>
    </row>
    <row r="113" spans="1:33" ht="16.2"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6">
        <f>'（別添）_計画書（無床診療所及びⅡを算定する有床診療所）'!AB102</f>
        <v>0</v>
      </c>
      <c r="AC113" s="626"/>
      <c r="AD113" s="626"/>
      <c r="AE113" s="626"/>
      <c r="AF113" s="626"/>
      <c r="AG113" s="345" t="s">
        <v>270</v>
      </c>
    </row>
    <row r="114" spans="1:33" ht="16.2"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7"/>
      <c r="AC114" s="767"/>
      <c r="AD114" s="767"/>
      <c r="AE114" s="767"/>
      <c r="AF114" s="767"/>
      <c r="AG114" s="304"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8">
        <f>AB114-AB113</f>
        <v>0</v>
      </c>
      <c r="AC115" s="698"/>
      <c r="AD115" s="698"/>
      <c r="AE115" s="698"/>
      <c r="AF115" s="698"/>
      <c r="AG115" s="304"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3"/>
      <c r="AC116" s="643"/>
      <c r="AD116" s="643"/>
      <c r="AE116" s="643"/>
      <c r="AF116" s="643"/>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8"/>
      <c r="AC117" s="768"/>
      <c r="AD117" s="768"/>
      <c r="AE117" s="768"/>
      <c r="AF117" s="768"/>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9">
        <f>IFERROR(AB117/AB113*100,0)</f>
        <v>0</v>
      </c>
      <c r="AC118" s="769"/>
      <c r="AD118" s="769"/>
      <c r="AE118" s="769"/>
      <c r="AF118" s="769"/>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3"/>
      <c r="AB120" s="773"/>
      <c r="AC120" s="773"/>
      <c r="AD120" s="773"/>
      <c r="AE120" s="773"/>
      <c r="AF120" s="773"/>
      <c r="AG120" s="773"/>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4">
        <f>'（別添）_計画書（無床診療所及びⅡを算定する有床診療所）'!AB110</f>
        <v>0</v>
      </c>
      <c r="AC121" s="774"/>
      <c r="AD121" s="774"/>
      <c r="AE121" s="774"/>
      <c r="AF121" s="774"/>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6">
        <f>'（別添）_計画書（無床診療所及びⅡを算定する有床診療所）'!AB111</f>
        <v>0</v>
      </c>
      <c r="AC122" s="626"/>
      <c r="AD122" s="626"/>
      <c r="AE122" s="626"/>
      <c r="AF122" s="626"/>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7"/>
      <c r="AC123" s="767"/>
      <c r="AD123" s="767"/>
      <c r="AE123" s="767"/>
      <c r="AF123" s="767"/>
      <c r="AG123" s="304"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8">
        <f>AB123-AB122</f>
        <v>0</v>
      </c>
      <c r="AC124" s="698"/>
      <c r="AD124" s="698"/>
      <c r="AE124" s="698"/>
      <c r="AF124" s="698"/>
      <c r="AG124" s="304"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3"/>
      <c r="AC125" s="643"/>
      <c r="AD125" s="643"/>
      <c r="AE125" s="643"/>
      <c r="AF125" s="643"/>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8"/>
      <c r="AC126" s="768"/>
      <c r="AD126" s="768"/>
      <c r="AE126" s="768"/>
      <c r="AF126" s="768"/>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9">
        <f>IFERROR(AB126/AB122*100,0)</f>
        <v>0</v>
      </c>
      <c r="AC127" s="769"/>
      <c r="AD127" s="769"/>
      <c r="AE127" s="769"/>
      <c r="AF127" s="769"/>
      <c r="AG127" s="350" t="s">
        <v>292</v>
      </c>
    </row>
    <row r="128" spans="1:33" ht="16.350000000000001" hidden="1" customHeight="1" outlineLevel="1"/>
    <row r="129" spans="1:35" ht="16.350000000000001" customHeight="1" collapsed="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3"/>
      <c r="AB130" s="583"/>
      <c r="AC130" s="583"/>
      <c r="AD130" s="583"/>
      <c r="AE130" s="583"/>
      <c r="AF130" s="583"/>
      <c r="AG130" s="583"/>
      <c r="AH130" s="195"/>
      <c r="AI130" s="195"/>
    </row>
    <row r="131" spans="1:35" ht="16.2"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4">
        <f>'（別添）_計画書（無床診療所及びⅡを算定する有床診療所）'!AB120</f>
        <v>0</v>
      </c>
      <c r="AC131" s="624"/>
      <c r="AD131" s="624"/>
      <c r="AE131" s="624"/>
      <c r="AF131" s="624"/>
      <c r="AG131" s="81" t="s">
        <v>289</v>
      </c>
      <c r="AH131" s="181"/>
      <c r="AI131" s="181"/>
    </row>
    <row r="132" spans="1:35" ht="16.2"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8">
        <f>'（別添）_計画書（無床診療所及びⅡを算定する有床診療所）'!AB121</f>
        <v>0</v>
      </c>
      <c r="AC132" s="778"/>
      <c r="AD132" s="778"/>
      <c r="AE132" s="778"/>
      <c r="AF132" s="778"/>
      <c r="AG132" s="478" t="s">
        <v>270</v>
      </c>
      <c r="AH132" s="181"/>
      <c r="AI132" s="181"/>
    </row>
    <row r="133" spans="1:35" ht="16.2"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2">
        <f>'（別添）_計画書（無床診療所及びⅡを算定する有床診療所）'!AB122</f>
        <v>0</v>
      </c>
      <c r="AC133" s="612"/>
      <c r="AD133" s="612"/>
      <c r="AE133" s="612"/>
      <c r="AF133" s="612"/>
      <c r="AG133" s="112" t="s">
        <v>270</v>
      </c>
    </row>
    <row r="134" spans="1:35" ht="16.2"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1"/>
      <c r="AC134" s="711"/>
      <c r="AD134" s="711"/>
      <c r="AE134" s="711"/>
      <c r="AF134" s="711"/>
      <c r="AG134" s="479" t="s">
        <v>270</v>
      </c>
    </row>
    <row r="135" spans="1:35" ht="16.2"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5"/>
      <c r="AC135" s="585"/>
      <c r="AD135" s="585"/>
      <c r="AE135" s="585"/>
      <c r="AF135" s="585"/>
      <c r="AG135" s="124" t="s">
        <v>270</v>
      </c>
    </row>
    <row r="136" spans="1:35" ht="16.2"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2">
        <f>AB134-AB132</f>
        <v>0</v>
      </c>
      <c r="AC136" s="712"/>
      <c r="AD136" s="712"/>
      <c r="AE136" s="712"/>
      <c r="AF136" s="712"/>
      <c r="AG136" s="479" t="s">
        <v>270</v>
      </c>
    </row>
    <row r="137" spans="1:35" ht="16.2"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5">
        <f>AB135-AB133</f>
        <v>0</v>
      </c>
      <c r="AC137" s="775"/>
      <c r="AD137" s="775"/>
      <c r="AE137" s="775"/>
      <c r="AF137" s="775"/>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6">
        <f>1000*AB131</f>
        <v>0</v>
      </c>
      <c r="AC138" s="776"/>
      <c r="AD138" s="776"/>
      <c r="AE138" s="776"/>
      <c r="AF138" s="776"/>
      <c r="AG138" s="515" t="s">
        <v>270</v>
      </c>
    </row>
    <row r="139" spans="1:35" ht="16.2"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c r="AC139" s="632"/>
      <c r="AD139" s="632"/>
      <c r="AE139" s="632"/>
      <c r="AF139" s="632"/>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7">
        <f>IFERROR(AB139/AB133*100,0)</f>
        <v>0</v>
      </c>
      <c r="AC140" s="777"/>
      <c r="AD140" s="777"/>
      <c r="AE140" s="777"/>
      <c r="AF140" s="777"/>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3"/>
      <c r="AB142" s="583"/>
      <c r="AC142" s="583"/>
      <c r="AD142" s="583"/>
      <c r="AE142" s="583"/>
      <c r="AF142" s="583"/>
      <c r="AG142" s="583"/>
      <c r="AH142" s="195"/>
      <c r="AI142" s="195"/>
    </row>
    <row r="143" spans="1:35" ht="16.2"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4">
        <f>'（別添）_計画書（無床診療所及びⅡを算定する有床診療所）'!AB132</f>
        <v>0</v>
      </c>
      <c r="AC143" s="624"/>
      <c r="AD143" s="624"/>
      <c r="AE143" s="624"/>
      <c r="AF143" s="624"/>
      <c r="AG143" s="81" t="s">
        <v>289</v>
      </c>
      <c r="AH143" s="181"/>
      <c r="AI143" s="181"/>
    </row>
    <row r="144" spans="1:35" ht="16.2"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8">
        <f>'（別添）_計画書（無床診療所及びⅡを算定する有床診療所）'!AB133</f>
        <v>0</v>
      </c>
      <c r="AC144" s="778"/>
      <c r="AD144" s="778"/>
      <c r="AE144" s="778"/>
      <c r="AF144" s="778"/>
      <c r="AG144" s="478" t="s">
        <v>270</v>
      </c>
      <c r="AH144" s="181"/>
      <c r="AI144" s="181"/>
    </row>
    <row r="145" spans="1:34" ht="16.2"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2">
        <f>'（別添）_計画書（無床診療所及びⅡを算定する有床診療所）'!AB134</f>
        <v>0</v>
      </c>
      <c r="AC145" s="612"/>
      <c r="AD145" s="612"/>
      <c r="AE145" s="612"/>
      <c r="AF145" s="612"/>
      <c r="AG145" s="112" t="s">
        <v>270</v>
      </c>
    </row>
    <row r="146" spans="1:34" ht="16.2"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1"/>
      <c r="AC146" s="711"/>
      <c r="AD146" s="711"/>
      <c r="AE146" s="711"/>
      <c r="AF146" s="711"/>
      <c r="AG146" s="479" t="s">
        <v>270</v>
      </c>
    </row>
    <row r="147" spans="1:34" ht="16.2"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5"/>
      <c r="AC147" s="585"/>
      <c r="AD147" s="585"/>
      <c r="AE147" s="585"/>
      <c r="AF147" s="585"/>
      <c r="AG147" s="124" t="s">
        <v>270</v>
      </c>
    </row>
    <row r="148" spans="1:34" ht="16.2"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2">
        <f>AB146-AB144</f>
        <v>0</v>
      </c>
      <c r="AC148" s="712"/>
      <c r="AD148" s="712"/>
      <c r="AE148" s="712"/>
      <c r="AF148" s="712"/>
      <c r="AG148" s="479" t="s">
        <v>270</v>
      </c>
    </row>
    <row r="149" spans="1:34" ht="16.2"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5">
        <f>AB147-AB145</f>
        <v>0</v>
      </c>
      <c r="AC149" s="775"/>
      <c r="AD149" s="775"/>
      <c r="AE149" s="775"/>
      <c r="AF149" s="775"/>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5">
        <f>1000*AB143</f>
        <v>0</v>
      </c>
      <c r="AC150" s="585"/>
      <c r="AD150" s="585"/>
      <c r="AE150" s="585"/>
      <c r="AF150" s="585"/>
      <c r="AG150" s="127" t="s">
        <v>270</v>
      </c>
    </row>
    <row r="151" spans="1:34" ht="16.2"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2"/>
      <c r="AC151" s="632"/>
      <c r="AD151" s="632"/>
      <c r="AE151" s="632"/>
      <c r="AF151" s="632"/>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7">
        <f>IFERROR(AB151/AB145*100,0)</f>
        <v>0</v>
      </c>
      <c r="AC152" s="777"/>
      <c r="AD152" s="777"/>
      <c r="AE152" s="777"/>
      <c r="AF152" s="777"/>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6"/>
      <c r="G157" s="596"/>
      <c r="H157" s="3" t="s">
        <v>16</v>
      </c>
      <c r="I157" s="596"/>
      <c r="J157" s="596"/>
      <c r="K157" s="3" t="s">
        <v>264</v>
      </c>
      <c r="L157" s="596"/>
      <c r="M157" s="596"/>
      <c r="N157" s="3" t="s">
        <v>18</v>
      </c>
      <c r="O157" s="3"/>
      <c r="P157" s="3"/>
      <c r="Q157" s="3" t="s">
        <v>444</v>
      </c>
      <c r="R157" s="3"/>
      <c r="S157" s="3"/>
      <c r="T157" s="3"/>
      <c r="U157" s="597"/>
      <c r="V157" s="597"/>
      <c r="W157" s="597"/>
      <c r="X157" s="597"/>
      <c r="Y157" s="597"/>
      <c r="Z157" s="597"/>
      <c r="AA157" s="597"/>
      <c r="AB157" s="597"/>
      <c r="AC157" s="597"/>
      <c r="AD157" s="597"/>
      <c r="AE157" s="597"/>
      <c r="AF157" s="597"/>
      <c r="AG157" s="19"/>
    </row>
    <row r="158" spans="1:34" ht="10.95"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95"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68580</xdr:colOff>
                    <xdr:row>53</xdr:row>
                    <xdr:rowOff>175260</xdr:rowOff>
                  </from>
                  <to>
                    <xdr:col>32</xdr:col>
                    <xdr:colOff>175260</xdr:colOff>
                    <xdr:row>55</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X4" sqref="X4:AG4"/>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614" t="s">
        <v>463</v>
      </c>
      <c r="B2" s="614"/>
      <c r="C2" s="614"/>
      <c r="D2" s="614"/>
      <c r="E2" s="614"/>
      <c r="F2" s="614"/>
      <c r="G2" s="614"/>
      <c r="H2" s="614"/>
      <c r="I2" s="614"/>
      <c r="J2" s="614"/>
      <c r="K2" s="614"/>
      <c r="L2" s="614"/>
      <c r="M2" s="614"/>
      <c r="N2" s="614"/>
      <c r="O2" s="614"/>
      <c r="P2" s="614"/>
      <c r="Q2" s="614"/>
      <c r="R2" s="614"/>
      <c r="S2" s="614"/>
      <c r="T2" s="615"/>
      <c r="U2" s="615"/>
      <c r="V2" s="164" t="s">
        <v>391</v>
      </c>
      <c r="W2" s="2"/>
      <c r="X2" s="2"/>
      <c r="Y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9" t="s">
        <v>257</v>
      </c>
      <c r="T4" s="609"/>
      <c r="U4" s="609"/>
      <c r="V4" s="609"/>
      <c r="W4" s="609"/>
      <c r="X4" s="644" t="str">
        <f>IF('様式95_外来・在宅ベースアップ評価料（Ⅰ）'!H5=0,"",'様式95_外来・在宅ベースアップ評価料（Ⅰ）'!H5)</f>
        <v/>
      </c>
      <c r="Y4" s="667"/>
      <c r="Z4" s="667"/>
      <c r="AA4" s="667"/>
      <c r="AB4" s="667"/>
      <c r="AC4" s="667"/>
      <c r="AD4" s="667"/>
      <c r="AE4" s="667"/>
      <c r="AF4" s="667"/>
      <c r="AG4" s="668"/>
    </row>
    <row r="5" spans="1:33" ht="16.2" customHeight="1">
      <c r="A5" s="3"/>
      <c r="B5" s="3"/>
      <c r="C5" s="3"/>
      <c r="D5" s="3"/>
      <c r="E5" s="3"/>
      <c r="F5" s="3"/>
      <c r="G5" s="3"/>
      <c r="H5" s="3"/>
      <c r="I5" s="3"/>
      <c r="J5" s="3"/>
      <c r="K5" s="3"/>
      <c r="L5" s="3"/>
      <c r="M5" s="3"/>
      <c r="N5" s="3"/>
      <c r="O5" s="3"/>
      <c r="P5" s="3"/>
      <c r="Q5" s="3"/>
      <c r="R5" s="3"/>
      <c r="S5" s="3" t="s">
        <v>258</v>
      </c>
      <c r="T5" s="3"/>
      <c r="U5" s="3"/>
      <c r="V5" s="3"/>
      <c r="W5" s="3"/>
      <c r="X5" s="644" t="str">
        <f>IF('様式95_外来・在宅ベースアップ評価料（Ⅰ）'!H6=0,"",'様式95_外来・在宅ベースアップ評価料（Ⅰ）'!H6)</f>
        <v/>
      </c>
      <c r="Y5" s="667"/>
      <c r="Z5" s="667"/>
      <c r="AA5" s="667"/>
      <c r="AB5" s="667"/>
      <c r="AC5" s="667"/>
      <c r="AD5" s="667"/>
      <c r="AE5" s="667"/>
      <c r="AF5" s="667"/>
      <c r="AG5" s="668"/>
    </row>
    <row r="6" spans="1:33" ht="16.2"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672" t="s">
        <v>1503</v>
      </c>
      <c r="C8" s="673"/>
      <c r="D8" s="674" t="s">
        <v>261</v>
      </c>
      <c r="E8" s="675"/>
      <c r="F8" s="675"/>
      <c r="G8" s="675"/>
      <c r="H8" s="675"/>
      <c r="I8" s="675"/>
      <c r="J8" s="675"/>
      <c r="K8" s="675"/>
      <c r="L8" s="675"/>
      <c r="M8" s="675"/>
      <c r="N8" s="675"/>
      <c r="O8" s="675"/>
      <c r="P8" s="675"/>
      <c r="Q8" s="675"/>
      <c r="R8" s="675"/>
      <c r="S8" s="675"/>
      <c r="T8" s="675"/>
      <c r="U8" s="675"/>
      <c r="V8" s="675"/>
      <c r="W8" s="675"/>
      <c r="X8" s="675"/>
      <c r="Y8" s="675"/>
      <c r="Z8" s="675"/>
      <c r="AA8" s="3"/>
      <c r="AB8" s="3"/>
      <c r="AC8" s="3"/>
      <c r="AD8" s="3"/>
      <c r="AE8" s="3"/>
      <c r="AF8" s="3"/>
      <c r="AG8" s="413"/>
    </row>
    <row r="9" spans="1:33" ht="16.2" hidden="1" customHeight="1" outlineLevel="1" thickBot="1">
      <c r="A9" s="424"/>
      <c r="B9" s="672" t="s">
        <v>1503</v>
      </c>
      <c r="C9" s="673"/>
      <c r="D9" s="676" t="s">
        <v>262</v>
      </c>
      <c r="E9" s="677"/>
      <c r="F9" s="677"/>
      <c r="G9" s="677"/>
      <c r="H9" s="677"/>
      <c r="I9" s="677"/>
      <c r="J9" s="677"/>
      <c r="K9" s="677"/>
      <c r="L9" s="677"/>
      <c r="M9" s="677"/>
      <c r="N9" s="677"/>
      <c r="O9" s="677"/>
      <c r="P9" s="677"/>
      <c r="Q9" s="677"/>
      <c r="R9" s="677"/>
      <c r="S9" s="677"/>
      <c r="T9" s="677"/>
      <c r="U9" s="677"/>
      <c r="V9" s="677"/>
      <c r="W9" s="677"/>
      <c r="X9" s="677"/>
      <c r="Y9" s="677"/>
      <c r="Z9" s="677"/>
      <c r="AA9" s="3"/>
      <c r="AB9" s="3"/>
      <c r="AC9" s="3"/>
      <c r="AD9" s="3"/>
      <c r="AE9" s="3"/>
      <c r="AF9" s="3"/>
      <c r="AG9" s="413"/>
    </row>
    <row r="10" spans="1:33" ht="16.2"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1692</v>
      </c>
      <c r="B11" s="3"/>
      <c r="C11" s="3"/>
      <c r="D11" s="3"/>
      <c r="E11" s="3"/>
      <c r="F11" s="3"/>
      <c r="L11" s="3"/>
      <c r="M11" s="3"/>
      <c r="N11" s="3"/>
      <c r="O11" s="3"/>
      <c r="P11" s="3"/>
      <c r="Q11" s="3"/>
      <c r="R11" s="3"/>
      <c r="S11" s="3"/>
      <c r="T11" s="3"/>
      <c r="U11" s="3"/>
      <c r="V11" s="3"/>
      <c r="AE11" s="3"/>
      <c r="AF11" s="3"/>
      <c r="AG11" s="413"/>
    </row>
    <row r="12" spans="1:33" ht="16.2" customHeight="1" thickBot="1">
      <c r="B12" s="607" t="s">
        <v>15</v>
      </c>
      <c r="C12" s="650"/>
      <c r="D12" s="650"/>
      <c r="E12" s="669" t="str">
        <f>IF('（別添）_計画書（歯科診療所及びⅡを算定する有床診療所）'!E16=0,"",'（別添）_計画書（歯科診療所及びⅡを算定する有床診療所）'!E16)</f>
        <v/>
      </c>
      <c r="F12" s="669"/>
      <c r="G12" s="20" t="s">
        <v>16</v>
      </c>
      <c r="H12" s="669" t="str">
        <f>IF('（別添）_計画書（歯科診療所及びⅡを算定する有床診療所）'!H16=0,"",'（別添）_計画書（歯科診療所及びⅡを算定する有床診療所）'!H16)</f>
        <v/>
      </c>
      <c r="I12" s="669"/>
      <c r="J12" s="20" t="s">
        <v>264</v>
      </c>
      <c r="K12" s="20"/>
      <c r="L12" s="20" t="s">
        <v>265</v>
      </c>
      <c r="M12" s="20" t="s">
        <v>15</v>
      </c>
      <c r="N12" s="20"/>
      <c r="O12" s="669" t="str">
        <f>IF('（別添）_計画書（歯科診療所及びⅡを算定する有床診療所）'!O16=0,"",'（別添）_計画書（歯科診療所及びⅡを算定する有床診療所）'!O16)</f>
        <v/>
      </c>
      <c r="P12" s="669"/>
      <c r="Q12" s="20" t="s">
        <v>16</v>
      </c>
      <c r="R12" s="669" t="str">
        <f>IF('（別添）_計画書（歯科診療所及びⅡを算定する有床診療所）'!R16=0,"",'（別添）_計画書（歯科診療所及びⅡを算定する有床診療所）'!R16)</f>
        <v/>
      </c>
      <c r="S12" s="669"/>
      <c r="T12" s="21" t="s">
        <v>264</v>
      </c>
      <c r="V12" s="602">
        <f>'（別添）_計画書（歯科診療所及びⅡを算定する有床診療所）'!V16</f>
        <v>1</v>
      </c>
      <c r="W12" s="602"/>
      <c r="X12" s="602"/>
      <c r="Y12" s="603"/>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07" t="s">
        <v>15</v>
      </c>
      <c r="C15" s="650"/>
      <c r="D15" s="650"/>
      <c r="E15" s="669" t="str">
        <f>IF('（別添）_計画書（歯科診療所及びⅡを算定する有床診療所）'!E21=0,"",'（別添）_計画書（歯科診療所及びⅡを算定する有床診療所）'!E21)</f>
        <v/>
      </c>
      <c r="F15" s="669"/>
      <c r="G15" s="20" t="s">
        <v>16</v>
      </c>
      <c r="H15" s="669" t="str">
        <f>IF('（別添）_計画書（歯科診療所及びⅡを算定する有床診療所）'!H21=0,"",'（別添）_計画書（歯科診療所及びⅡを算定する有床診療所）'!H21)</f>
        <v/>
      </c>
      <c r="I15" s="669"/>
      <c r="J15" s="20" t="s">
        <v>264</v>
      </c>
      <c r="K15" s="20"/>
      <c r="L15" s="20" t="s">
        <v>265</v>
      </c>
      <c r="M15" s="20" t="s">
        <v>15</v>
      </c>
      <c r="N15" s="20"/>
      <c r="O15" s="608">
        <v>7</v>
      </c>
      <c r="P15" s="608"/>
      <c r="Q15" s="20" t="s">
        <v>16</v>
      </c>
      <c r="R15" s="608">
        <v>3</v>
      </c>
      <c r="S15" s="608"/>
      <c r="T15" s="21" t="s">
        <v>264</v>
      </c>
      <c r="V15" s="602">
        <f>IFERROR(IF(E15=O15,R15-H15+1,IF(O15-E15=1,12-H15+1+R15,IF(O15-E15=2,12-H15+1+R15+12,"エラー"))),1)</f>
        <v>1</v>
      </c>
      <c r="W15" s="602"/>
      <c r="X15" s="602"/>
      <c r="Y15" s="603"/>
      <c r="Z15" s="3" t="s">
        <v>266</v>
      </c>
      <c r="AA15" s="3"/>
      <c r="AG15" s="413"/>
    </row>
    <row r="16" spans="1:33" ht="16.2" customHeight="1">
      <c r="B16" s="28"/>
      <c r="C16" s="28"/>
      <c r="D16" s="28"/>
      <c r="E16" s="28"/>
      <c r="F16" s="28"/>
      <c r="H16" s="28"/>
      <c r="I16" s="28"/>
      <c r="O16" s="28"/>
      <c r="P16" s="28"/>
      <c r="R16" s="28"/>
      <c r="S16" s="28"/>
      <c r="V16" s="483"/>
      <c r="W16" s="483"/>
      <c r="X16" s="483"/>
      <c r="Y16" s="483"/>
    </row>
    <row r="17" spans="1:36" ht="16.2" customHeight="1" thickBot="1">
      <c r="A17" s="482" t="s">
        <v>1759</v>
      </c>
      <c r="B17" s="482"/>
      <c r="C17" s="3"/>
      <c r="D17" s="3"/>
      <c r="E17" s="3"/>
      <c r="F17" s="3"/>
      <c r="G17" s="3"/>
      <c r="H17" s="3"/>
      <c r="I17" s="3"/>
      <c r="J17" s="3"/>
      <c r="K17" s="3"/>
      <c r="L17" s="3"/>
      <c r="M17" s="3"/>
      <c r="N17" s="3"/>
      <c r="O17" s="3"/>
      <c r="P17" s="3"/>
      <c r="Q17" s="3"/>
      <c r="R17" s="3"/>
      <c r="S17" s="3"/>
      <c r="T17" s="3"/>
      <c r="U17" s="3"/>
      <c r="W17" s="357"/>
      <c r="X17" s="781"/>
      <c r="Y17" s="781"/>
      <c r="Z17" s="3"/>
      <c r="AA17" s="3"/>
      <c r="AB17" s="3"/>
      <c r="AC17" s="3"/>
      <c r="AD17" s="3"/>
      <c r="AE17" s="3"/>
      <c r="AF17" s="3"/>
      <c r="AG17" s="413"/>
    </row>
    <row r="18" spans="1:36" ht="16.2"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79" t="s">
        <v>342</v>
      </c>
      <c r="Y18" s="780"/>
      <c r="Z18" s="3"/>
      <c r="AA18" s="3"/>
      <c r="AB18" s="3"/>
      <c r="AC18" s="3"/>
      <c r="AD18" s="3"/>
      <c r="AE18" s="3"/>
      <c r="AF18" s="3"/>
      <c r="AG18" s="413"/>
      <c r="AH18" s="176" t="b">
        <v>0</v>
      </c>
    </row>
    <row r="19" spans="1:36"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2" hidden="1" customHeight="1" outlineLevel="1">
      <c r="A20" s="489" t="s">
        <v>464</v>
      </c>
      <c r="B20" s="427"/>
      <c r="C20" s="427"/>
      <c r="D20" s="427"/>
      <c r="E20" s="427"/>
      <c r="F20" s="427"/>
      <c r="G20" s="427"/>
      <c r="H20" s="427"/>
      <c r="I20" s="427"/>
      <c r="J20" s="427"/>
      <c r="K20" s="427"/>
      <c r="L20" s="427"/>
      <c r="M20" s="427"/>
      <c r="N20" s="427"/>
      <c r="O20" s="427"/>
      <c r="P20" s="427"/>
      <c r="Q20" s="427"/>
      <c r="R20" s="722"/>
      <c r="S20" s="723"/>
      <c r="T20" s="723"/>
      <c r="U20" s="723"/>
      <c r="V20" s="723"/>
      <c r="W20" s="723"/>
      <c r="X20" s="723"/>
      <c r="Y20" s="490"/>
      <c r="Z20" s="490"/>
      <c r="AA20" s="490"/>
      <c r="AB20" s="490"/>
      <c r="AC20" s="724"/>
      <c r="AD20" s="724"/>
      <c r="AE20" s="724"/>
      <c r="AF20" s="724"/>
      <c r="AG20" s="491"/>
    </row>
    <row r="21" spans="1:36" ht="16.2" hidden="1" customHeight="1" outlineLevel="1">
      <c r="A21" s="492"/>
      <c r="B21" s="725" t="s">
        <v>393</v>
      </c>
      <c r="C21" s="725"/>
      <c r="D21" s="725"/>
      <c r="E21" s="725"/>
      <c r="F21" s="725"/>
      <c r="G21" s="725"/>
      <c r="H21" s="725"/>
      <c r="I21" s="725"/>
      <c r="J21" s="725"/>
      <c r="K21" s="725"/>
      <c r="L21" s="725"/>
      <c r="M21" s="725"/>
      <c r="N21" s="725"/>
      <c r="O21" s="725"/>
      <c r="P21" s="725"/>
      <c r="Q21" s="725"/>
      <c r="R21" s="725"/>
      <c r="S21" s="726" t="s">
        <v>394</v>
      </c>
      <c r="T21" s="727"/>
      <c r="U21" s="727"/>
      <c r="V21" s="727"/>
      <c r="W21" s="727"/>
      <c r="X21" s="727"/>
      <c r="Y21" s="728"/>
      <c r="Z21" s="726" t="s">
        <v>347</v>
      </c>
      <c r="AA21" s="727"/>
      <c r="AB21" s="727"/>
      <c r="AC21" s="728"/>
      <c r="AD21" s="726" t="s">
        <v>348</v>
      </c>
      <c r="AE21" s="727"/>
      <c r="AF21" s="727"/>
      <c r="AG21" s="729"/>
    </row>
    <row r="22" spans="1:36" ht="16.2" hidden="1" customHeight="1" outlineLevel="1">
      <c r="A22" s="492"/>
      <c r="B22" s="493" t="s">
        <v>395</v>
      </c>
      <c r="C22" s="494" t="s">
        <v>15</v>
      </c>
      <c r="D22" s="686" t="str">
        <f>E15</f>
        <v/>
      </c>
      <c r="E22" s="686"/>
      <c r="F22" s="495" t="s">
        <v>16</v>
      </c>
      <c r="G22" s="686" t="str">
        <f>H15</f>
        <v/>
      </c>
      <c r="H22" s="686"/>
      <c r="I22" s="495" t="s">
        <v>264</v>
      </c>
      <c r="J22" s="495" t="s">
        <v>396</v>
      </c>
      <c r="K22" s="495" t="s">
        <v>397</v>
      </c>
      <c r="L22" s="495"/>
      <c r="M22" s="687"/>
      <c r="N22" s="687"/>
      <c r="O22" s="496" t="s">
        <v>16</v>
      </c>
      <c r="P22" s="687"/>
      <c r="Q22" s="687"/>
      <c r="R22" s="497" t="s">
        <v>264</v>
      </c>
      <c r="S22" s="733"/>
      <c r="T22" s="689"/>
      <c r="U22" s="689"/>
      <c r="V22" s="689"/>
      <c r="W22" s="689"/>
      <c r="X22" s="689"/>
      <c r="Y22" s="734"/>
      <c r="Z22" s="732" t="str">
        <f>IF(S22="","",VLOOKUP(S22,'リスト（外来）'!C:D,2,FALSE))</f>
        <v/>
      </c>
      <c r="AA22" s="686"/>
      <c r="AB22" s="686"/>
      <c r="AC22" s="498" t="s">
        <v>276</v>
      </c>
      <c r="AD22" s="732" t="str">
        <f>IF(S22="","",VLOOKUP(S22,'リスト（外来）'!C:E,3,FALSE))</f>
        <v/>
      </c>
      <c r="AE22" s="686"/>
      <c r="AF22" s="686"/>
      <c r="AG22" s="499" t="s">
        <v>276</v>
      </c>
    </row>
    <row r="23" spans="1:36" ht="16.2" hidden="1" customHeight="1" outlineLevel="1">
      <c r="A23" s="492"/>
      <c r="B23" s="493" t="s">
        <v>398</v>
      </c>
      <c r="C23" s="494" t="s">
        <v>15</v>
      </c>
      <c r="D23" s="687"/>
      <c r="E23" s="687"/>
      <c r="F23" s="495" t="s">
        <v>16</v>
      </c>
      <c r="G23" s="687"/>
      <c r="H23" s="687"/>
      <c r="I23" s="495" t="s">
        <v>264</v>
      </c>
      <c r="J23" s="495" t="s">
        <v>396</v>
      </c>
      <c r="K23" s="495" t="s">
        <v>397</v>
      </c>
      <c r="L23" s="495"/>
      <c r="M23" s="687"/>
      <c r="N23" s="687"/>
      <c r="O23" s="496" t="s">
        <v>16</v>
      </c>
      <c r="P23" s="687"/>
      <c r="Q23" s="687"/>
      <c r="R23" s="497" t="s">
        <v>264</v>
      </c>
      <c r="S23" s="733"/>
      <c r="T23" s="689"/>
      <c r="U23" s="689"/>
      <c r="V23" s="689"/>
      <c r="W23" s="689"/>
      <c r="X23" s="689"/>
      <c r="Y23" s="734"/>
      <c r="Z23" s="732" t="str">
        <f>IF(S23="","",VLOOKUP(S23,'リスト（外来）'!C:D,2,FALSE))</f>
        <v/>
      </c>
      <c r="AA23" s="686"/>
      <c r="AB23" s="686"/>
      <c r="AC23" s="498" t="s">
        <v>276</v>
      </c>
      <c r="AD23" s="732" t="str">
        <f>IF(S23="","",VLOOKUP(S23,'リスト（外来）'!C:E,3,FALSE))</f>
        <v/>
      </c>
      <c r="AE23" s="686"/>
      <c r="AF23" s="686"/>
      <c r="AG23" s="499" t="s">
        <v>276</v>
      </c>
    </row>
    <row r="24" spans="1:36" ht="16.2" hidden="1" customHeight="1" outlineLevel="1">
      <c r="A24" s="492"/>
      <c r="B24" s="493" t="s">
        <v>399</v>
      </c>
      <c r="C24" s="494" t="s">
        <v>15</v>
      </c>
      <c r="D24" s="687"/>
      <c r="E24" s="687"/>
      <c r="F24" s="495" t="s">
        <v>16</v>
      </c>
      <c r="G24" s="687"/>
      <c r="H24" s="687"/>
      <c r="I24" s="495" t="s">
        <v>264</v>
      </c>
      <c r="J24" s="495" t="s">
        <v>396</v>
      </c>
      <c r="K24" s="495" t="s">
        <v>397</v>
      </c>
      <c r="L24" s="495"/>
      <c r="M24" s="687"/>
      <c r="N24" s="687"/>
      <c r="O24" s="496" t="s">
        <v>16</v>
      </c>
      <c r="P24" s="687"/>
      <c r="Q24" s="687"/>
      <c r="R24" s="497" t="s">
        <v>264</v>
      </c>
      <c r="S24" s="733"/>
      <c r="T24" s="689"/>
      <c r="U24" s="689"/>
      <c r="V24" s="689"/>
      <c r="W24" s="689"/>
      <c r="X24" s="689"/>
      <c r="Y24" s="734"/>
      <c r="Z24" s="732" t="str">
        <f>IF(S24="","",VLOOKUP(S24,'リスト（外来）'!C:D,2,FALSE))</f>
        <v/>
      </c>
      <c r="AA24" s="686"/>
      <c r="AB24" s="686"/>
      <c r="AC24" s="498" t="s">
        <v>276</v>
      </c>
      <c r="AD24" s="732" t="str">
        <f>IF(S24="","",VLOOKUP(S24,'リスト（外来）'!C:E,3,FALSE))</f>
        <v/>
      </c>
      <c r="AE24" s="686"/>
      <c r="AF24" s="686"/>
      <c r="AG24" s="499" t="s">
        <v>276</v>
      </c>
    </row>
    <row r="25" spans="1:36" ht="16.2" hidden="1" customHeight="1" outlineLevel="1">
      <c r="A25" s="492"/>
      <c r="B25" s="500" t="s">
        <v>400</v>
      </c>
      <c r="C25" s="494" t="s">
        <v>15</v>
      </c>
      <c r="D25" s="687"/>
      <c r="E25" s="687"/>
      <c r="F25" s="495" t="s">
        <v>16</v>
      </c>
      <c r="G25" s="687"/>
      <c r="H25" s="687"/>
      <c r="I25" s="495" t="s">
        <v>264</v>
      </c>
      <c r="J25" s="495" t="s">
        <v>396</v>
      </c>
      <c r="K25" s="495" t="s">
        <v>397</v>
      </c>
      <c r="L25" s="495"/>
      <c r="M25" s="687"/>
      <c r="N25" s="687"/>
      <c r="O25" s="496" t="s">
        <v>16</v>
      </c>
      <c r="P25" s="687"/>
      <c r="Q25" s="687"/>
      <c r="R25" s="497" t="s">
        <v>264</v>
      </c>
      <c r="S25" s="733"/>
      <c r="T25" s="689"/>
      <c r="U25" s="689"/>
      <c r="V25" s="689"/>
      <c r="W25" s="689"/>
      <c r="X25" s="689"/>
      <c r="Y25" s="734"/>
      <c r="Z25" s="732" t="str">
        <f>IF(S25="","",VLOOKUP(S25,'リスト（外来）'!C:D,2,FALSE))</f>
        <v/>
      </c>
      <c r="AA25" s="686"/>
      <c r="AB25" s="686"/>
      <c r="AC25" s="498" t="s">
        <v>276</v>
      </c>
      <c r="AD25" s="732" t="str">
        <f>IF(S25="","",VLOOKUP(S25,'リスト（外来）'!C:E,3,FALSE))</f>
        <v/>
      </c>
      <c r="AE25" s="686"/>
      <c r="AF25" s="686"/>
      <c r="AG25" s="499" t="s">
        <v>276</v>
      </c>
    </row>
    <row r="26" spans="1:36"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0"/>
      <c r="AD26" s="740"/>
      <c r="AE26" s="740"/>
      <c r="AF26" s="740"/>
      <c r="AG26" s="499"/>
      <c r="AJ26" s="359"/>
    </row>
    <row r="27" spans="1:36" ht="16.2" hidden="1" customHeight="1" outlineLevel="1">
      <c r="A27" s="492"/>
      <c r="B27" s="726" t="s">
        <v>393</v>
      </c>
      <c r="C27" s="727"/>
      <c r="D27" s="727"/>
      <c r="E27" s="727"/>
      <c r="F27" s="727"/>
      <c r="G27" s="727"/>
      <c r="H27" s="727"/>
      <c r="I27" s="727"/>
      <c r="J27" s="727"/>
      <c r="K27" s="727"/>
      <c r="L27" s="727"/>
      <c r="M27" s="727"/>
      <c r="N27" s="727"/>
      <c r="O27" s="727"/>
      <c r="P27" s="727"/>
      <c r="Q27" s="727"/>
      <c r="R27" s="728"/>
      <c r="S27" s="726" t="s">
        <v>448</v>
      </c>
      <c r="T27" s="727"/>
      <c r="U27" s="727"/>
      <c r="V27" s="727"/>
      <c r="W27" s="727"/>
      <c r="X27" s="727"/>
      <c r="Y27" s="728"/>
      <c r="Z27" s="727" t="s">
        <v>449</v>
      </c>
      <c r="AA27" s="727"/>
      <c r="AB27" s="727"/>
      <c r="AC27" s="727"/>
      <c r="AD27" s="727"/>
      <c r="AE27" s="727"/>
      <c r="AF27" s="727"/>
      <c r="AG27" s="729"/>
    </row>
    <row r="28" spans="1:36" ht="16.2" hidden="1" customHeight="1" outlineLevel="1">
      <c r="A28" s="492"/>
      <c r="B28" s="493" t="s">
        <v>395</v>
      </c>
      <c r="C28" s="494" t="s">
        <v>15</v>
      </c>
      <c r="D28" s="686" t="str">
        <f>IF(D22="","",D22)</f>
        <v/>
      </c>
      <c r="E28" s="686"/>
      <c r="F28" s="495" t="s">
        <v>16</v>
      </c>
      <c r="G28" s="686" t="str">
        <f>IF(G22="","",G22)</f>
        <v/>
      </c>
      <c r="H28" s="686"/>
      <c r="I28" s="495" t="s">
        <v>264</v>
      </c>
      <c r="J28" s="495" t="s">
        <v>396</v>
      </c>
      <c r="K28" s="495" t="s">
        <v>397</v>
      </c>
      <c r="L28" s="495"/>
      <c r="M28" s="735" t="str">
        <f>IF(M22="","",M22)</f>
        <v/>
      </c>
      <c r="N28" s="735"/>
      <c r="O28" s="496" t="s">
        <v>16</v>
      </c>
      <c r="P28" s="735" t="str">
        <f>IF(P22="","",P22)</f>
        <v/>
      </c>
      <c r="Q28" s="735"/>
      <c r="R28" s="497" t="s">
        <v>264</v>
      </c>
      <c r="S28" s="736"/>
      <c r="T28" s="737"/>
      <c r="U28" s="737"/>
      <c r="V28" s="737"/>
      <c r="W28" s="737"/>
      <c r="X28" s="737"/>
      <c r="Y28" s="502" t="s">
        <v>278</v>
      </c>
      <c r="Z28" s="738"/>
      <c r="AA28" s="739"/>
      <c r="AB28" s="739"/>
      <c r="AC28" s="739"/>
      <c r="AD28" s="739"/>
      <c r="AE28" s="739"/>
      <c r="AF28" s="739"/>
      <c r="AG28" s="499" t="s">
        <v>278</v>
      </c>
    </row>
    <row r="29" spans="1:36" ht="16.2" hidden="1" customHeight="1" outlineLevel="1">
      <c r="A29" s="492"/>
      <c r="B29" s="493" t="s">
        <v>398</v>
      </c>
      <c r="C29" s="494" t="s">
        <v>15</v>
      </c>
      <c r="D29" s="735" t="str">
        <f>IF(D23="","",D23)</f>
        <v/>
      </c>
      <c r="E29" s="735"/>
      <c r="F29" s="495" t="s">
        <v>16</v>
      </c>
      <c r="G29" s="735" t="str">
        <f>IF(G23="","",G23)</f>
        <v/>
      </c>
      <c r="H29" s="735"/>
      <c r="I29" s="495" t="s">
        <v>264</v>
      </c>
      <c r="J29" s="495" t="s">
        <v>396</v>
      </c>
      <c r="K29" s="495" t="s">
        <v>397</v>
      </c>
      <c r="L29" s="495"/>
      <c r="M29" s="735" t="str">
        <f>IF(M23="","",M23)</f>
        <v/>
      </c>
      <c r="N29" s="735"/>
      <c r="O29" s="496" t="s">
        <v>16</v>
      </c>
      <c r="P29" s="735" t="str">
        <f>IF(P23="","",P23)</f>
        <v/>
      </c>
      <c r="Q29" s="735"/>
      <c r="R29" s="497" t="s">
        <v>264</v>
      </c>
      <c r="S29" s="736"/>
      <c r="T29" s="737"/>
      <c r="U29" s="737"/>
      <c r="V29" s="737"/>
      <c r="W29" s="737"/>
      <c r="X29" s="737"/>
      <c r="Y29" s="502" t="s">
        <v>278</v>
      </c>
      <c r="Z29" s="738"/>
      <c r="AA29" s="739"/>
      <c r="AB29" s="739"/>
      <c r="AC29" s="739"/>
      <c r="AD29" s="739"/>
      <c r="AE29" s="739"/>
      <c r="AF29" s="739"/>
      <c r="AG29" s="499" t="s">
        <v>278</v>
      </c>
    </row>
    <row r="30" spans="1:36" ht="16.2" hidden="1" customHeight="1" outlineLevel="1">
      <c r="A30" s="492"/>
      <c r="B30" s="493" t="s">
        <v>399</v>
      </c>
      <c r="C30" s="494" t="s">
        <v>15</v>
      </c>
      <c r="D30" s="735" t="str">
        <f>IF(D24="","",D24)</f>
        <v/>
      </c>
      <c r="E30" s="735"/>
      <c r="F30" s="495" t="s">
        <v>16</v>
      </c>
      <c r="G30" s="735" t="str">
        <f>IF(G24="","",G24)</f>
        <v/>
      </c>
      <c r="H30" s="735"/>
      <c r="I30" s="495" t="s">
        <v>264</v>
      </c>
      <c r="J30" s="495" t="s">
        <v>396</v>
      </c>
      <c r="K30" s="495" t="s">
        <v>397</v>
      </c>
      <c r="L30" s="495"/>
      <c r="M30" s="735" t="str">
        <f>IF(M24="","",M24)</f>
        <v/>
      </c>
      <c r="N30" s="735"/>
      <c r="O30" s="496" t="s">
        <v>16</v>
      </c>
      <c r="P30" s="735" t="str">
        <f>IF(P24="","",P24)</f>
        <v/>
      </c>
      <c r="Q30" s="735"/>
      <c r="R30" s="497" t="s">
        <v>264</v>
      </c>
      <c r="S30" s="736"/>
      <c r="T30" s="737"/>
      <c r="U30" s="737"/>
      <c r="V30" s="737"/>
      <c r="W30" s="737"/>
      <c r="X30" s="737"/>
      <c r="Y30" s="502" t="s">
        <v>278</v>
      </c>
      <c r="Z30" s="738"/>
      <c r="AA30" s="739"/>
      <c r="AB30" s="739"/>
      <c r="AC30" s="739"/>
      <c r="AD30" s="739"/>
      <c r="AE30" s="739"/>
      <c r="AF30" s="739"/>
      <c r="AG30" s="499" t="s">
        <v>278</v>
      </c>
    </row>
    <row r="31" spans="1:36" ht="16.2" hidden="1" customHeight="1" outlineLevel="1">
      <c r="A31" s="503"/>
      <c r="B31" s="500" t="s">
        <v>400</v>
      </c>
      <c r="C31" s="494" t="s">
        <v>15</v>
      </c>
      <c r="D31" s="735" t="str">
        <f>IF(D25="","",D25)</f>
        <v/>
      </c>
      <c r="E31" s="735"/>
      <c r="F31" s="495" t="s">
        <v>16</v>
      </c>
      <c r="G31" s="735" t="str">
        <f>IF(G25="","",G25)</f>
        <v/>
      </c>
      <c r="H31" s="735"/>
      <c r="I31" s="495" t="s">
        <v>264</v>
      </c>
      <c r="J31" s="495" t="s">
        <v>396</v>
      </c>
      <c r="K31" s="495" t="s">
        <v>397</v>
      </c>
      <c r="L31" s="495"/>
      <c r="M31" s="735" t="str">
        <f>IF(M25="","",M25)</f>
        <v/>
      </c>
      <c r="N31" s="735"/>
      <c r="O31" s="496" t="s">
        <v>16</v>
      </c>
      <c r="P31" s="735" t="str">
        <f>IF(P25="","",P25)</f>
        <v/>
      </c>
      <c r="Q31" s="735"/>
      <c r="R31" s="497" t="s">
        <v>264</v>
      </c>
      <c r="S31" s="736"/>
      <c r="T31" s="737"/>
      <c r="U31" s="737"/>
      <c r="V31" s="737"/>
      <c r="W31" s="737"/>
      <c r="X31" s="737"/>
      <c r="Y31" s="502" t="s">
        <v>278</v>
      </c>
      <c r="Z31" s="738"/>
      <c r="AA31" s="739"/>
      <c r="AB31" s="739"/>
      <c r="AC31" s="739"/>
      <c r="AD31" s="739"/>
      <c r="AE31" s="739"/>
      <c r="AF31" s="739"/>
      <c r="AG31" s="499" t="s">
        <v>278</v>
      </c>
    </row>
    <row r="32" spans="1:36" ht="16.2" hidden="1" customHeight="1" outlineLevel="1">
      <c r="A32" s="492"/>
      <c r="B32" s="745" t="s">
        <v>403</v>
      </c>
      <c r="C32" s="746"/>
      <c r="D32" s="746"/>
      <c r="E32" s="746"/>
      <c r="F32" s="746"/>
      <c r="G32" s="746"/>
      <c r="H32" s="746"/>
      <c r="I32" s="746"/>
      <c r="J32" s="746"/>
      <c r="K32" s="746"/>
      <c r="L32" s="746"/>
      <c r="M32" s="746"/>
      <c r="N32" s="746"/>
      <c r="O32" s="746"/>
      <c r="P32" s="746"/>
      <c r="Q32" s="746"/>
      <c r="R32" s="747"/>
      <c r="S32" s="748">
        <f>SUM(S28:X31)</f>
        <v>0</v>
      </c>
      <c r="T32" s="749"/>
      <c r="U32" s="749"/>
      <c r="V32" s="749"/>
      <c r="W32" s="749"/>
      <c r="X32" s="749"/>
      <c r="Y32" s="502" t="s">
        <v>278</v>
      </c>
      <c r="Z32" s="750">
        <f>SUM(Z28:AF31)</f>
        <v>0</v>
      </c>
      <c r="AA32" s="694"/>
      <c r="AB32" s="694"/>
      <c r="AC32" s="694"/>
      <c r="AD32" s="694"/>
      <c r="AE32" s="694"/>
      <c r="AF32" s="694"/>
      <c r="AG32" s="499" t="s">
        <v>278</v>
      </c>
    </row>
    <row r="33" spans="1:43" ht="16.2"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1"/>
      <c r="AD33" s="751"/>
      <c r="AE33" s="751"/>
      <c r="AF33" s="751"/>
      <c r="AG33" s="505"/>
    </row>
    <row r="34" spans="1:43" ht="16.2" hidden="1" customHeight="1" outlineLevel="1">
      <c r="A34" s="492"/>
      <c r="B34" s="726" t="s">
        <v>393</v>
      </c>
      <c r="C34" s="727"/>
      <c r="D34" s="727"/>
      <c r="E34" s="727"/>
      <c r="F34" s="727"/>
      <c r="G34" s="727"/>
      <c r="H34" s="727"/>
      <c r="I34" s="727"/>
      <c r="J34" s="727"/>
      <c r="K34" s="727"/>
      <c r="L34" s="727"/>
      <c r="M34" s="727"/>
      <c r="N34" s="727"/>
      <c r="O34" s="727"/>
      <c r="P34" s="727"/>
      <c r="Q34" s="727"/>
      <c r="R34" s="728"/>
      <c r="S34" s="726" t="s">
        <v>451</v>
      </c>
      <c r="T34" s="727"/>
      <c r="U34" s="727"/>
      <c r="V34" s="727"/>
      <c r="W34" s="727"/>
      <c r="X34" s="727"/>
      <c r="Y34" s="728"/>
      <c r="Z34" s="727" t="s">
        <v>452</v>
      </c>
      <c r="AA34" s="727"/>
      <c r="AB34" s="727"/>
      <c r="AC34" s="727"/>
      <c r="AD34" s="727"/>
      <c r="AE34" s="727"/>
      <c r="AF34" s="727"/>
      <c r="AG34" s="729"/>
    </row>
    <row r="35" spans="1:43" ht="16.2" hidden="1" customHeight="1" outlineLevel="1">
      <c r="A35" s="492"/>
      <c r="B35" s="493" t="s">
        <v>395</v>
      </c>
      <c r="C35" s="494" t="s">
        <v>15</v>
      </c>
      <c r="D35" s="686" t="str">
        <f>IF(D22="","",D22)</f>
        <v/>
      </c>
      <c r="E35" s="686"/>
      <c r="F35" s="495" t="s">
        <v>16</v>
      </c>
      <c r="G35" s="686" t="str">
        <f>IF(G22="","",G22)</f>
        <v/>
      </c>
      <c r="H35" s="686"/>
      <c r="I35" s="495" t="s">
        <v>264</v>
      </c>
      <c r="J35" s="495" t="s">
        <v>396</v>
      </c>
      <c r="K35" s="495" t="s">
        <v>397</v>
      </c>
      <c r="L35" s="495"/>
      <c r="M35" s="735" t="str">
        <f>IF(M22="","",M22)</f>
        <v/>
      </c>
      <c r="N35" s="735"/>
      <c r="O35" s="496" t="s">
        <v>16</v>
      </c>
      <c r="P35" s="735" t="str">
        <f>IF(P22="","",P22)</f>
        <v/>
      </c>
      <c r="Q35" s="735"/>
      <c r="R35" s="496" t="s">
        <v>264</v>
      </c>
      <c r="S35" s="741" t="str">
        <f>IFERROR(S28*Z22*10,"")</f>
        <v/>
      </c>
      <c r="T35" s="742"/>
      <c r="U35" s="742"/>
      <c r="V35" s="742"/>
      <c r="W35" s="742"/>
      <c r="X35" s="742"/>
      <c r="Y35" s="502" t="s">
        <v>270</v>
      </c>
      <c r="Z35" s="743" t="str">
        <f>IFERROR(Z28*AD22*10,"")</f>
        <v/>
      </c>
      <c r="AA35" s="744"/>
      <c r="AB35" s="744"/>
      <c r="AC35" s="744"/>
      <c r="AD35" s="744"/>
      <c r="AE35" s="744"/>
      <c r="AF35" s="744"/>
      <c r="AG35" s="499" t="s">
        <v>270</v>
      </c>
    </row>
    <row r="36" spans="1:43" ht="16.2" hidden="1" customHeight="1" outlineLevel="1">
      <c r="A36" s="492"/>
      <c r="B36" s="493" t="s">
        <v>398</v>
      </c>
      <c r="C36" s="494" t="s">
        <v>15</v>
      </c>
      <c r="D36" s="735" t="str">
        <f>IF(D23="","",D23)</f>
        <v/>
      </c>
      <c r="E36" s="735"/>
      <c r="F36" s="495" t="s">
        <v>16</v>
      </c>
      <c r="G36" s="735" t="str">
        <f>IF(G23="","",G23)</f>
        <v/>
      </c>
      <c r="H36" s="735"/>
      <c r="I36" s="495" t="s">
        <v>264</v>
      </c>
      <c r="J36" s="495" t="s">
        <v>396</v>
      </c>
      <c r="K36" s="495" t="s">
        <v>397</v>
      </c>
      <c r="L36" s="495"/>
      <c r="M36" s="735" t="str">
        <f>IF(M23="","",M23)</f>
        <v/>
      </c>
      <c r="N36" s="735"/>
      <c r="O36" s="496" t="s">
        <v>16</v>
      </c>
      <c r="P36" s="735" t="str">
        <f>IF(P23="","",P23)</f>
        <v/>
      </c>
      <c r="Q36" s="735"/>
      <c r="R36" s="496" t="s">
        <v>264</v>
      </c>
      <c r="S36" s="741" t="str">
        <f t="shared" ref="S36:S38" si="0">IFERROR(S29*Z23*10,"")</f>
        <v/>
      </c>
      <c r="T36" s="742"/>
      <c r="U36" s="742"/>
      <c r="V36" s="742"/>
      <c r="W36" s="742"/>
      <c r="X36" s="742"/>
      <c r="Y36" s="502" t="s">
        <v>270</v>
      </c>
      <c r="Z36" s="743" t="str">
        <f t="shared" ref="Z36:Z37" si="1">IFERROR(Z29*AD23*10,"")</f>
        <v/>
      </c>
      <c r="AA36" s="744"/>
      <c r="AB36" s="744"/>
      <c r="AC36" s="744"/>
      <c r="AD36" s="744"/>
      <c r="AE36" s="744"/>
      <c r="AF36" s="744"/>
      <c r="AG36" s="499" t="s">
        <v>270</v>
      </c>
    </row>
    <row r="37" spans="1:43" ht="16.2" hidden="1" customHeight="1" outlineLevel="1">
      <c r="A37" s="492"/>
      <c r="B37" s="493" t="s">
        <v>399</v>
      </c>
      <c r="C37" s="494" t="s">
        <v>15</v>
      </c>
      <c r="D37" s="735" t="str">
        <f>IF(D24="","",D24)</f>
        <v/>
      </c>
      <c r="E37" s="735"/>
      <c r="F37" s="495" t="s">
        <v>16</v>
      </c>
      <c r="G37" s="735" t="str">
        <f>IF(G24="","",G24)</f>
        <v/>
      </c>
      <c r="H37" s="735"/>
      <c r="I37" s="495" t="s">
        <v>264</v>
      </c>
      <c r="J37" s="495" t="s">
        <v>396</v>
      </c>
      <c r="K37" s="495" t="s">
        <v>397</v>
      </c>
      <c r="L37" s="495"/>
      <c r="M37" s="735" t="str">
        <f>IF(M24="","",M24)</f>
        <v/>
      </c>
      <c r="N37" s="735"/>
      <c r="O37" s="496" t="s">
        <v>16</v>
      </c>
      <c r="P37" s="735" t="str">
        <f>IF(P24="","",P24)</f>
        <v/>
      </c>
      <c r="Q37" s="735"/>
      <c r="R37" s="496" t="s">
        <v>264</v>
      </c>
      <c r="S37" s="741" t="str">
        <f t="shared" si="0"/>
        <v/>
      </c>
      <c r="T37" s="742"/>
      <c r="U37" s="742"/>
      <c r="V37" s="742"/>
      <c r="W37" s="742"/>
      <c r="X37" s="742"/>
      <c r="Y37" s="502" t="s">
        <v>270</v>
      </c>
      <c r="Z37" s="743" t="str">
        <f t="shared" si="1"/>
        <v/>
      </c>
      <c r="AA37" s="744"/>
      <c r="AB37" s="744"/>
      <c r="AC37" s="744"/>
      <c r="AD37" s="744"/>
      <c r="AE37" s="744"/>
      <c r="AF37" s="744"/>
      <c r="AG37" s="499" t="s">
        <v>270</v>
      </c>
    </row>
    <row r="38" spans="1:43" ht="16.2" hidden="1" customHeight="1" outlineLevel="1">
      <c r="A38" s="492"/>
      <c r="B38" s="506" t="s">
        <v>400</v>
      </c>
      <c r="C38" s="507" t="s">
        <v>15</v>
      </c>
      <c r="D38" s="735" t="str">
        <f>IF(D25="","",D25)</f>
        <v/>
      </c>
      <c r="E38" s="735"/>
      <c r="F38" s="495" t="s">
        <v>16</v>
      </c>
      <c r="G38" s="735" t="str">
        <f>IF(G25="","",G25)</f>
        <v/>
      </c>
      <c r="H38" s="735"/>
      <c r="I38" s="495" t="s">
        <v>264</v>
      </c>
      <c r="J38" s="495" t="s">
        <v>396</v>
      </c>
      <c r="K38" s="495" t="s">
        <v>397</v>
      </c>
      <c r="L38" s="495"/>
      <c r="M38" s="735" t="str">
        <f>IF(M25="","",M25)</f>
        <v/>
      </c>
      <c r="N38" s="735"/>
      <c r="O38" s="496" t="s">
        <v>16</v>
      </c>
      <c r="P38" s="735" t="str">
        <f>IF(P25="","",P25)</f>
        <v/>
      </c>
      <c r="Q38" s="735"/>
      <c r="R38" s="496" t="s">
        <v>264</v>
      </c>
      <c r="S38" s="741" t="str">
        <f t="shared" si="0"/>
        <v/>
      </c>
      <c r="T38" s="742"/>
      <c r="U38" s="742"/>
      <c r="V38" s="742"/>
      <c r="W38" s="742"/>
      <c r="X38" s="742"/>
      <c r="Y38" s="502" t="s">
        <v>270</v>
      </c>
      <c r="Z38" s="743" t="str">
        <f>IFERROR(Z31*AD25*10,"")</f>
        <v/>
      </c>
      <c r="AA38" s="744"/>
      <c r="AB38" s="744"/>
      <c r="AC38" s="744"/>
      <c r="AD38" s="744"/>
      <c r="AE38" s="744"/>
      <c r="AF38" s="744"/>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3">
        <v>1</v>
      </c>
      <c r="AA39" s="687"/>
      <c r="AB39" s="687"/>
      <c r="AC39" s="687"/>
      <c r="AD39" s="687"/>
      <c r="AE39" s="687"/>
      <c r="AF39" s="687"/>
      <c r="AG39" s="499" t="s">
        <v>270</v>
      </c>
      <c r="AH39" s="206"/>
      <c r="AI39" s="206"/>
      <c r="AJ39" s="206"/>
      <c r="AK39" s="206"/>
      <c r="AL39" s="206"/>
      <c r="AM39" s="206"/>
      <c r="AN39" s="206"/>
      <c r="AO39" s="206"/>
      <c r="AP39" s="206"/>
      <c r="AQ39" s="206"/>
    </row>
    <row r="40" spans="1:43" s="49" customFormat="1" ht="16.2"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3">
        <v>2</v>
      </c>
      <c r="AA40" s="687"/>
      <c r="AB40" s="687"/>
      <c r="AC40" s="687"/>
      <c r="AD40" s="687"/>
      <c r="AE40" s="687"/>
      <c r="AF40" s="687"/>
      <c r="AG40" s="499" t="s">
        <v>270</v>
      </c>
      <c r="AH40" s="206"/>
      <c r="AI40" s="206"/>
      <c r="AJ40" s="206"/>
      <c r="AK40" s="206"/>
      <c r="AL40" s="206"/>
      <c r="AM40" s="206"/>
      <c r="AN40" s="206"/>
      <c r="AO40" s="206"/>
      <c r="AP40" s="206"/>
      <c r="AQ40" s="206"/>
    </row>
    <row r="41" spans="1:43" ht="16.2" hidden="1" customHeight="1" outlineLevel="1" thickBot="1">
      <c r="A41" s="509"/>
      <c r="B41" s="754" t="s">
        <v>403</v>
      </c>
      <c r="C41" s="755"/>
      <c r="D41" s="755"/>
      <c r="E41" s="755"/>
      <c r="F41" s="755"/>
      <c r="G41" s="755"/>
      <c r="H41" s="755"/>
      <c r="I41" s="755"/>
      <c r="J41" s="755"/>
      <c r="K41" s="755"/>
      <c r="L41" s="755"/>
      <c r="M41" s="755"/>
      <c r="N41" s="755"/>
      <c r="O41" s="755"/>
      <c r="P41" s="755"/>
      <c r="Q41" s="755"/>
      <c r="R41" s="755"/>
      <c r="S41" s="755"/>
      <c r="T41" s="755"/>
      <c r="U41" s="755"/>
      <c r="V41" s="755"/>
      <c r="W41" s="755"/>
      <c r="X41" s="755"/>
      <c r="Y41" s="756"/>
      <c r="Z41" s="757">
        <f>IFERROR(SUM(S35:X38)+SUM(Z35:AF38)-Z39+Z40,0)</f>
        <v>1</v>
      </c>
      <c r="AA41" s="664"/>
      <c r="AB41" s="664"/>
      <c r="AC41" s="664"/>
      <c r="AD41" s="664"/>
      <c r="AE41" s="664"/>
      <c r="AF41" s="664"/>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3"/>
      <c r="AC43" s="703"/>
      <c r="AD43" s="703"/>
      <c r="AE43" s="703"/>
      <c r="AF43" s="703"/>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SUM(AB43:AF44)</f>
        <v>0</v>
      </c>
      <c r="AC46" s="704"/>
      <c r="AD46" s="704"/>
      <c r="AE46" s="704"/>
      <c r="AF46" s="704"/>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586">
        <f>AB46-AB50+AB51</f>
        <v>0</v>
      </c>
      <c r="AC54" s="586"/>
      <c r="AD54" s="586"/>
      <c r="AE54" s="586"/>
      <c r="AF54" s="586"/>
      <c r="AG54" s="17" t="s">
        <v>270</v>
      </c>
    </row>
    <row r="55" spans="1:43" ht="15.6" customHeight="1" thickBot="1">
      <c r="A55" s="759" t="s">
        <v>1760</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638"/>
      <c r="AC55" s="638"/>
      <c r="AD55" s="638"/>
      <c r="AE55" s="638"/>
      <c r="AF55" s="638"/>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2" t="str">
        <f>IF(AH55=TRUE,"問題なし","問題あり")</f>
        <v>問題あり</v>
      </c>
      <c r="AC56" s="762"/>
      <c r="AD56" s="762"/>
      <c r="AE56" s="762"/>
      <c r="AF56" s="762"/>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2"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2"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63" t="s">
        <v>270</v>
      </c>
    </row>
    <row r="60" spans="1:43" ht="16.2"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39" t="s">
        <v>270</v>
      </c>
    </row>
    <row r="61" spans="1:43" ht="16.2"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f>Z41</f>
        <v>1</v>
      </c>
      <c r="AC61" s="626"/>
      <c r="AD61" s="626"/>
      <c r="AE61" s="626"/>
      <c r="AF61" s="626"/>
      <c r="AG61" s="339" t="s">
        <v>270</v>
      </c>
    </row>
    <row r="62" spans="1:43" s="49" customFormat="1" ht="16.2"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2"/>
      <c r="AC62" s="752"/>
      <c r="AD62" s="752"/>
      <c r="AE62" s="752"/>
      <c r="AF62" s="752"/>
      <c r="AG62" s="371" t="s">
        <v>270</v>
      </c>
      <c r="AH62" s="206"/>
      <c r="AI62" s="206"/>
      <c r="AJ62" s="206"/>
      <c r="AK62" s="206"/>
      <c r="AL62" s="206"/>
      <c r="AM62" s="206"/>
      <c r="AN62" s="206"/>
      <c r="AO62" s="206"/>
      <c r="AP62" s="206"/>
      <c r="AQ62" s="206"/>
    </row>
    <row r="63" spans="1:43" s="49" customFormat="1" ht="16.2"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2"/>
      <c r="AC63" s="752"/>
      <c r="AD63" s="752"/>
      <c r="AE63" s="752"/>
      <c r="AF63" s="752"/>
      <c r="AG63" s="371" t="s">
        <v>270</v>
      </c>
      <c r="AH63" s="206"/>
      <c r="AI63" s="206"/>
      <c r="AJ63" s="206"/>
      <c r="AK63" s="206"/>
      <c r="AL63" s="206"/>
      <c r="AM63" s="206"/>
      <c r="AN63" s="206"/>
      <c r="AO63" s="206"/>
      <c r="AP63" s="206"/>
      <c r="AQ63" s="206"/>
    </row>
    <row r="64" spans="1:43" ht="16.2"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39" t="s">
        <v>270</v>
      </c>
    </row>
    <row r="65" spans="1:72" ht="16.2"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v>0</v>
      </c>
      <c r="AC65" s="697"/>
      <c r="AD65" s="697"/>
      <c r="AE65" s="697"/>
      <c r="AF65" s="697"/>
      <c r="AG65" s="339" t="s">
        <v>270</v>
      </c>
    </row>
    <row r="66" spans="1:72" ht="16.2"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6">
        <f>AB59-SUM(AB64:AF65)</f>
        <v>0</v>
      </c>
      <c r="AC66" s="626"/>
      <c r="AD66" s="626"/>
      <c r="AE66" s="626"/>
      <c r="AF66" s="626"/>
      <c r="AG66" s="307" t="s">
        <v>270</v>
      </c>
    </row>
    <row r="67" spans="1:72" ht="16.2"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2"/>
      <c r="AC67" s="782"/>
      <c r="AD67" s="782"/>
      <c r="AE67" s="782"/>
      <c r="AF67" s="782"/>
      <c r="AG67" s="356"/>
      <c r="AH67" s="353" t="b">
        <v>0</v>
      </c>
    </row>
    <row r="68" spans="1:72"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6" t="str">
        <f>IF(AH67=TRUE,"問題なし","問題あり")</f>
        <v>問題あり</v>
      </c>
      <c r="AC68" s="766"/>
      <c r="AD68" s="766"/>
      <c r="AE68" s="766"/>
      <c r="AF68" s="766"/>
      <c r="AG68" s="355"/>
      <c r="AH68" s="353"/>
    </row>
    <row r="69" spans="1:72"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2"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2"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7">
        <f>'（別添）_計画書（歯科診療所及びⅡを算定する有床診療所）'!AB74</f>
        <v>0</v>
      </c>
      <c r="AC85" s="707"/>
      <c r="AD85" s="707"/>
      <c r="AE85" s="707"/>
      <c r="AF85" s="707"/>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2"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2">
        <f>'（別添）_計画書（歯科診療所及びⅡを算定する有床診療所）'!AB75</f>
        <v>0</v>
      </c>
      <c r="AC86" s="642"/>
      <c r="AD86" s="642"/>
      <c r="AE86" s="642"/>
      <c r="AF86" s="642"/>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2"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592"/>
      <c r="AC87" s="592"/>
      <c r="AD87" s="592"/>
      <c r="AE87" s="592"/>
      <c r="AF87" s="592"/>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2"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593">
        <f>AB87-AB86</f>
        <v>0</v>
      </c>
      <c r="AC88" s="593"/>
      <c r="AD88" s="593"/>
      <c r="AE88" s="593"/>
      <c r="AF88" s="593"/>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2"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0"/>
      <c r="AC89" s="770"/>
      <c r="AD89" s="770"/>
      <c r="AE89" s="770"/>
      <c r="AF89" s="770"/>
      <c r="AG89" s="121" t="s">
        <v>270</v>
      </c>
    </row>
    <row r="90" spans="1:72" ht="16.2" customHeight="1" collapsed="1" thickBot="1">
      <c r="A90" s="40"/>
      <c r="B90" s="96" t="s">
        <v>1672</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1"/>
      <c r="AC90" s="771"/>
      <c r="AD90" s="771"/>
      <c r="AE90" s="771"/>
      <c r="AF90" s="771"/>
      <c r="AG90" s="121" t="s">
        <v>291</v>
      </c>
    </row>
    <row r="91" spans="1:72" ht="16.2" customHeight="1" thickTop="1" thickBot="1">
      <c r="A91" s="86"/>
      <c r="B91" s="97" t="s">
        <v>1673</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6">
        <f>IFERROR(AB90/AB86*100,0)</f>
        <v>0</v>
      </c>
      <c r="AC91" s="706"/>
      <c r="AD91" s="706"/>
      <c r="AE91" s="706"/>
      <c r="AF91" s="706"/>
      <c r="AG91" s="122" t="s">
        <v>292</v>
      </c>
    </row>
    <row r="92" spans="1:72" ht="16.2"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2"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3"/>
      <c r="AB93" s="773"/>
      <c r="AC93" s="773"/>
      <c r="AD93" s="773"/>
      <c r="AE93" s="773"/>
      <c r="AF93" s="773"/>
      <c r="AG93" s="773"/>
    </row>
    <row r="94" spans="1:72" ht="16.2"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4">
        <f>'（別添）_計画書（歯科診療所及びⅡを算定する有床診療所）'!AB83</f>
        <v>0</v>
      </c>
      <c r="AC94" s="774"/>
      <c r="AD94" s="774"/>
      <c r="AE94" s="774"/>
      <c r="AF94" s="774"/>
      <c r="AG94" s="334" t="s">
        <v>289</v>
      </c>
    </row>
    <row r="95" spans="1:72" ht="16.2"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6">
        <f>'（別添）_計画書（歯科診療所及びⅡを算定する有床診療所）'!AB84</f>
        <v>0</v>
      </c>
      <c r="AC95" s="626"/>
      <c r="AD95" s="626"/>
      <c r="AE95" s="626"/>
      <c r="AF95" s="626"/>
      <c r="AG95" s="345" t="s">
        <v>270</v>
      </c>
    </row>
    <row r="96" spans="1:72" ht="16.2"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7"/>
      <c r="AC96" s="767"/>
      <c r="AD96" s="767"/>
      <c r="AE96" s="767"/>
      <c r="AF96" s="767"/>
      <c r="AG96" s="371"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8">
        <f>AB96-AB95</f>
        <v>0</v>
      </c>
      <c r="AC97" s="698"/>
      <c r="AD97" s="698"/>
      <c r="AE97" s="698"/>
      <c r="AF97" s="698"/>
      <c r="AG97" s="371"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3"/>
      <c r="AC98" s="643"/>
      <c r="AD98" s="643"/>
      <c r="AE98" s="643"/>
      <c r="AF98" s="643"/>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8"/>
      <c r="AC99" s="768"/>
      <c r="AD99" s="768"/>
      <c r="AE99" s="768"/>
      <c r="AF99" s="768"/>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9">
        <f>IFERROR(AB99/AB95*100,0)</f>
        <v>0</v>
      </c>
      <c r="AC100" s="769"/>
      <c r="AD100" s="769"/>
      <c r="AE100" s="769"/>
      <c r="AF100" s="769"/>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3"/>
      <c r="AB102" s="773"/>
      <c r="AC102" s="773"/>
      <c r="AD102" s="773"/>
      <c r="AE102" s="773"/>
      <c r="AF102" s="773"/>
      <c r="AG102" s="773"/>
    </row>
    <row r="103" spans="1:33" ht="16.2"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4">
        <f>'（別添）_計画書（歯科診療所及びⅡを算定する有床診療所）'!AB92</f>
        <v>0</v>
      </c>
      <c r="AC103" s="774"/>
      <c r="AD103" s="774"/>
      <c r="AE103" s="774"/>
      <c r="AF103" s="774"/>
      <c r="AG103" s="334" t="s">
        <v>289</v>
      </c>
    </row>
    <row r="104" spans="1:33" ht="16.2"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6">
        <f>'（別添）_計画書（歯科診療所及びⅡを算定する有床診療所）'!AB93</f>
        <v>0</v>
      </c>
      <c r="AC104" s="626"/>
      <c r="AD104" s="626"/>
      <c r="AE104" s="626"/>
      <c r="AF104" s="626"/>
      <c r="AG104" s="345" t="s">
        <v>270</v>
      </c>
    </row>
    <row r="105" spans="1:33" ht="16.2"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7"/>
      <c r="AC105" s="767"/>
      <c r="AD105" s="767"/>
      <c r="AE105" s="767"/>
      <c r="AF105" s="767"/>
      <c r="AG105" s="371"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8">
        <f>AB105-AB104</f>
        <v>0</v>
      </c>
      <c r="AC106" s="698"/>
      <c r="AD106" s="698"/>
      <c r="AE106" s="698"/>
      <c r="AF106" s="698"/>
      <c r="AG106" s="371"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3"/>
      <c r="AC107" s="643"/>
      <c r="AD107" s="643"/>
      <c r="AE107" s="643"/>
      <c r="AF107" s="643"/>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8"/>
      <c r="AC108" s="768"/>
      <c r="AD108" s="768"/>
      <c r="AE108" s="768"/>
      <c r="AF108" s="768"/>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9">
        <f>IFERROR(AB108/AB104*100,0)</f>
        <v>0</v>
      </c>
      <c r="AC109" s="769"/>
      <c r="AD109" s="769"/>
      <c r="AE109" s="769"/>
      <c r="AF109" s="769"/>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3"/>
      <c r="AB111" s="773"/>
      <c r="AC111" s="773"/>
      <c r="AD111" s="773"/>
      <c r="AE111" s="773"/>
      <c r="AF111" s="773"/>
      <c r="AG111" s="773"/>
    </row>
    <row r="112" spans="1:33" ht="16.2"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4">
        <f>'（別添）_計画書（歯科診療所及びⅡを算定する有床診療所）'!AB101</f>
        <v>0</v>
      </c>
      <c r="AC112" s="774"/>
      <c r="AD112" s="774"/>
      <c r="AE112" s="774"/>
      <c r="AF112" s="774"/>
      <c r="AG112" s="334" t="s">
        <v>289</v>
      </c>
    </row>
    <row r="113" spans="1:33" ht="16.2"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6">
        <f>'（別添）_計画書（歯科診療所及びⅡを算定する有床診療所）'!AB102</f>
        <v>0</v>
      </c>
      <c r="AC113" s="626"/>
      <c r="AD113" s="626"/>
      <c r="AE113" s="626"/>
      <c r="AF113" s="626"/>
      <c r="AG113" s="345" t="s">
        <v>270</v>
      </c>
    </row>
    <row r="114" spans="1:33" ht="16.2"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7"/>
      <c r="AC114" s="767"/>
      <c r="AD114" s="767"/>
      <c r="AE114" s="767"/>
      <c r="AF114" s="767"/>
      <c r="AG114" s="371"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8">
        <f>AB114-AB113</f>
        <v>0</v>
      </c>
      <c r="AC115" s="698"/>
      <c r="AD115" s="698"/>
      <c r="AE115" s="698"/>
      <c r="AF115" s="698"/>
      <c r="AG115" s="371"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3"/>
      <c r="AC116" s="643"/>
      <c r="AD116" s="643"/>
      <c r="AE116" s="643"/>
      <c r="AF116" s="643"/>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8"/>
      <c r="AC117" s="768"/>
      <c r="AD117" s="768"/>
      <c r="AE117" s="768"/>
      <c r="AF117" s="768"/>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9">
        <f>IFERROR(AB117/AB113*100,0)</f>
        <v>0</v>
      </c>
      <c r="AC118" s="769"/>
      <c r="AD118" s="769"/>
      <c r="AE118" s="769"/>
      <c r="AF118" s="769"/>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3"/>
      <c r="AB120" s="773"/>
      <c r="AC120" s="773"/>
      <c r="AD120" s="773"/>
      <c r="AE120" s="773"/>
      <c r="AF120" s="773"/>
      <c r="AG120" s="773"/>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4">
        <f>'（別添）_計画書（歯科診療所及びⅡを算定する有床診療所）'!AB110</f>
        <v>0</v>
      </c>
      <c r="AC121" s="774"/>
      <c r="AD121" s="774"/>
      <c r="AE121" s="774"/>
      <c r="AF121" s="774"/>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6">
        <f>'（別添）_計画書（歯科診療所及びⅡを算定する有床診療所）'!AB111</f>
        <v>0</v>
      </c>
      <c r="AC122" s="626"/>
      <c r="AD122" s="626"/>
      <c r="AE122" s="626"/>
      <c r="AF122" s="626"/>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7"/>
      <c r="AC123" s="767"/>
      <c r="AD123" s="767"/>
      <c r="AE123" s="767"/>
      <c r="AF123" s="767"/>
      <c r="AG123" s="371"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8">
        <f>AB123-AB122</f>
        <v>0</v>
      </c>
      <c r="AC124" s="698"/>
      <c r="AD124" s="698"/>
      <c r="AE124" s="698"/>
      <c r="AF124" s="698"/>
      <c r="AG124" s="371"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3"/>
      <c r="AC125" s="643"/>
      <c r="AD125" s="643"/>
      <c r="AE125" s="643"/>
      <c r="AF125" s="643"/>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8"/>
      <c r="AC126" s="768"/>
      <c r="AD126" s="768"/>
      <c r="AE126" s="768"/>
      <c r="AF126" s="768"/>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9">
        <f>IFERROR(AB126/AB122*100,0)</f>
        <v>0</v>
      </c>
      <c r="AC127" s="769"/>
      <c r="AD127" s="769"/>
      <c r="AE127" s="769"/>
      <c r="AF127" s="769"/>
      <c r="AG127" s="350" t="s">
        <v>292</v>
      </c>
    </row>
    <row r="128" spans="1:33" ht="16.350000000000001" customHeight="1" collapsed="1"/>
    <row r="129" spans="1:35" ht="16.350000000000001" customHeight="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3"/>
      <c r="AB130" s="583"/>
      <c r="AC130" s="583"/>
      <c r="AD130" s="583"/>
      <c r="AE130" s="583"/>
      <c r="AF130" s="583"/>
      <c r="AG130" s="583"/>
      <c r="AH130" s="195"/>
      <c r="AI130" s="195"/>
    </row>
    <row r="131" spans="1:35" ht="16.2"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7">
        <f>'（別添）_計画書（歯科診療所及びⅡを算定する有床診療所）'!AB120</f>
        <v>0</v>
      </c>
      <c r="AC131" s="707"/>
      <c r="AD131" s="707"/>
      <c r="AE131" s="707"/>
      <c r="AF131" s="707"/>
      <c r="AG131" s="81" t="s">
        <v>289</v>
      </c>
      <c r="AH131" s="181"/>
      <c r="AI131" s="181"/>
    </row>
    <row r="132" spans="1:35" ht="16.2"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2">
        <f>'（別添）_計画書（歯科診療所及びⅡを算定する有床診療所）'!AB121</f>
        <v>0</v>
      </c>
      <c r="AC132" s="642"/>
      <c r="AD132" s="642"/>
      <c r="AE132" s="642"/>
      <c r="AF132" s="642"/>
      <c r="AG132" s="112" t="s">
        <v>270</v>
      </c>
      <c r="AH132" s="181"/>
      <c r="AI132" s="181"/>
    </row>
    <row r="133" spans="1:35" ht="16.2"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2">
        <f>'（別添）_計画書（歯科診療所及びⅡを算定する有床診療所）'!AB122</f>
        <v>0</v>
      </c>
      <c r="AC133" s="642"/>
      <c r="AD133" s="642"/>
      <c r="AE133" s="642"/>
      <c r="AF133" s="642"/>
      <c r="AG133" s="112" t="s">
        <v>270</v>
      </c>
    </row>
    <row r="134" spans="1:35" ht="16.2"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599"/>
      <c r="AC134" s="599"/>
      <c r="AD134" s="599"/>
      <c r="AE134" s="599"/>
      <c r="AF134" s="599"/>
      <c r="AG134" s="124" t="s">
        <v>270</v>
      </c>
    </row>
    <row r="135" spans="1:35" ht="16.2"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5"/>
      <c r="AC135" s="585"/>
      <c r="AD135" s="585"/>
      <c r="AE135" s="585"/>
      <c r="AF135" s="585"/>
      <c r="AG135" s="124" t="s">
        <v>270</v>
      </c>
    </row>
    <row r="136" spans="1:35" ht="16.2"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8">
        <f>AB134-AB132</f>
        <v>0</v>
      </c>
      <c r="AC136" s="598"/>
      <c r="AD136" s="598"/>
      <c r="AE136" s="598"/>
      <c r="AF136" s="598"/>
      <c r="AG136" s="124" t="s">
        <v>270</v>
      </c>
    </row>
    <row r="137" spans="1:35" ht="16.2"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8">
        <f>AB135-AB133</f>
        <v>0</v>
      </c>
      <c r="AC137" s="598"/>
      <c r="AD137" s="598"/>
      <c r="AE137" s="598"/>
      <c r="AF137" s="598"/>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5"/>
      <c r="AC138" s="585"/>
      <c r="AD138" s="585"/>
      <c r="AE138" s="585"/>
      <c r="AF138" s="585"/>
      <c r="AG138" s="127" t="s">
        <v>270</v>
      </c>
    </row>
    <row r="139" spans="1:35" ht="16.2"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c r="AC139" s="632"/>
      <c r="AD139" s="632"/>
      <c r="AE139" s="632"/>
      <c r="AF139" s="632"/>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0">
        <f>IFERROR(AB139/AB133*100,0)</f>
        <v>0</v>
      </c>
      <c r="AC140" s="710"/>
      <c r="AD140" s="710"/>
      <c r="AE140" s="710"/>
      <c r="AF140" s="710"/>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3"/>
      <c r="AB142" s="583"/>
      <c r="AC142" s="583"/>
      <c r="AD142" s="583"/>
      <c r="AE142" s="583"/>
      <c r="AF142" s="583"/>
      <c r="AG142" s="583"/>
      <c r="AH142" s="195"/>
      <c r="AI142" s="195"/>
    </row>
    <row r="143" spans="1:35" ht="16.2"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7">
        <f>'（別添）_計画書（歯科診療所及びⅡを算定する有床診療所）'!AB132</f>
        <v>0</v>
      </c>
      <c r="AC143" s="707"/>
      <c r="AD143" s="707"/>
      <c r="AE143" s="707"/>
      <c r="AF143" s="707"/>
      <c r="AG143" s="81" t="s">
        <v>289</v>
      </c>
      <c r="AH143" s="181"/>
      <c r="AI143" s="181"/>
    </row>
    <row r="144" spans="1:35" ht="16.2"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2">
        <f>'（別添）_計画書（歯科診療所及びⅡを算定する有床診療所）'!AB133</f>
        <v>0</v>
      </c>
      <c r="AC144" s="642"/>
      <c r="AD144" s="642"/>
      <c r="AE144" s="642"/>
      <c r="AF144" s="642"/>
      <c r="AG144" s="112" t="s">
        <v>270</v>
      </c>
      <c r="AH144" s="181"/>
      <c r="AI144" s="181"/>
    </row>
    <row r="145" spans="1:34" ht="16.2"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2">
        <f>'（別添）_計画書（歯科診療所及びⅡを算定する有床診療所）'!AB134</f>
        <v>0</v>
      </c>
      <c r="AC145" s="642"/>
      <c r="AD145" s="642"/>
      <c r="AE145" s="642"/>
      <c r="AF145" s="642"/>
      <c r="AG145" s="112" t="s">
        <v>270</v>
      </c>
    </row>
    <row r="146" spans="1:34" ht="16.2"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99"/>
      <c r="AC146" s="599"/>
      <c r="AD146" s="599"/>
      <c r="AE146" s="599"/>
      <c r="AF146" s="599"/>
      <c r="AG146" s="124" t="s">
        <v>270</v>
      </c>
    </row>
    <row r="147" spans="1:34" ht="16.2"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5"/>
      <c r="AC147" s="585"/>
      <c r="AD147" s="585"/>
      <c r="AE147" s="585"/>
      <c r="AF147" s="585"/>
      <c r="AG147" s="124" t="s">
        <v>270</v>
      </c>
    </row>
    <row r="148" spans="1:34" ht="16.2"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8">
        <f>AB146-AB144</f>
        <v>0</v>
      </c>
      <c r="AC148" s="598"/>
      <c r="AD148" s="598"/>
      <c r="AE148" s="598"/>
      <c r="AF148" s="598"/>
      <c r="AG148" s="124" t="s">
        <v>270</v>
      </c>
    </row>
    <row r="149" spans="1:34" ht="16.2"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8">
        <f>AB147-AB145</f>
        <v>0</v>
      </c>
      <c r="AC149" s="598"/>
      <c r="AD149" s="598"/>
      <c r="AE149" s="598"/>
      <c r="AF149" s="598"/>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5"/>
      <c r="AC150" s="585"/>
      <c r="AD150" s="585"/>
      <c r="AE150" s="585"/>
      <c r="AF150" s="585"/>
      <c r="AG150" s="127" t="s">
        <v>270</v>
      </c>
    </row>
    <row r="151" spans="1:34" ht="16.2"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2"/>
      <c r="AC151" s="632"/>
      <c r="AD151" s="632"/>
      <c r="AE151" s="632"/>
      <c r="AF151" s="632"/>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0">
        <f>IFERROR(AB151/AB145*100,0)</f>
        <v>0</v>
      </c>
      <c r="AC152" s="710"/>
      <c r="AD152" s="710"/>
      <c r="AE152" s="710"/>
      <c r="AF152" s="710"/>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6"/>
      <c r="G156" s="596"/>
      <c r="H156" s="3" t="s">
        <v>16</v>
      </c>
      <c r="I156" s="596"/>
      <c r="J156" s="596"/>
      <c r="K156" s="3" t="s">
        <v>264</v>
      </c>
      <c r="L156" s="596"/>
      <c r="M156" s="596"/>
      <c r="N156" s="3" t="s">
        <v>18</v>
      </c>
      <c r="O156" s="3"/>
      <c r="P156" s="3"/>
      <c r="Q156" s="3" t="s">
        <v>444</v>
      </c>
      <c r="R156" s="3"/>
      <c r="S156" s="3"/>
      <c r="T156" s="3"/>
      <c r="U156" s="597"/>
      <c r="V156" s="597"/>
      <c r="W156" s="597"/>
      <c r="X156" s="597"/>
      <c r="Y156" s="597"/>
      <c r="Z156" s="597"/>
      <c r="AA156" s="597"/>
      <c r="AB156" s="597"/>
      <c r="AC156" s="597"/>
      <c r="AD156" s="597"/>
      <c r="AE156" s="597"/>
      <c r="AF156" s="597"/>
      <c r="AG156" s="19"/>
    </row>
    <row r="157" spans="1:34" ht="10.95"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95"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68580</xdr:colOff>
                    <xdr:row>53</xdr:row>
                    <xdr:rowOff>175260</xdr:rowOff>
                  </from>
                  <to>
                    <xdr:col>32</xdr:col>
                    <xdr:colOff>175260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heetViews>
  <sheetFormatPr defaultColWidth="9" defaultRowHeight="18" outlineLevelCol="1"/>
  <cols>
    <col min="1" max="5" width="4.09765625" style="34" customWidth="1"/>
    <col min="6" max="6" width="4.09765625" style="113" customWidth="1"/>
    <col min="7" max="33" width="4.09765625" style="34" customWidth="1"/>
    <col min="34" max="35" width="4.59765625" style="34" customWidth="1"/>
    <col min="36" max="36" width="4.59765625" style="34" hidden="1" customWidth="1" outlineLevel="1"/>
    <col min="37" max="37" width="7.19921875" style="274" hidden="1" customWidth="1" outlineLevel="1"/>
    <col min="38" max="39" width="9" style="274" hidden="1" customWidth="1" outlineLevel="1"/>
    <col min="40" max="40" width="9" style="178" collapsed="1"/>
    <col min="41" max="16384" width="9" style="178"/>
  </cols>
  <sheetData>
    <row r="1" spans="1:39">
      <c r="A1" s="34" t="s">
        <v>477</v>
      </c>
    </row>
    <row r="3" spans="1:39" ht="19.2">
      <c r="A3" s="789" t="s">
        <v>478</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row>
    <row r="4" spans="1:39">
      <c r="A4" s="114"/>
      <c r="B4" s="114"/>
      <c r="C4" s="114"/>
      <c r="D4" s="114"/>
      <c r="E4" s="114"/>
      <c r="G4" s="114"/>
      <c r="H4" s="114"/>
      <c r="I4" s="114"/>
    </row>
    <row r="5" spans="1:39">
      <c r="A5" s="35" t="s">
        <v>28</v>
      </c>
      <c r="B5" s="547" t="s">
        <v>29</v>
      </c>
      <c r="C5" s="547"/>
      <c r="D5" s="547"/>
      <c r="E5" s="547"/>
      <c r="F5" s="547"/>
      <c r="G5" s="547"/>
      <c r="H5" s="551" t="str">
        <f>IF(別添2!E6=0,"",別添2!E6)</f>
        <v/>
      </c>
      <c r="I5" s="551"/>
      <c r="J5" s="551"/>
      <c r="K5" s="551"/>
      <c r="L5" s="551"/>
      <c r="M5" s="551"/>
      <c r="N5" s="551"/>
      <c r="O5" s="551"/>
      <c r="P5" s="551"/>
      <c r="Q5" s="551"/>
      <c r="R5" s="551"/>
      <c r="S5" s="551"/>
      <c r="T5" s="551"/>
    </row>
    <row r="6" spans="1:39">
      <c r="B6" s="547" t="s">
        <v>30</v>
      </c>
      <c r="C6" s="547"/>
      <c r="D6" s="547"/>
      <c r="E6" s="547"/>
      <c r="F6" s="547"/>
      <c r="G6" s="547"/>
      <c r="H6" s="549" t="str">
        <f>IF(別添2!H28=0,"",別添2!H28)</f>
        <v/>
      </c>
      <c r="I6" s="549"/>
      <c r="J6" s="549"/>
      <c r="K6" s="549"/>
      <c r="L6" s="549"/>
      <c r="M6" s="549"/>
      <c r="N6" s="549"/>
      <c r="O6" s="549"/>
      <c r="P6" s="549"/>
      <c r="Q6" s="549"/>
      <c r="R6" s="549"/>
      <c r="S6" s="549"/>
      <c r="T6" s="549"/>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7"/>
      <c r="I9" s="557"/>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6.2">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6.2">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8"/>
      <c r="N18" s="788"/>
      <c r="O18" s="788"/>
      <c r="P18" s="788"/>
      <c r="Q18" s="788"/>
      <c r="R18" s="788"/>
      <c r="S18" s="788"/>
      <c r="T18" s="43" t="s">
        <v>100</v>
      </c>
      <c r="U18" s="44"/>
      <c r="V18" s="278"/>
      <c r="W18" s="277"/>
      <c r="X18" s="279"/>
      <c r="Y18" s="277"/>
      <c r="Z18" s="787"/>
      <c r="AA18" s="787"/>
      <c r="AB18" s="787"/>
      <c r="AC18" s="787"/>
      <c r="AD18" s="787"/>
      <c r="AE18" s="787"/>
      <c r="AF18" s="787"/>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6"/>
      <c r="N30" s="786"/>
      <c r="O30" s="786"/>
      <c r="P30" s="786"/>
      <c r="Q30" s="786"/>
      <c r="R30" s="786"/>
      <c r="S30" s="786"/>
      <c r="T30" s="43" t="s">
        <v>114</v>
      </c>
      <c r="U30" s="272"/>
      <c r="V30" s="278"/>
      <c r="W30" s="272"/>
      <c r="X30" s="279"/>
      <c r="Y30" s="272"/>
      <c r="Z30" s="787"/>
      <c r="AA30" s="787"/>
      <c r="AB30" s="787"/>
      <c r="AC30" s="787"/>
      <c r="AD30" s="787"/>
      <c r="AE30" s="787"/>
      <c r="AF30" s="787"/>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6"/>
      <c r="N32" s="786"/>
      <c r="O32" s="786"/>
      <c r="P32" s="786"/>
      <c r="Q32" s="786"/>
      <c r="R32" s="786"/>
      <c r="S32" s="786"/>
      <c r="T32" s="43" t="s">
        <v>114</v>
      </c>
      <c r="U32" s="272"/>
      <c r="V32" s="278"/>
      <c r="W32" s="272"/>
      <c r="X32" s="279"/>
      <c r="Y32" s="272"/>
      <c r="Z32" s="787"/>
      <c r="AA32" s="787"/>
      <c r="AB32" s="787"/>
      <c r="AC32" s="787"/>
      <c r="AD32" s="787"/>
      <c r="AE32" s="787"/>
      <c r="AF32" s="787"/>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6"/>
      <c r="N34" s="786"/>
      <c r="O34" s="786"/>
      <c r="P34" s="786"/>
      <c r="Q34" s="786"/>
      <c r="R34" s="786"/>
      <c r="S34" s="786"/>
      <c r="T34" s="43" t="s">
        <v>114</v>
      </c>
      <c r="U34" s="272"/>
      <c r="V34" s="278"/>
      <c r="W34" s="272"/>
      <c r="X34" s="279"/>
      <c r="Y34" s="272"/>
      <c r="Z34" s="787"/>
      <c r="AA34" s="787"/>
      <c r="AB34" s="787"/>
      <c r="AC34" s="787"/>
      <c r="AD34" s="787"/>
      <c r="AE34" s="787"/>
      <c r="AF34" s="787"/>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6"/>
      <c r="N36" s="786"/>
      <c r="O36" s="786"/>
      <c r="P36" s="786"/>
      <c r="Q36" s="786"/>
      <c r="R36" s="786"/>
      <c r="S36" s="786"/>
      <c r="T36" s="43" t="s">
        <v>114</v>
      </c>
      <c r="U36" s="277"/>
      <c r="V36" s="278"/>
      <c r="W36" s="277"/>
      <c r="X36" s="279"/>
      <c r="Y36" s="277"/>
      <c r="Z36" s="787"/>
      <c r="AA36" s="787"/>
      <c r="AB36" s="787"/>
      <c r="AC36" s="787"/>
      <c r="AD36" s="787"/>
      <c r="AE36" s="787"/>
      <c r="AF36" s="787"/>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6"/>
      <c r="N38" s="786"/>
      <c r="O38" s="786"/>
      <c r="P38" s="786"/>
      <c r="Q38" s="786"/>
      <c r="R38" s="786"/>
      <c r="S38" s="786"/>
      <c r="T38" s="43" t="s">
        <v>114</v>
      </c>
      <c r="U38" s="277"/>
      <c r="V38" s="278"/>
      <c r="W38" s="277"/>
      <c r="X38" s="279"/>
      <c r="Y38" s="277"/>
      <c r="Z38" s="787"/>
      <c r="AA38" s="787"/>
      <c r="AB38" s="787"/>
      <c r="AC38" s="787"/>
      <c r="AD38" s="787"/>
      <c r="AE38" s="787"/>
      <c r="AF38" s="787"/>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6"/>
      <c r="N40" s="786"/>
      <c r="O40" s="786"/>
      <c r="P40" s="786"/>
      <c r="Q40" s="786"/>
      <c r="R40" s="786"/>
      <c r="S40" s="786"/>
      <c r="T40" s="43" t="s">
        <v>114</v>
      </c>
      <c r="U40" s="272"/>
      <c r="V40" s="278"/>
      <c r="W40" s="272"/>
      <c r="X40" s="279"/>
      <c r="Y40" s="272"/>
      <c r="Z40" s="787"/>
      <c r="AA40" s="787"/>
      <c r="AB40" s="787"/>
      <c r="AC40" s="787"/>
      <c r="AD40" s="787"/>
      <c r="AE40" s="787"/>
      <c r="AF40" s="787"/>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6"/>
      <c r="N42" s="786"/>
      <c r="O42" s="786"/>
      <c r="P42" s="786"/>
      <c r="Q42" s="786"/>
      <c r="R42" s="786"/>
      <c r="S42" s="786"/>
      <c r="T42" s="43" t="s">
        <v>114</v>
      </c>
      <c r="U42" s="272"/>
      <c r="V42" s="278"/>
      <c r="W42" s="272"/>
      <c r="X42" s="279"/>
      <c r="Y42" s="272"/>
      <c r="Z42" s="787"/>
      <c r="AA42" s="787"/>
      <c r="AB42" s="787"/>
      <c r="AC42" s="787"/>
      <c r="AD42" s="787"/>
      <c r="AE42" s="787"/>
      <c r="AF42" s="787"/>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6"/>
      <c r="N44" s="786"/>
      <c r="O44" s="786"/>
      <c r="P44" s="786"/>
      <c r="Q44" s="786"/>
      <c r="R44" s="786"/>
      <c r="S44" s="786"/>
      <c r="T44" s="43" t="s">
        <v>114</v>
      </c>
      <c r="U44" s="277"/>
      <c r="V44" s="278"/>
      <c r="W44" s="277"/>
      <c r="X44" s="279"/>
      <c r="Y44" s="277"/>
      <c r="Z44" s="787"/>
      <c r="AA44" s="787"/>
      <c r="AB44" s="787"/>
      <c r="AC44" s="787"/>
      <c r="AD44" s="787"/>
      <c r="AE44" s="787"/>
      <c r="AF44" s="787"/>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3">
        <f>SUM(M29:S44)</f>
        <v>0</v>
      </c>
      <c r="N51" s="783"/>
      <c r="O51" s="783"/>
      <c r="P51" s="783"/>
      <c r="Q51" s="783"/>
      <c r="R51" s="783"/>
      <c r="S51" s="783"/>
      <c r="T51" s="43" t="s">
        <v>114</v>
      </c>
      <c r="U51" s="44"/>
      <c r="V51" s="284"/>
      <c r="W51" s="280"/>
      <c r="X51" s="283"/>
      <c r="Y51" s="280"/>
      <c r="Z51" s="784"/>
      <c r="AA51" s="784"/>
      <c r="AB51" s="784"/>
      <c r="AC51" s="784"/>
      <c r="AD51" s="784"/>
      <c r="AE51" s="784"/>
      <c r="AF51" s="784"/>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3">
        <f>M30*AK30+M32*AK32+M34*AK34+M36*AK36+M38*AK38+M40*AK40+M42*AK42+M44*AK44</f>
        <v>0</v>
      </c>
      <c r="N53" s="783"/>
      <c r="O53" s="783"/>
      <c r="P53" s="783"/>
      <c r="Q53" s="783"/>
      <c r="R53" s="783"/>
      <c r="S53" s="783"/>
      <c r="T53" s="43" t="s">
        <v>129</v>
      </c>
      <c r="U53" s="44"/>
      <c r="V53" s="284"/>
      <c r="W53" s="280"/>
      <c r="X53" s="283"/>
      <c r="Y53" s="280"/>
      <c r="Z53" s="784"/>
      <c r="AA53" s="784"/>
      <c r="AB53" s="784"/>
      <c r="AC53" s="784"/>
      <c r="AD53" s="784"/>
      <c r="AE53" s="784"/>
      <c r="AF53" s="784"/>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8" t="e">
        <f>ROUNDDOWN(M53*10/M18,4)</f>
        <v>#DIV/0!</v>
      </c>
      <c r="N56" s="578"/>
      <c r="O56" s="578"/>
      <c r="P56" s="578"/>
      <c r="Q56" s="578"/>
      <c r="R56" s="578"/>
      <c r="S56" s="578"/>
      <c r="T56" s="43"/>
      <c r="U56" s="44"/>
      <c r="V56" s="284"/>
      <c r="W56" s="280"/>
      <c r="X56" s="283"/>
      <c r="Y56" s="280"/>
      <c r="Z56" s="785"/>
      <c r="AA56" s="785"/>
      <c r="AB56" s="785"/>
      <c r="AC56" s="785"/>
      <c r="AD56" s="785"/>
      <c r="AE56" s="785"/>
      <c r="AF56" s="785"/>
      <c r="AG56" s="283"/>
    </row>
    <row r="57" spans="1:39" s="295" customFormat="1" ht="19.8">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8">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8">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8">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8">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ColWidth="9" defaultRowHeight="18"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f>+'別添_計画書（病院及び有床診療所）'!$P$31</f>
        <v>0</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+'別添_計画書（病院及び有床診療所）'!$AB$42</f>
        <v>0</v>
      </c>
      <c r="DW2" s="253" t="str">
        <f>'別添_計画書（病院及び有床診療所）'!AJ42</f>
        <v>OK</v>
      </c>
      <c r="DX2" s="189">
        <f>+'別添_計画書（病院及び有床診療所）'!$AB$43</f>
        <v>0</v>
      </c>
      <c r="DY2" s="189">
        <f>+'別添_計画書（病院及び有床診療所）'!$AB$44</f>
        <v>0</v>
      </c>
      <c r="DZ2" s="189">
        <f>+'別添_計画書（病院及び有床診療所）'!$AB$45</f>
        <v>0</v>
      </c>
      <c r="EA2" s="189">
        <f>+'別添_計画書（病院及び有床診療所）'!$AB$46</f>
        <v>0</v>
      </c>
      <c r="EB2" s="188">
        <f>+'別添_計画書（病院及び有床診療所）'!$AB$71</f>
        <v>0</v>
      </c>
      <c r="EC2" s="189">
        <f>+'別添_計画書（病院及び有床診療所）'!$AB$72</f>
        <v>0</v>
      </c>
      <c r="ED2" s="189">
        <f>+'別添_計画書（病院及び有床診療所）'!$AB$73</f>
        <v>0</v>
      </c>
      <c r="EE2" s="189">
        <f>+'別添_計画書（病院及び有床診療所）'!$AB$74</f>
        <v>0</v>
      </c>
      <c r="EF2" s="189">
        <f>+'別添_計画書（病院及び有床診療所）'!$AB$75</f>
        <v>0</v>
      </c>
      <c r="EG2" s="189">
        <f>+'別添_計画書（病院及び有床診療所）'!$AB$76</f>
        <v>0</v>
      </c>
      <c r="EH2" s="194">
        <f>+'別添_計画書（病院及び有床診療所）'!$AB$77</f>
        <v>0</v>
      </c>
      <c r="EI2" s="188">
        <f>+'別添_計画書（病院及び有床診療所）'!$AB$80</f>
        <v>0</v>
      </c>
      <c r="EJ2" s="189">
        <f>+'別添_計画書（病院及び有床診療所）'!$AB$81</f>
        <v>0</v>
      </c>
      <c r="EK2" s="189">
        <f>+'別添_計画書（病院及び有床診療所）'!$AB$82</f>
        <v>0</v>
      </c>
      <c r="EL2" s="189">
        <f>+'別添_計画書（病院及び有床診療所）'!$AB$83</f>
        <v>0</v>
      </c>
      <c r="EM2" s="189">
        <f>+'別添_計画書（病院及び有床診療所）'!$AB$84</f>
        <v>0</v>
      </c>
      <c r="EN2" s="189">
        <f>+'別添_計画書（病院及び有床診療所）'!$AB$85</f>
        <v>0</v>
      </c>
      <c r="EO2" s="194">
        <f>+'別添_計画書（病院及び有床診療所）'!$AB$86</f>
        <v>0</v>
      </c>
      <c r="EP2" s="188">
        <f>+'別添_計画書（病院及び有床診療所）'!$AB$89</f>
        <v>0</v>
      </c>
      <c r="EQ2" s="189">
        <f>+'別添_計画書（病院及び有床診療所）'!$AB$90</f>
        <v>0</v>
      </c>
      <c r="ER2" s="189">
        <f>+'別添_計画書（病院及び有床診療所）'!$AB$91</f>
        <v>0</v>
      </c>
      <c r="ES2" s="189">
        <f>+'別添_計画書（病院及び有床診療所）'!$AB$92</f>
        <v>0</v>
      </c>
      <c r="ET2" s="189">
        <f>+'別添_計画書（病院及び有床診療所）'!$AB$93</f>
        <v>0</v>
      </c>
      <c r="EU2" s="189">
        <f>+'別添_計画書（病院及び有床診療所）'!$AB$94</f>
        <v>0</v>
      </c>
      <c r="EV2" s="194">
        <f>+'別添_計画書（病院及び有床診療所）'!$AB$95</f>
        <v>0</v>
      </c>
      <c r="EW2" s="188">
        <f>+'別添_計画書（病院及び有床診療所）'!$AB$98</f>
        <v>0</v>
      </c>
      <c r="EX2" s="189">
        <f>+'別添_計画書（病院及び有床診療所）'!$AB$99</f>
        <v>0</v>
      </c>
      <c r="EY2" s="189">
        <f>+'別添_計画書（病院及び有床診療所）'!$AB$100</f>
        <v>0</v>
      </c>
      <c r="EZ2" s="189">
        <f>+'別添_計画書（病院及び有床診療所）'!$AB$101</f>
        <v>0</v>
      </c>
      <c r="FA2" s="189">
        <f>+'別添_計画書（病院及び有床診療所）'!$AB$102</f>
        <v>0</v>
      </c>
      <c r="FB2" s="189">
        <f>+'別添_計画書（病院及び有床診療所）'!$AB$103</f>
        <v>0</v>
      </c>
      <c r="FC2" s="194">
        <f>+'別添_計画書（病院及び有床診療所）'!$AB$104</f>
        <v>0</v>
      </c>
      <c r="FD2" s="188">
        <f>+'別添_計画書（病院及び有床診療所）'!$AB$107</f>
        <v>0</v>
      </c>
      <c r="FE2" s="189">
        <f>+'別添_計画書（病院及び有床診療所）'!$AB$108</f>
        <v>0</v>
      </c>
      <c r="FF2" s="189">
        <f>+'別添_計画書（病院及び有床診療所）'!$AB$109</f>
        <v>0</v>
      </c>
      <c r="FG2" s="189">
        <f>+'別添_計画書（病院及び有床診療所）'!$AB$110</f>
        <v>0</v>
      </c>
      <c r="FH2" s="189">
        <f>+'別添_計画書（病院及び有床診療所）'!$AB$111</f>
        <v>0</v>
      </c>
      <c r="FI2" s="189">
        <f>+'別添_計画書（病院及び有床診療所）'!$AB$112</f>
        <v>0</v>
      </c>
      <c r="FJ2" s="194">
        <f>+'別添_計画書（病院及び有床診療所）'!$AB$113</f>
        <v>0</v>
      </c>
      <c r="FK2" s="188">
        <f>+'別添_計画書（病院及び有床診療所）'!$AB$116</f>
        <v>0</v>
      </c>
      <c r="FL2" s="189">
        <f>+'別添_計画書（病院及び有床診療所）'!$AB$117</f>
        <v>0</v>
      </c>
      <c r="FM2" s="189">
        <f>+'別添_計画書（病院及び有床診療所）'!$AB$118</f>
        <v>0</v>
      </c>
      <c r="FN2" s="189">
        <f>+'別添_計画書（病院及び有床診療所）'!$AB$119</f>
        <v>0</v>
      </c>
      <c r="FO2" s="189">
        <f>+'別添_計画書（病院及び有床診療所）'!$AB$120</f>
        <v>0</v>
      </c>
      <c r="FP2" s="189">
        <f>+'別添_計画書（病院及び有床診療所）'!$AB$121</f>
        <v>0</v>
      </c>
      <c r="FQ2" s="194">
        <f>+'別添_計画書（病院及び有床診療所）'!$AB$122</f>
        <v>0</v>
      </c>
      <c r="FR2" s="188">
        <f>+'別添_計画書（病院及び有床診療所）'!$AB$126</f>
        <v>0</v>
      </c>
      <c r="FS2" s="189">
        <f>+'別添_計画書（病院及び有床診療所）'!$AB$127</f>
        <v>0</v>
      </c>
      <c r="FT2" s="189">
        <f>+'別添_計画書（病院及び有床診療所）'!$AB$128</f>
        <v>0</v>
      </c>
      <c r="FU2" s="189">
        <f>+'別添_計画書（病院及び有床診療所）'!$AB$129</f>
        <v>0</v>
      </c>
      <c r="FV2" s="189">
        <f>+'別添_計画書（病院及び有床診療所）'!$AB$130</f>
        <v>0</v>
      </c>
      <c r="FW2" s="189">
        <f>+'別添_計画書（病院及び有床診療所）'!$AB$131</f>
        <v>0</v>
      </c>
      <c r="FX2" s="189">
        <f>+'別添_計画書（病院及び有床診療所）'!$AB$132</f>
        <v>0</v>
      </c>
      <c r="FY2" s="189">
        <f>+'別添_計画書（病院及び有床診療所）'!$AB$133</f>
        <v>0</v>
      </c>
      <c r="FZ2" s="189">
        <f>+'別添_計画書（病院及び有床診療所）'!$AB$134</f>
        <v>0</v>
      </c>
      <c r="GA2" s="194">
        <f>+'別添_計画書（病院及び有床診療所）'!$AB$135</f>
        <v>0</v>
      </c>
      <c r="GB2" s="188">
        <f>+'別添_計画書（病院及び有床診療所）'!$AB$138</f>
        <v>0</v>
      </c>
      <c r="GC2" s="189">
        <f>+'別添_計画書（病院及び有床診療所）'!$AB$139</f>
        <v>0</v>
      </c>
      <c r="GD2" s="189">
        <f>+'別添_計画書（病院及び有床診療所）'!$AB$140</f>
        <v>0</v>
      </c>
      <c r="GE2" s="189">
        <f>+'別添_計画書（病院及び有床診療所）'!$AB$141</f>
        <v>0</v>
      </c>
      <c r="GF2" s="189">
        <f>+'別添_計画書（病院及び有床診療所）'!$AB$142</f>
        <v>0</v>
      </c>
      <c r="GG2" s="189">
        <f>+'別添_計画書（病院及び有床診療所）'!$AB$143</f>
        <v>0</v>
      </c>
      <c r="GH2" s="189">
        <f>+'別添_計画書（病院及び有床診療所）'!$AB$144</f>
        <v>0</v>
      </c>
      <c r="GI2" s="189">
        <f>+'別添_計画書（病院及び有床診療所）'!$AB$145</f>
        <v>0</v>
      </c>
      <c r="GJ2" s="189">
        <f>+'別添_計画書（病院及び有床診療所）'!$AB$146</f>
        <v>0</v>
      </c>
      <c r="GK2" s="194">
        <f>+'別添_計画書（病院及び有床診療所）'!$AB$147</f>
        <v>0</v>
      </c>
      <c r="GL2" s="188" t="b">
        <f>+'別添_計画書（病院及び有床診療所）'!$AJ$150</f>
        <v>0</v>
      </c>
      <c r="GM2" s="188" t="b">
        <f>+'別添_計画書（病院及び有床診療所）'!$AJ$151</f>
        <v>0</v>
      </c>
      <c r="GN2" s="188" t="b">
        <f>+'別添_計画書（病院及び有床診療所）'!$AJ$152</f>
        <v>0</v>
      </c>
      <c r="GO2" s="188">
        <f>+'別添_計画書（病院及び有床診療所）'!$J$152</f>
        <v>0</v>
      </c>
      <c r="GP2" s="188">
        <f>+'別添_計画書（病院及び有床診療所）'!$C$155</f>
        <v>0</v>
      </c>
      <c r="GQ2" s="188">
        <f>+'別添_計画書（病院及び有床診療所）'!$E$160</f>
        <v>0</v>
      </c>
      <c r="GR2" s="188">
        <f>+'別添_計画書（病院及び有床診療所）'!$H$160</f>
        <v>0</v>
      </c>
      <c r="GS2" s="188">
        <f>+'別添_計画書（病院及び有床診療所）'!$K$160</f>
        <v>0</v>
      </c>
      <c r="GT2" s="188">
        <f>+'別添_計画書（病院及び有床診療所）'!$T$160</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計画書提出</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topLeftCell="A138" workbookViewId="0">
      <selection activeCell="C4" sqref="C4"/>
    </sheetView>
  </sheetViews>
  <sheetFormatPr defaultColWidth="9" defaultRowHeight="13.2"/>
  <cols>
    <col min="1" max="2" width="9" style="29"/>
    <col min="3" max="3" width="31.59765625" style="29" customWidth="1"/>
    <col min="4" max="16384" width="9" style="29"/>
  </cols>
  <sheetData>
    <row r="1" spans="1:11">
      <c r="A1" s="33"/>
      <c r="B1" s="33"/>
    </row>
    <row r="2" spans="1:11">
      <c r="A2" s="790" t="s">
        <v>1272</v>
      </c>
      <c r="B2" s="790"/>
      <c r="C2" s="790" t="s">
        <v>1273</v>
      </c>
      <c r="D2" s="790" t="s">
        <v>1274</v>
      </c>
    </row>
    <row r="3" spans="1:11">
      <c r="A3" s="32" t="s">
        <v>1275</v>
      </c>
      <c r="B3" s="32" t="s">
        <v>1276</v>
      </c>
      <c r="C3" s="790"/>
      <c r="D3" s="790"/>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2"/>
  <cols>
    <col min="1" max="2" width="9" style="29"/>
    <col min="3" max="3" width="37.59765625" style="29" bestFit="1" customWidth="1"/>
    <col min="4" max="11" width="9" style="29"/>
    <col min="12" max="12" width="39.3984375" style="29" customWidth="1"/>
    <col min="13" max="13" width="34.5" style="29" bestFit="1" customWidth="1"/>
    <col min="14" max="16384" width="9" style="29"/>
  </cols>
  <sheetData>
    <row r="1" spans="1:14">
      <c r="A1" s="33"/>
      <c r="B1" s="33"/>
    </row>
    <row r="2" spans="1:14">
      <c r="A2" s="790" t="s">
        <v>1272</v>
      </c>
      <c r="B2" s="790"/>
      <c r="C2" s="790" t="s">
        <v>1446</v>
      </c>
      <c r="D2" s="790" t="s">
        <v>1447</v>
      </c>
      <c r="E2" s="790" t="s">
        <v>1448</v>
      </c>
    </row>
    <row r="3" spans="1:14">
      <c r="A3" s="32" t="s">
        <v>1275</v>
      </c>
      <c r="B3" s="32" t="s">
        <v>1276</v>
      </c>
      <c r="C3" s="790"/>
      <c r="D3" s="790"/>
      <c r="E3" s="790"/>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0" t="s">
        <v>1272</v>
      </c>
      <c r="B13" s="790"/>
      <c r="C13" s="790" t="s">
        <v>1446</v>
      </c>
      <c r="D13" s="790" t="s">
        <v>1447</v>
      </c>
      <c r="E13" s="790" t="s">
        <v>1448</v>
      </c>
    </row>
    <row r="14" spans="1:14">
      <c r="A14" s="32" t="s">
        <v>1275</v>
      </c>
      <c r="B14" s="32" t="s">
        <v>1276</v>
      </c>
      <c r="C14" s="790"/>
      <c r="D14" s="790"/>
      <c r="E14" s="790"/>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33f003c0-0d95-44a8-96ef-b6b435aaba2f"/>
    <ds:schemaRef ds:uri="http://www.w3.org/XML/1998/namespace"/>
    <ds:schemaRef ds:uri="http://purl.org/dc/dcmitype/"/>
    <ds:schemaRef ds:uri="http://schemas.microsoft.com/office/infopath/2007/PartnerControls"/>
    <ds:schemaRef ds:uri="http://schemas.microsoft.com/office/2006/metadata/properties"/>
    <ds:schemaRef ds:uri="263dbbe5-076b-4606-a03b-9598f5f2f35a"/>
    <ds:schemaRef ds:uri="http://purl.org/dc/elements/1.1/"/>
  </ds:schemaRefs>
</ds:datastoreItem>
</file>

<file path=customXml/itemProps2.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