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D33D533A-E9F2-4CA1-AF55-1FDCC89311E2}" xr6:coauthVersionLast="47" xr6:coauthVersionMax="47" xr10:uidLastSave="{00000000-0000-0000-0000-000000000000}"/>
  <bookViews>
    <workbookView xWindow="-12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<sst xmlns="http://schemas.openxmlformats.org/spreadsheetml/2006/main" count="703" uniqueCount="384">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</sst>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0" xfId="1" applyFont="1" applyFill="1" applyBorder="1" applyAlignment="1">
      <alignment horizontal="center" vertical="center"/>
    </xf>
    <xf numFmtId="0" fontId="7" fillId="4" borderId="0" xfId="1" applyFont="1" applyFill="1" applyAlignment="1">
      <alignment horizontal="center" vertical="center"/>
    </xf>
    <xf numFmtId="176" fontId="10" fillId="4" borderId="3" xfId="2" applyNumberFormat="1" applyFont="1" applyFill="1" applyBorder="1" applyAlignment="1">
      <alignment horizontal="center" vertical="center"/>
    </xf>
    <xf numFmtId="0" fontId="2" fillId="3" borderId="0" xfId="0" applyFont="1" applyFill="1" applyBorder="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毎年７月</a:t>
          </a:r>
          <a:r>
            <a:rPr kumimoji="1" lang="en-US" altLang="ja-JP" sz="1600" b="1">
              <a:solidFill>
                <a:sysClr val="windowText" lastClr="000000"/>
              </a:solidFill>
            </a:rPr>
            <a:t>】</a:t>
          </a:r>
          <a:r>
            <a:rPr kumimoji="1" lang="ja-JP" altLang="en-US" sz="1600" b="1">
              <a:solidFill>
                <a:sysClr val="windowText" lastClr="000000"/>
              </a:solidFill>
            </a:rPr>
            <a:t>　　様式９３の２、様式９３の３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AW29" sqref="AW29"/>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17" t="s">
        <v>116</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row>
    <row r="4" spans="1:34" ht="15" customHeight="1" x14ac:dyDescent="0.4">
      <c r="A4" s="116"/>
      <c r="B4" s="99"/>
      <c r="C4" s="99"/>
      <c r="D4" s="99"/>
      <c r="E4" s="99"/>
      <c r="G4" s="99"/>
      <c r="H4" s="99"/>
      <c r="I4" s="99"/>
    </row>
    <row r="5" spans="1:34" ht="24.95" customHeight="1" x14ac:dyDescent="0.4">
      <c r="A5" s="55" t="s">
        <v>115</v>
      </c>
      <c r="B5" s="120" t="s">
        <v>288</v>
      </c>
      <c r="C5" s="120"/>
      <c r="D5" s="120"/>
      <c r="E5" s="120"/>
      <c r="F5" s="120"/>
      <c r="G5" s="120"/>
      <c r="H5" s="121"/>
      <c r="I5" s="121"/>
      <c r="J5" s="121"/>
      <c r="K5" s="121"/>
      <c r="L5" s="121"/>
      <c r="M5" s="121"/>
      <c r="N5" s="121"/>
      <c r="O5" s="121"/>
      <c r="P5" s="121"/>
      <c r="Q5" s="121"/>
      <c r="R5" s="121"/>
      <c r="S5" s="121"/>
      <c r="T5" s="121"/>
    </row>
    <row r="6" spans="1:34" ht="24.95" customHeight="1" x14ac:dyDescent="0.4">
      <c r="B6" s="120" t="s">
        <v>114</v>
      </c>
      <c r="C6" s="120"/>
      <c r="D6" s="120"/>
      <c r="E6" s="120"/>
      <c r="F6" s="120"/>
      <c r="G6" s="120"/>
      <c r="H6" s="119"/>
      <c r="I6" s="119"/>
      <c r="J6" s="119"/>
      <c r="K6" s="119"/>
      <c r="L6" s="119"/>
      <c r="M6" s="119"/>
      <c r="N6" s="119"/>
      <c r="O6" s="119"/>
      <c r="P6" s="119"/>
      <c r="Q6" s="119"/>
      <c r="R6" s="119"/>
      <c r="S6" s="119"/>
      <c r="T6" s="119"/>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3"/>
      <c r="K10" s="122"/>
      <c r="L10" s="123" t="s">
        <v>110</v>
      </c>
      <c r="M10" s="123"/>
      <c r="N10" s="122"/>
      <c r="O10" s="123" t="s">
        <v>109</v>
      </c>
      <c r="P10" s="123"/>
      <c r="Q10" s="122"/>
      <c r="R10" s="123" t="s">
        <v>108</v>
      </c>
      <c r="S10" s="123"/>
      <c r="T10" s="122"/>
      <c r="U10" s="123" t="s">
        <v>107</v>
      </c>
      <c r="V10" s="123"/>
      <c r="W10" s="123"/>
    </row>
    <row r="11" spans="1:34" ht="24.95" customHeight="1" x14ac:dyDescent="0.4">
      <c r="A11" s="55"/>
      <c r="B11" s="99"/>
      <c r="C11" s="99"/>
      <c r="D11" s="99"/>
      <c r="E11" s="99"/>
      <c r="F11" s="56"/>
      <c r="G11" s="98" t="s">
        <v>111</v>
      </c>
      <c r="H11" s="99"/>
      <c r="I11" s="99"/>
      <c r="J11" s="123"/>
      <c r="K11" s="122"/>
      <c r="L11" s="123"/>
      <c r="M11" s="123"/>
      <c r="N11" s="122"/>
      <c r="O11" s="123"/>
      <c r="P11" s="123"/>
      <c r="Q11" s="122"/>
      <c r="R11" s="123"/>
      <c r="S11" s="123"/>
      <c r="T11" s="122"/>
      <c r="U11" s="123"/>
      <c r="V11" s="123"/>
      <c r="W11" s="123"/>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19"/>
      <c r="Q20" s="119"/>
      <c r="R20" s="119"/>
      <c r="S20" s="54" t="s">
        <v>325</v>
      </c>
      <c r="T20" s="123" t="s">
        <v>326</v>
      </c>
      <c r="U20" s="123"/>
      <c r="V20" s="123"/>
      <c r="W20" s="123"/>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18"/>
      <c r="J34" s="118"/>
      <c r="K34" s="118"/>
      <c r="L34" s="118"/>
      <c r="M34" s="118"/>
      <c r="N34" s="118"/>
      <c r="O34" s="118"/>
      <c r="P34" s="99" t="s">
        <v>92</v>
      </c>
      <c r="R34" s="98" t="s">
        <v>88</v>
      </c>
      <c r="T34" s="99"/>
      <c r="V34" s="118"/>
      <c r="W34" s="118"/>
      <c r="X34" s="118"/>
      <c r="Y34" s="118"/>
      <c r="Z34" s="118"/>
      <c r="AA34" s="118"/>
      <c r="AB34" s="118"/>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18"/>
      <c r="J41" s="118"/>
      <c r="K41" s="118"/>
      <c r="L41" s="118"/>
      <c r="M41" s="118"/>
      <c r="N41" s="118"/>
      <c r="O41" s="118"/>
      <c r="P41" s="99" t="s">
        <v>92</v>
      </c>
      <c r="R41" s="98" t="s">
        <v>88</v>
      </c>
      <c r="T41" s="99"/>
      <c r="V41" s="118"/>
      <c r="W41" s="118"/>
      <c r="X41" s="118"/>
      <c r="Y41" s="118"/>
      <c r="Z41" s="118"/>
      <c r="AA41" s="118"/>
      <c r="AB41" s="118"/>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28" t="str">
        <f>IFERROR(ROUNDDOWN(I34*12000*1.165/(I41*10),1),"")</f>
        <v/>
      </c>
      <c r="J49" s="128"/>
      <c r="K49" s="128"/>
      <c r="L49" s="128"/>
      <c r="M49" s="128"/>
      <c r="N49" s="128"/>
      <c r="O49" s="128"/>
      <c r="P49" s="99"/>
      <c r="Q49" s="99"/>
      <c r="R49" s="98" t="s">
        <v>88</v>
      </c>
      <c r="T49" s="99"/>
      <c r="V49" s="128" t="str">
        <f>IFERROR(ROUNDDOWN(V34*12000*1.165/(V41*10),1),"")</f>
        <v/>
      </c>
      <c r="W49" s="128"/>
      <c r="X49" s="128"/>
      <c r="Y49" s="128"/>
      <c r="Z49" s="128"/>
      <c r="AA49" s="128"/>
      <c r="AB49" s="12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26" t="s">
        <v>86</v>
      </c>
      <c r="C51" s="126"/>
      <c r="D51" s="126"/>
      <c r="E51" s="126"/>
      <c r="F51" s="125" t="s">
        <v>85</v>
      </c>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row>
    <row r="52" spans="1:36" ht="24.95" customHeight="1" x14ac:dyDescent="0.4">
      <c r="A52" s="55"/>
      <c r="B52" s="126"/>
      <c r="C52" s="126"/>
      <c r="D52" s="126"/>
      <c r="E52" s="126"/>
      <c r="F52" s="126" t="s">
        <v>84</v>
      </c>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27" t="str">
        <f>IF(AJ56&lt;=1.1,IF(AJ56&gt;=0.9,"☑","□"),"□")</f>
        <v>□</v>
      </c>
      <c r="K56" s="127"/>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27" t="str">
        <f>IF(AJ57&lt;=1.1,IF(AJ57&gt;=0.9,"☑","□"),"□")</f>
        <v>□</v>
      </c>
      <c r="K57" s="127"/>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27" t="str">
        <f>IF(AJ58&lt;=1.1,IF(AJ58&gt;=0.9,"☑","□"),"□")</f>
        <v>□</v>
      </c>
      <c r="K58" s="127"/>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4" t="str">
        <f>IFERROR(VLOOKUP("該当",リスト!I:K,3,FALSE),"")</f>
        <v/>
      </c>
      <c r="Q61" s="124"/>
      <c r="R61" s="124"/>
      <c r="S61" s="124"/>
      <c r="T61" s="124"/>
      <c r="U61" s="124"/>
      <c r="V61" s="124"/>
      <c r="W61" s="124"/>
      <c r="X61" s="124"/>
      <c r="Y61" s="124"/>
      <c r="Z61" s="124"/>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B51:E52"/>
    <mergeCell ref="V49:AB49"/>
    <mergeCell ref="I49:O49"/>
    <mergeCell ref="J56:K56"/>
    <mergeCell ref="J57:K57"/>
    <mergeCell ref="N10:N11"/>
    <mergeCell ref="Q10:Q11"/>
    <mergeCell ref="T10:T11"/>
    <mergeCell ref="P61:Z61"/>
    <mergeCell ref="F51:AG51"/>
    <mergeCell ref="F52:AG52"/>
    <mergeCell ref="J58:K58"/>
    <mergeCell ref="P20:R20"/>
    <mergeCell ref="T20:W2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topLeftCell="A61" zoomScaleNormal="100" zoomScaleSheetLayoutView="100" zoomScalePageLayoutView="85" workbookViewId="0">
      <selection activeCell="AP17" sqref="AP17"/>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8" t="s">
        <v>55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56" t="s">
        <v>73</v>
      </c>
      <c r="R4" s="156"/>
      <c r="S4" s="156"/>
      <c r="T4" s="156"/>
      <c r="U4" s="156"/>
      <c r="V4" s="157" t="str">
        <f>IF(様式93_処遇改善!H5="","",様式93_処遇改善!H5)</f>
        <v/>
      </c>
      <c r="W4" s="158"/>
      <c r="X4" s="158"/>
      <c r="Y4" s="158"/>
      <c r="Z4" s="158"/>
      <c r="AA4" s="158"/>
      <c r="AB4" s="158"/>
      <c r="AC4" s="158"/>
      <c r="AD4" s="158"/>
      <c r="AE4" s="158"/>
      <c r="AF4" s="158"/>
      <c r="AG4" s="159"/>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51" t="str">
        <f>IF(様式93_処遇改善!H6="","",様式93_処遇改善!H6)</f>
        <v/>
      </c>
      <c r="W5" s="152"/>
      <c r="X5" s="152"/>
      <c r="Y5" s="152"/>
      <c r="Z5" s="152"/>
      <c r="AA5" s="152"/>
      <c r="AB5" s="152"/>
      <c r="AC5" s="152"/>
      <c r="AD5" s="152"/>
      <c r="AE5" s="152"/>
      <c r="AF5" s="152"/>
      <c r="AG5" s="153"/>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60"/>
      <c r="E8" s="160"/>
      <c r="F8" s="28" t="s">
        <v>7</v>
      </c>
      <c r="G8" s="160"/>
      <c r="H8" s="160"/>
      <c r="I8" s="28" t="s">
        <v>8</v>
      </c>
      <c r="J8" s="28"/>
      <c r="K8" s="28" t="s">
        <v>9</v>
      </c>
      <c r="L8" s="28" t="s">
        <v>6</v>
      </c>
      <c r="M8" s="28"/>
      <c r="N8" s="160"/>
      <c r="O8" s="160"/>
      <c r="P8" s="28" t="s">
        <v>7</v>
      </c>
      <c r="Q8" s="160"/>
      <c r="R8" s="160"/>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54"/>
      <c r="Q12" s="154"/>
      <c r="R12" s="154"/>
      <c r="S12" s="154"/>
      <c r="T12" s="154"/>
      <c r="U12" s="154"/>
      <c r="V12" s="154"/>
      <c r="W12" s="154"/>
      <c r="X12" s="16" t="s">
        <v>12</v>
      </c>
      <c r="Y12" s="16" t="s">
        <v>20</v>
      </c>
      <c r="Z12" s="16" t="s">
        <v>21</v>
      </c>
      <c r="AA12" s="16"/>
      <c r="AB12" s="155" t="str">
        <f>IFERROR(VLOOKUP(P12,リスト!C:D,2,FALSE),"")</f>
        <v/>
      </c>
      <c r="AC12" s="155"/>
      <c r="AD12" s="155"/>
      <c r="AE12" s="155"/>
      <c r="AF12" s="155"/>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50" t="str">
        <f>IF(様式93_処遇改善!I41="","",様式93_処遇改善!I41*IF(Q8&lt;G8,(Q8+12-G8+1),(Q8-G8+1)))</f>
        <v/>
      </c>
      <c r="AC13" s="150"/>
      <c r="AD13" s="150"/>
      <c r="AE13" s="150"/>
      <c r="AF13" s="150"/>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49" t="str">
        <f>IFERROR(AB12*AB13*10,"")</f>
        <v/>
      </c>
      <c r="AC14" s="149"/>
      <c r="AD14" s="149"/>
      <c r="AE14" s="149"/>
      <c r="AF14" s="149"/>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30"/>
      <c r="AC19" s="130"/>
      <c r="AD19" s="130"/>
      <c r="AE19" s="130"/>
      <c r="AF19" s="130"/>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31"/>
      <c r="AC20" s="131"/>
      <c r="AD20" s="131"/>
      <c r="AE20" s="131"/>
      <c r="AF20" s="131"/>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32" t="str">
        <f>IF(AB19="","",AB19-AB20)</f>
        <v/>
      </c>
      <c r="AC21" s="132"/>
      <c r="AD21" s="132"/>
      <c r="AE21" s="132"/>
      <c r="AF21" s="132"/>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34" t="str">
        <f>IF(AB14="","",IF(AB14&gt;AB21,"問題あり","問題なし"))</f>
        <v/>
      </c>
      <c r="AC22" s="134"/>
      <c r="AD22" s="134"/>
      <c r="AE22" s="134"/>
      <c r="AF22" s="134"/>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35"/>
      <c r="AC25" s="135"/>
      <c r="AD25" s="135"/>
      <c r="AE25" s="135"/>
      <c r="AF25" s="135"/>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33"/>
      <c r="AC26" s="133"/>
      <c r="AD26" s="133"/>
      <c r="AE26" s="133"/>
      <c r="AF26" s="133"/>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31"/>
      <c r="AC27" s="131"/>
      <c r="AD27" s="131"/>
      <c r="AE27" s="131"/>
      <c r="AF27" s="131"/>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45" t="str">
        <f>IF(AB27="","",AB27/AB26*100)</f>
        <v/>
      </c>
      <c r="AC29" s="145"/>
      <c r="AD29" s="145"/>
      <c r="AE29" s="145"/>
      <c r="AF29" s="145"/>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34" t="str">
        <f>IF(AB29="","",IF(AB29&lt;2/3*100,"問題あり","問題なし"))</f>
        <v/>
      </c>
      <c r="AC30" s="134"/>
      <c r="AD30" s="134"/>
      <c r="AE30" s="134"/>
      <c r="AF30" s="134"/>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39" t="s">
        <v>65</v>
      </c>
      <c r="B34" s="140"/>
      <c r="C34" s="140"/>
      <c r="D34" s="140"/>
      <c r="E34" s="140"/>
      <c r="F34" s="140"/>
      <c r="G34" s="140"/>
      <c r="H34" s="140"/>
      <c r="I34" s="12"/>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4"/>
    </row>
    <row r="35" spans="1:46" ht="16.149999999999999" customHeight="1" x14ac:dyDescent="0.4">
      <c r="A35" s="141"/>
      <c r="B35" s="142"/>
      <c r="C35" s="142"/>
      <c r="D35" s="142"/>
      <c r="E35" s="142"/>
      <c r="F35" s="142"/>
      <c r="G35" s="142"/>
      <c r="H35" s="142"/>
      <c r="I35" s="19"/>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20"/>
    </row>
    <row r="36" spans="1:46" ht="16.149999999999999" customHeight="1" x14ac:dyDescent="0.4">
      <c r="A36" s="143"/>
      <c r="B36" s="144"/>
      <c r="C36" s="144"/>
      <c r="D36" s="144"/>
      <c r="E36" s="144"/>
      <c r="F36" s="144"/>
      <c r="G36" s="144"/>
      <c r="H36" s="144"/>
      <c r="I36" s="16"/>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46"/>
      <c r="AC38" s="146"/>
      <c r="AD38" s="146"/>
      <c r="AE38" s="146"/>
      <c r="AF38" s="146"/>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46"/>
      <c r="AC40" s="146"/>
      <c r="AD40" s="146"/>
      <c r="AE40" s="146"/>
      <c r="AF40" s="146"/>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47"/>
      <c r="AC41" s="147"/>
      <c r="AD41" s="147"/>
      <c r="AE41" s="147"/>
      <c r="AF41" s="147"/>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45" t="str">
        <f>IF(AB41="","",AB41/AB40*100)</f>
        <v/>
      </c>
      <c r="AC43" s="145"/>
      <c r="AD43" s="145"/>
      <c r="AE43" s="145"/>
      <c r="AF43" s="145"/>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34" t="str">
        <f>IF(AB43="","",IF(AB43&lt;2/3*100,"問題あり","問題なし"))</f>
        <v/>
      </c>
      <c r="AC44" s="134"/>
      <c r="AD44" s="134"/>
      <c r="AE44" s="134"/>
      <c r="AF44" s="134"/>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29"/>
      <c r="M55" s="129"/>
      <c r="N55" s="129"/>
      <c r="O55" s="129"/>
      <c r="P55" s="129"/>
      <c r="Q55" s="129"/>
      <c r="R55" s="129"/>
      <c r="S55" s="129"/>
      <c r="T55" s="129"/>
      <c r="U55" s="129"/>
      <c r="V55" s="129"/>
      <c r="W55" s="129"/>
      <c r="X55" s="129"/>
      <c r="Y55" s="129"/>
      <c r="Z55" s="129"/>
      <c r="AA55" s="129"/>
      <c r="AB55" s="129"/>
      <c r="AC55" s="129"/>
      <c r="AD55" s="129"/>
      <c r="AE55" s="129"/>
      <c r="AF55" s="129"/>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62" t="s">
        <v>33</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row>
    <row r="61" spans="1:33" ht="16.149999999999999" customHeight="1" x14ac:dyDescent="0.4">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63"/>
      <c r="F63" s="163"/>
      <c r="G63" s="19" t="s">
        <v>7</v>
      </c>
      <c r="H63" s="163"/>
      <c r="I63" s="163"/>
      <c r="J63" s="3" t="s">
        <v>8</v>
      </c>
      <c r="K63" s="163"/>
      <c r="L63" s="163"/>
      <c r="M63" s="3" t="s">
        <v>2</v>
      </c>
      <c r="N63" s="3"/>
      <c r="O63" s="3"/>
      <c r="P63" s="3" t="s">
        <v>290</v>
      </c>
      <c r="Q63" s="3"/>
      <c r="R63" s="3"/>
      <c r="S63" s="3"/>
      <c r="T63" s="164"/>
      <c r="U63" s="164"/>
      <c r="V63" s="164"/>
      <c r="W63" s="164"/>
      <c r="X63" s="164"/>
      <c r="Y63" s="164"/>
      <c r="Z63" s="164"/>
      <c r="AA63" s="164"/>
      <c r="AB63" s="164"/>
      <c r="AC63" s="164"/>
      <c r="AD63" s="164"/>
      <c r="AE63" s="164"/>
      <c r="AF63" s="164"/>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8" t="s">
        <v>54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56" t="s">
        <v>73</v>
      </c>
      <c r="T4" s="156"/>
      <c r="U4" s="156"/>
      <c r="V4" s="156"/>
      <c r="W4" s="156"/>
      <c r="X4" s="157" t="str">
        <f>IF(様式93_処遇改善!H5="","",様式93_処遇改善!H5)</f>
        <v/>
      </c>
      <c r="Y4" s="158"/>
      <c r="Z4" s="158"/>
      <c r="AA4" s="158"/>
      <c r="AB4" s="158"/>
      <c r="AC4" s="158"/>
      <c r="AD4" s="158"/>
      <c r="AE4" s="158"/>
      <c r="AF4" s="158"/>
      <c r="AG4" s="159"/>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51" t="str">
        <f>IF(様式93_処遇改善!H6="","",様式93_処遇改善!H6)</f>
        <v/>
      </c>
      <c r="Y5" s="152"/>
      <c r="Z5" s="152"/>
      <c r="AA5" s="152"/>
      <c r="AB5" s="152"/>
      <c r="AC5" s="152"/>
      <c r="AD5" s="152"/>
      <c r="AE5" s="152"/>
      <c r="AF5" s="152"/>
      <c r="AG5" s="153"/>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65"/>
      <c r="S8" s="166"/>
      <c r="T8" s="166"/>
      <c r="U8" s="166"/>
      <c r="V8" s="166"/>
      <c r="W8" s="166"/>
      <c r="X8" s="166"/>
      <c r="Y8" s="63"/>
      <c r="Z8" s="63"/>
      <c r="AA8" s="63"/>
      <c r="AB8" s="63"/>
      <c r="AC8" s="167"/>
      <c r="AD8" s="167"/>
      <c r="AE8" s="167"/>
      <c r="AF8" s="167"/>
      <c r="AG8" s="64"/>
    </row>
    <row r="9" spans="1:33" ht="16.149999999999999" customHeight="1" x14ac:dyDescent="0.4">
      <c r="A9" s="18"/>
      <c r="B9" s="170" t="s">
        <v>24</v>
      </c>
      <c r="C9" s="170"/>
      <c r="D9" s="170"/>
      <c r="E9" s="170"/>
      <c r="F9" s="170"/>
      <c r="G9" s="170"/>
      <c r="H9" s="170"/>
      <c r="I9" s="170"/>
      <c r="J9" s="170"/>
      <c r="K9" s="170"/>
      <c r="L9" s="170"/>
      <c r="M9" s="170"/>
      <c r="N9" s="170"/>
      <c r="O9" s="170"/>
      <c r="P9" s="170"/>
      <c r="Q9" s="170"/>
      <c r="R9" s="17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72"/>
      <c r="E10" s="172"/>
      <c r="F10" s="16" t="s">
        <v>7</v>
      </c>
      <c r="G10" s="172"/>
      <c r="H10" s="172"/>
      <c r="I10" s="16" t="s">
        <v>8</v>
      </c>
      <c r="J10" s="16" t="s">
        <v>25</v>
      </c>
      <c r="K10" s="16" t="s">
        <v>26</v>
      </c>
      <c r="L10" s="16"/>
      <c r="M10" s="172"/>
      <c r="N10" s="172"/>
      <c r="O10" s="33" t="s">
        <v>7</v>
      </c>
      <c r="P10" s="172"/>
      <c r="Q10" s="172"/>
      <c r="R10" s="73" t="s">
        <v>8</v>
      </c>
      <c r="S10" s="66"/>
      <c r="T10" s="173"/>
      <c r="U10" s="173"/>
      <c r="V10" s="173"/>
      <c r="W10" s="173"/>
      <c r="X10" s="173"/>
      <c r="Y10" s="173"/>
      <c r="Z10" s="173"/>
      <c r="AA10" s="74"/>
      <c r="AB10" s="75"/>
      <c r="AC10" s="152" t="str">
        <f>IF(T10="","",VLOOKUP(T10,リスト!C:D,2,FALSE))</f>
        <v/>
      </c>
      <c r="AD10" s="152"/>
      <c r="AE10" s="152"/>
      <c r="AF10" s="152"/>
      <c r="AG10" s="7" t="s">
        <v>1</v>
      </c>
    </row>
    <row r="11" spans="1:33" ht="16.149999999999999" customHeight="1" x14ac:dyDescent="0.4">
      <c r="A11" s="18"/>
      <c r="B11" s="72" t="s">
        <v>42</v>
      </c>
      <c r="C11" s="66" t="s">
        <v>6</v>
      </c>
      <c r="D11" s="172"/>
      <c r="E11" s="172"/>
      <c r="F11" s="16" t="s">
        <v>7</v>
      </c>
      <c r="G11" s="172"/>
      <c r="H11" s="172"/>
      <c r="I11" s="16" t="s">
        <v>8</v>
      </c>
      <c r="J11" s="16" t="s">
        <v>25</v>
      </c>
      <c r="K11" s="16" t="s">
        <v>26</v>
      </c>
      <c r="L11" s="16"/>
      <c r="M11" s="172"/>
      <c r="N11" s="172"/>
      <c r="O11" s="33" t="s">
        <v>7</v>
      </c>
      <c r="P11" s="172"/>
      <c r="Q11" s="172"/>
      <c r="R11" s="73" t="s">
        <v>8</v>
      </c>
      <c r="S11" s="66"/>
      <c r="T11" s="173"/>
      <c r="U11" s="173"/>
      <c r="V11" s="173"/>
      <c r="W11" s="173"/>
      <c r="X11" s="173"/>
      <c r="Y11" s="173"/>
      <c r="Z11" s="173"/>
      <c r="AA11" s="74"/>
      <c r="AB11" s="75"/>
      <c r="AC11" s="152" t="str">
        <f>IF(T11="","",VLOOKUP(T11,リスト!C:D,2,FALSE))</f>
        <v/>
      </c>
      <c r="AD11" s="152"/>
      <c r="AE11" s="152"/>
      <c r="AF11" s="152"/>
      <c r="AG11" s="7" t="s">
        <v>1</v>
      </c>
    </row>
    <row r="12" spans="1:33" ht="16.149999999999999" customHeight="1" x14ac:dyDescent="0.4">
      <c r="A12" s="18"/>
      <c r="B12" s="72" t="s">
        <v>43</v>
      </c>
      <c r="C12" s="66" t="s">
        <v>6</v>
      </c>
      <c r="D12" s="172"/>
      <c r="E12" s="172"/>
      <c r="F12" s="16" t="s">
        <v>7</v>
      </c>
      <c r="G12" s="172"/>
      <c r="H12" s="172"/>
      <c r="I12" s="16" t="s">
        <v>8</v>
      </c>
      <c r="J12" s="16" t="s">
        <v>25</v>
      </c>
      <c r="K12" s="16" t="s">
        <v>26</v>
      </c>
      <c r="L12" s="16"/>
      <c r="M12" s="172"/>
      <c r="N12" s="172"/>
      <c r="O12" s="33" t="s">
        <v>7</v>
      </c>
      <c r="P12" s="172"/>
      <c r="Q12" s="172"/>
      <c r="R12" s="73" t="s">
        <v>8</v>
      </c>
      <c r="S12" s="66"/>
      <c r="T12" s="173"/>
      <c r="U12" s="173"/>
      <c r="V12" s="173"/>
      <c r="W12" s="173"/>
      <c r="X12" s="173"/>
      <c r="Y12" s="173"/>
      <c r="Z12" s="173"/>
      <c r="AA12" s="74"/>
      <c r="AB12" s="75"/>
      <c r="AC12" s="152" t="str">
        <f>IF(T12="","",VLOOKUP(T12,リスト!C:D,2,FALSE))</f>
        <v/>
      </c>
      <c r="AD12" s="152"/>
      <c r="AE12" s="152"/>
      <c r="AF12" s="152"/>
      <c r="AG12" s="7" t="s">
        <v>1</v>
      </c>
    </row>
    <row r="13" spans="1:33" ht="16.149999999999999" customHeight="1" x14ac:dyDescent="0.4">
      <c r="A13" s="18"/>
      <c r="B13" s="76" t="s">
        <v>44</v>
      </c>
      <c r="C13" s="66" t="s">
        <v>6</v>
      </c>
      <c r="D13" s="172"/>
      <c r="E13" s="172"/>
      <c r="F13" s="16" t="s">
        <v>7</v>
      </c>
      <c r="G13" s="172"/>
      <c r="H13" s="172"/>
      <c r="I13" s="16" t="s">
        <v>8</v>
      </c>
      <c r="J13" s="16" t="s">
        <v>25</v>
      </c>
      <c r="K13" s="16" t="s">
        <v>26</v>
      </c>
      <c r="L13" s="16"/>
      <c r="M13" s="172"/>
      <c r="N13" s="172"/>
      <c r="O13" s="33" t="s">
        <v>7</v>
      </c>
      <c r="P13" s="172"/>
      <c r="Q13" s="172"/>
      <c r="R13" s="73" t="s">
        <v>8</v>
      </c>
      <c r="S13" s="66"/>
      <c r="T13" s="173"/>
      <c r="U13" s="173"/>
      <c r="V13" s="173"/>
      <c r="W13" s="173"/>
      <c r="X13" s="173"/>
      <c r="Y13" s="173"/>
      <c r="Z13" s="173"/>
      <c r="AA13" s="74"/>
      <c r="AB13" s="77"/>
      <c r="AC13" s="152" t="str">
        <f>IF(T13="","",VLOOKUP(T13,リスト!C:D,2,FALSE))</f>
        <v/>
      </c>
      <c r="AD13" s="152"/>
      <c r="AE13" s="152"/>
      <c r="AF13" s="152"/>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68"/>
      <c r="AD14" s="168"/>
      <c r="AE14" s="168"/>
      <c r="AF14" s="168"/>
      <c r="AG14" s="7"/>
    </row>
    <row r="15" spans="1:33" ht="16.149999999999999" customHeight="1" x14ac:dyDescent="0.4">
      <c r="A15" s="18"/>
      <c r="B15" s="170" t="s">
        <v>24</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6" t="s">
        <v>49</v>
      </c>
      <c r="AC15" s="177"/>
      <c r="AD15" s="177"/>
      <c r="AE15" s="177"/>
      <c r="AF15" s="177"/>
      <c r="AG15" s="179"/>
    </row>
    <row r="16" spans="1:33" ht="16.149999999999999" customHeight="1" x14ac:dyDescent="0.4">
      <c r="A16" s="18"/>
      <c r="B16" s="72" t="s">
        <v>28</v>
      </c>
      <c r="C16" s="66" t="s">
        <v>6</v>
      </c>
      <c r="D16" s="152" t="str">
        <f>IF(D10="","",D10)</f>
        <v/>
      </c>
      <c r="E16" s="152"/>
      <c r="F16" s="16" t="s">
        <v>7</v>
      </c>
      <c r="G16" s="152" t="str">
        <f>IF(G10="","",G10)</f>
        <v/>
      </c>
      <c r="H16" s="152"/>
      <c r="I16" s="16" t="s">
        <v>8</v>
      </c>
      <c r="J16" s="16" t="s">
        <v>25</v>
      </c>
      <c r="K16" s="16" t="s">
        <v>26</v>
      </c>
      <c r="L16" s="16"/>
      <c r="M16" s="152" t="str">
        <f>IF(M10="","",M10)</f>
        <v/>
      </c>
      <c r="N16" s="152"/>
      <c r="O16" s="33" t="s">
        <v>7</v>
      </c>
      <c r="P16" s="152" t="str">
        <f>IF(P10="","",P10)</f>
        <v/>
      </c>
      <c r="Q16" s="152"/>
      <c r="R16" s="33" t="s">
        <v>8</v>
      </c>
      <c r="S16" s="78"/>
      <c r="T16" s="78"/>
      <c r="U16" s="78"/>
      <c r="V16" s="78"/>
      <c r="W16" s="78"/>
      <c r="X16" s="78"/>
      <c r="Y16" s="78"/>
      <c r="Z16" s="78"/>
      <c r="AA16" s="79"/>
      <c r="AB16" s="75"/>
      <c r="AC16" s="174"/>
      <c r="AD16" s="174"/>
      <c r="AE16" s="174"/>
      <c r="AF16" s="174"/>
      <c r="AG16" s="7" t="s">
        <v>48</v>
      </c>
    </row>
    <row r="17" spans="1:33" ht="16.149999999999999" customHeight="1" x14ac:dyDescent="0.4">
      <c r="A17" s="18"/>
      <c r="B17" s="72" t="s">
        <v>42</v>
      </c>
      <c r="C17" s="66" t="s">
        <v>6</v>
      </c>
      <c r="D17" s="152" t="str">
        <f>IF(D11="","",D11)</f>
        <v/>
      </c>
      <c r="E17" s="152"/>
      <c r="F17" s="16" t="s">
        <v>7</v>
      </c>
      <c r="G17" s="152" t="str">
        <f>IF(G11="","",G11)</f>
        <v/>
      </c>
      <c r="H17" s="152"/>
      <c r="I17" s="16" t="s">
        <v>8</v>
      </c>
      <c r="J17" s="16" t="s">
        <v>25</v>
      </c>
      <c r="K17" s="16" t="s">
        <v>26</v>
      </c>
      <c r="L17" s="16"/>
      <c r="M17" s="152" t="str">
        <f>IF(M11="","",M11)</f>
        <v/>
      </c>
      <c r="N17" s="152"/>
      <c r="O17" s="33" t="s">
        <v>7</v>
      </c>
      <c r="P17" s="152" t="str">
        <f>IF(P11="","",P11)</f>
        <v/>
      </c>
      <c r="Q17" s="152"/>
      <c r="R17" s="33" t="s">
        <v>8</v>
      </c>
      <c r="S17" s="78"/>
      <c r="T17" s="78"/>
      <c r="U17" s="78"/>
      <c r="V17" s="78"/>
      <c r="W17" s="78"/>
      <c r="X17" s="78"/>
      <c r="Y17" s="78"/>
      <c r="Z17" s="78"/>
      <c r="AA17" s="79"/>
      <c r="AB17" s="75"/>
      <c r="AC17" s="174"/>
      <c r="AD17" s="174"/>
      <c r="AE17" s="174"/>
      <c r="AF17" s="174"/>
      <c r="AG17" s="7" t="s">
        <v>48</v>
      </c>
    </row>
    <row r="18" spans="1:33" ht="16.149999999999999" customHeight="1" x14ac:dyDescent="0.4">
      <c r="A18" s="18"/>
      <c r="B18" s="72" t="s">
        <v>43</v>
      </c>
      <c r="C18" s="66" t="s">
        <v>6</v>
      </c>
      <c r="D18" s="152" t="str">
        <f>IF(D12="","",D12)</f>
        <v/>
      </c>
      <c r="E18" s="152"/>
      <c r="F18" s="16" t="s">
        <v>7</v>
      </c>
      <c r="G18" s="152" t="str">
        <f>IF(G12="","",G12)</f>
        <v/>
      </c>
      <c r="H18" s="152"/>
      <c r="I18" s="16" t="s">
        <v>8</v>
      </c>
      <c r="J18" s="16" t="s">
        <v>25</v>
      </c>
      <c r="K18" s="16" t="s">
        <v>26</v>
      </c>
      <c r="L18" s="16"/>
      <c r="M18" s="152" t="str">
        <f>IF(M12="","",M12)</f>
        <v/>
      </c>
      <c r="N18" s="152"/>
      <c r="O18" s="33" t="s">
        <v>7</v>
      </c>
      <c r="P18" s="152" t="str">
        <f>IF(P12="","",P12)</f>
        <v/>
      </c>
      <c r="Q18" s="152"/>
      <c r="R18" s="33" t="s">
        <v>8</v>
      </c>
      <c r="S18" s="78"/>
      <c r="T18" s="78"/>
      <c r="U18" s="78"/>
      <c r="V18" s="78"/>
      <c r="W18" s="78"/>
      <c r="X18" s="78"/>
      <c r="Y18" s="78"/>
      <c r="Z18" s="78"/>
      <c r="AA18" s="79"/>
      <c r="AB18" s="75"/>
      <c r="AC18" s="174"/>
      <c r="AD18" s="174"/>
      <c r="AE18" s="174"/>
      <c r="AF18" s="174"/>
      <c r="AG18" s="7" t="s">
        <v>48</v>
      </c>
    </row>
    <row r="19" spans="1:33" ht="16.149999999999999" customHeight="1" x14ac:dyDescent="0.4">
      <c r="A19" s="80"/>
      <c r="B19" s="76" t="s">
        <v>44</v>
      </c>
      <c r="C19" s="66" t="s">
        <v>6</v>
      </c>
      <c r="D19" s="152" t="str">
        <f>IF(D13="","",D13)</f>
        <v/>
      </c>
      <c r="E19" s="152"/>
      <c r="F19" s="16" t="s">
        <v>7</v>
      </c>
      <c r="G19" s="152" t="str">
        <f>IF(G13="","",G13)</f>
        <v/>
      </c>
      <c r="H19" s="152"/>
      <c r="I19" s="16" t="s">
        <v>8</v>
      </c>
      <c r="J19" s="16" t="s">
        <v>25</v>
      </c>
      <c r="K19" s="16" t="s">
        <v>26</v>
      </c>
      <c r="L19" s="16"/>
      <c r="M19" s="152" t="str">
        <f>IF(M13="","",M13)</f>
        <v/>
      </c>
      <c r="N19" s="152"/>
      <c r="O19" s="33" t="s">
        <v>7</v>
      </c>
      <c r="P19" s="152" t="str">
        <f>IF(P13="","",P13)</f>
        <v/>
      </c>
      <c r="Q19" s="152"/>
      <c r="R19" s="33" t="s">
        <v>8</v>
      </c>
      <c r="S19" s="78"/>
      <c r="T19" s="33"/>
      <c r="U19" s="33"/>
      <c r="V19" s="33"/>
      <c r="W19" s="33"/>
      <c r="X19" s="33"/>
      <c r="Y19" s="33"/>
      <c r="Z19" s="33"/>
      <c r="AA19" s="33"/>
      <c r="AB19" s="77"/>
      <c r="AC19" s="174"/>
      <c r="AD19" s="174"/>
      <c r="AE19" s="174"/>
      <c r="AF19" s="174"/>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1" t="str">
        <f>IF(AC16="","",SUM(AC16:AF19))</f>
        <v/>
      </c>
      <c r="AD20" s="171"/>
      <c r="AE20" s="171"/>
      <c r="AF20" s="171"/>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9"/>
      <c r="AD21" s="169"/>
      <c r="AE21" s="169"/>
      <c r="AF21" s="169"/>
      <c r="AG21" s="17"/>
    </row>
    <row r="22" spans="1:33" ht="16.149999999999999" customHeight="1" x14ac:dyDescent="0.4">
      <c r="A22" s="18"/>
      <c r="B22" s="170" t="s">
        <v>24</v>
      </c>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6"/>
      <c r="AB22" s="176" t="s">
        <v>30</v>
      </c>
      <c r="AC22" s="177"/>
      <c r="AD22" s="177"/>
      <c r="AE22" s="177"/>
      <c r="AF22" s="177"/>
      <c r="AG22" s="179"/>
    </row>
    <row r="23" spans="1:33" ht="16.149999999999999" customHeight="1" x14ac:dyDescent="0.4">
      <c r="A23" s="18"/>
      <c r="B23" s="72" t="s">
        <v>28</v>
      </c>
      <c r="C23" s="66" t="s">
        <v>6</v>
      </c>
      <c r="D23" s="152" t="str">
        <f>IF(D10="","",D10)</f>
        <v/>
      </c>
      <c r="E23" s="152"/>
      <c r="F23" s="16" t="s">
        <v>7</v>
      </c>
      <c r="G23" s="152" t="str">
        <f>IF(G10="","",G10)</f>
        <v/>
      </c>
      <c r="H23" s="152"/>
      <c r="I23" s="16" t="s">
        <v>8</v>
      </c>
      <c r="J23" s="16" t="s">
        <v>25</v>
      </c>
      <c r="K23" s="16" t="s">
        <v>26</v>
      </c>
      <c r="L23" s="16"/>
      <c r="M23" s="152" t="str">
        <f>IF(M10="","",M10)</f>
        <v/>
      </c>
      <c r="N23" s="152"/>
      <c r="O23" s="33" t="s">
        <v>7</v>
      </c>
      <c r="P23" s="152" t="str">
        <f>IF(P10="","",P10)</f>
        <v/>
      </c>
      <c r="Q23" s="152"/>
      <c r="R23" s="33" t="s">
        <v>8</v>
      </c>
      <c r="S23" s="78"/>
      <c r="T23" s="78"/>
      <c r="U23" s="78"/>
      <c r="V23" s="78"/>
      <c r="W23" s="78"/>
      <c r="X23" s="78"/>
      <c r="Y23" s="78"/>
      <c r="Z23" s="78"/>
      <c r="AA23" s="78"/>
      <c r="AB23" s="75"/>
      <c r="AC23" s="171" t="str">
        <f>IFERROR(AC10*AC16*10,"")</f>
        <v/>
      </c>
      <c r="AD23" s="171"/>
      <c r="AE23" s="171"/>
      <c r="AF23" s="171"/>
      <c r="AG23" s="7" t="s">
        <v>3</v>
      </c>
    </row>
    <row r="24" spans="1:33" ht="16.149999999999999" customHeight="1" x14ac:dyDescent="0.4">
      <c r="A24" s="18"/>
      <c r="B24" s="72" t="s">
        <v>29</v>
      </c>
      <c r="C24" s="66" t="s">
        <v>6</v>
      </c>
      <c r="D24" s="152" t="str">
        <f>IF(D11="","",D11)</f>
        <v/>
      </c>
      <c r="E24" s="152"/>
      <c r="F24" s="16" t="s">
        <v>7</v>
      </c>
      <c r="G24" s="152" t="str">
        <f>IF(G11="","",G11)</f>
        <v/>
      </c>
      <c r="H24" s="152"/>
      <c r="I24" s="16" t="s">
        <v>8</v>
      </c>
      <c r="J24" s="16" t="s">
        <v>25</v>
      </c>
      <c r="K24" s="16" t="s">
        <v>26</v>
      </c>
      <c r="L24" s="16"/>
      <c r="M24" s="152" t="str">
        <f>IF(M11="","",M11)</f>
        <v/>
      </c>
      <c r="N24" s="152"/>
      <c r="O24" s="33" t="s">
        <v>7</v>
      </c>
      <c r="P24" s="152" t="str">
        <f>IF(P11="","",P11)</f>
        <v/>
      </c>
      <c r="Q24" s="152"/>
      <c r="R24" s="33" t="s">
        <v>8</v>
      </c>
      <c r="S24" s="78"/>
      <c r="T24" s="78"/>
      <c r="U24" s="78"/>
      <c r="V24" s="78"/>
      <c r="W24" s="78"/>
      <c r="X24" s="78"/>
      <c r="Y24" s="78"/>
      <c r="Z24" s="78"/>
      <c r="AA24" s="78"/>
      <c r="AB24" s="75"/>
      <c r="AC24" s="171" t="str">
        <f>IFERROR(AC11*AC17*10,"")</f>
        <v/>
      </c>
      <c r="AD24" s="171"/>
      <c r="AE24" s="171"/>
      <c r="AF24" s="171"/>
      <c r="AG24" s="7" t="s">
        <v>3</v>
      </c>
    </row>
    <row r="25" spans="1:33" ht="16.149999999999999" customHeight="1" x14ac:dyDescent="0.4">
      <c r="A25" s="18"/>
      <c r="B25" s="72" t="s">
        <v>45</v>
      </c>
      <c r="C25" s="66" t="s">
        <v>6</v>
      </c>
      <c r="D25" s="152" t="str">
        <f>IF(D12="","",D12)</f>
        <v/>
      </c>
      <c r="E25" s="152"/>
      <c r="F25" s="16" t="s">
        <v>7</v>
      </c>
      <c r="G25" s="152" t="str">
        <f>IF(G12="","",G12)</f>
        <v/>
      </c>
      <c r="H25" s="152"/>
      <c r="I25" s="16" t="s">
        <v>8</v>
      </c>
      <c r="J25" s="16" t="s">
        <v>25</v>
      </c>
      <c r="K25" s="16" t="s">
        <v>26</v>
      </c>
      <c r="L25" s="16"/>
      <c r="M25" s="152" t="str">
        <f>IF(M12="","",M12)</f>
        <v/>
      </c>
      <c r="N25" s="152"/>
      <c r="O25" s="33" t="s">
        <v>7</v>
      </c>
      <c r="P25" s="152" t="str">
        <f>IF(P12="","",P12)</f>
        <v/>
      </c>
      <c r="Q25" s="152"/>
      <c r="R25" s="33" t="s">
        <v>8</v>
      </c>
      <c r="S25" s="78"/>
      <c r="T25" s="78"/>
      <c r="U25" s="78"/>
      <c r="V25" s="78"/>
      <c r="W25" s="78"/>
      <c r="X25" s="78"/>
      <c r="Y25" s="78"/>
      <c r="Z25" s="78"/>
      <c r="AA25" s="78"/>
      <c r="AB25" s="75"/>
      <c r="AC25" s="171" t="str">
        <f>IFERROR(AC12*AC18*10,"")</f>
        <v/>
      </c>
      <c r="AD25" s="171"/>
      <c r="AE25" s="171"/>
      <c r="AF25" s="171"/>
      <c r="AG25" s="7" t="s">
        <v>3</v>
      </c>
    </row>
    <row r="26" spans="1:33" ht="16.149999999999999" customHeight="1" x14ac:dyDescent="0.4">
      <c r="A26" s="18"/>
      <c r="B26" s="82" t="s">
        <v>44</v>
      </c>
      <c r="C26" s="77" t="s">
        <v>6</v>
      </c>
      <c r="D26" s="152" t="str">
        <f>IF(D13="","",D13)</f>
        <v/>
      </c>
      <c r="E26" s="152"/>
      <c r="F26" s="16" t="s">
        <v>7</v>
      </c>
      <c r="G26" s="152" t="str">
        <f>IF(G13="","",G13)</f>
        <v/>
      </c>
      <c r="H26" s="152"/>
      <c r="I26" s="16" t="s">
        <v>8</v>
      </c>
      <c r="J26" s="16" t="s">
        <v>25</v>
      </c>
      <c r="K26" s="16" t="s">
        <v>26</v>
      </c>
      <c r="L26" s="16"/>
      <c r="M26" s="152" t="str">
        <f>IF(M13="","",M13)</f>
        <v/>
      </c>
      <c r="N26" s="152"/>
      <c r="O26" s="33" t="s">
        <v>7</v>
      </c>
      <c r="P26" s="152" t="str">
        <f>IF(P13="","",P13)</f>
        <v/>
      </c>
      <c r="Q26" s="152"/>
      <c r="R26" s="33" t="s">
        <v>8</v>
      </c>
      <c r="S26" s="78"/>
      <c r="T26" s="33"/>
      <c r="U26" s="33"/>
      <c r="V26" s="33"/>
      <c r="W26" s="33"/>
      <c r="X26" s="33"/>
      <c r="Y26" s="33"/>
      <c r="Z26" s="33"/>
      <c r="AA26" s="33"/>
      <c r="AB26" s="77"/>
      <c r="AC26" s="171" t="str">
        <f>IFERROR(AC13*AC19*10,"")</f>
        <v/>
      </c>
      <c r="AD26" s="171"/>
      <c r="AE26" s="171"/>
      <c r="AF26" s="171"/>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80"/>
      <c r="AD30" s="180"/>
      <c r="AE30" s="180"/>
      <c r="AF30" s="180"/>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31"/>
      <c r="AD31" s="131"/>
      <c r="AE31" s="131"/>
      <c r="AF31" s="131"/>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32" t="str">
        <f>IF(AC30="","",AC30-AC31)</f>
        <v/>
      </c>
      <c r="AD32" s="132"/>
      <c r="AE32" s="132"/>
      <c r="AF32" s="132"/>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34" t="str">
        <f>IF(AC27="","",IF(AC27&gt;AC32,"問題あり","問題なし"))</f>
        <v/>
      </c>
      <c r="AD33" s="134"/>
      <c r="AE33" s="134"/>
      <c r="AF33" s="134"/>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81"/>
      <c r="AD36" s="181"/>
      <c r="AE36" s="181"/>
      <c r="AF36" s="181"/>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82"/>
      <c r="AD37" s="182"/>
      <c r="AE37" s="182"/>
      <c r="AF37" s="182"/>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83"/>
      <c r="AD38" s="183"/>
      <c r="AE38" s="183"/>
      <c r="AF38" s="183"/>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45" t="str">
        <f>IF(AC38="","",AC38/AC37*100)</f>
        <v/>
      </c>
      <c r="AD40" s="145"/>
      <c r="AE40" s="145"/>
      <c r="AF40" s="145"/>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34" t="str">
        <f>IF(AC40="","",IF(AC40&lt;2/3*100,"問題あり","問題なし"))</f>
        <v/>
      </c>
      <c r="AD41" s="134"/>
      <c r="AE41" s="134"/>
      <c r="AF41" s="134"/>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39" t="s">
        <v>70</v>
      </c>
      <c r="B45" s="140"/>
      <c r="C45" s="140"/>
      <c r="D45" s="140"/>
      <c r="E45" s="140"/>
      <c r="F45" s="140"/>
      <c r="G45" s="140"/>
      <c r="H45" s="140"/>
      <c r="I45" s="140"/>
      <c r="J45" s="12"/>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4"/>
    </row>
    <row r="46" spans="1:43" ht="16.149999999999999" customHeight="1" x14ac:dyDescent="0.4">
      <c r="A46" s="141"/>
      <c r="B46" s="142"/>
      <c r="C46" s="142"/>
      <c r="D46" s="142"/>
      <c r="E46" s="142"/>
      <c r="F46" s="142"/>
      <c r="G46" s="142"/>
      <c r="H46" s="142"/>
      <c r="I46" s="142"/>
      <c r="J46" s="19"/>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20"/>
      <c r="AQ46" s="25"/>
    </row>
    <row r="47" spans="1:43" ht="16.149999999999999" customHeight="1" x14ac:dyDescent="0.4">
      <c r="A47" s="143"/>
      <c r="B47" s="144"/>
      <c r="C47" s="144"/>
      <c r="D47" s="144"/>
      <c r="E47" s="144"/>
      <c r="F47" s="144"/>
      <c r="G47" s="144"/>
      <c r="H47" s="144"/>
      <c r="I47" s="144"/>
      <c r="J47" s="16"/>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85"/>
      <c r="AD49" s="185"/>
      <c r="AE49" s="185"/>
      <c r="AF49" s="18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85"/>
      <c r="AD51" s="185"/>
      <c r="AE51" s="185"/>
      <c r="AF51" s="18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84"/>
      <c r="AD52" s="184"/>
      <c r="AE52" s="184"/>
      <c r="AF52" s="184"/>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45" t="str">
        <f>IF(AC52="","",AC52/AC51*100)</f>
        <v/>
      </c>
      <c r="AD54" s="145"/>
      <c r="AE54" s="145"/>
      <c r="AF54" s="145"/>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34" t="str">
        <f>IF(AC54="","",IF(AC54&lt;2/3*100,"問題あり","問題なし"))</f>
        <v/>
      </c>
      <c r="AD55" s="134"/>
      <c r="AE55" s="134"/>
      <c r="AF55" s="134"/>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60"/>
      <c r="F58" s="160"/>
      <c r="G58" s="28" t="s">
        <v>7</v>
      </c>
      <c r="H58" s="160"/>
      <c r="I58" s="160"/>
      <c r="J58" s="28" t="s">
        <v>8</v>
      </c>
      <c r="K58" s="28"/>
      <c r="L58" s="28" t="s">
        <v>9</v>
      </c>
      <c r="M58" s="28"/>
      <c r="N58" s="28" t="s">
        <v>6</v>
      </c>
      <c r="O58" s="28"/>
      <c r="P58" s="160"/>
      <c r="Q58" s="160"/>
      <c r="R58" s="28" t="s">
        <v>7</v>
      </c>
      <c r="S58" s="160"/>
      <c r="T58" s="160"/>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63"/>
      <c r="G64" s="163"/>
      <c r="H64" s="19" t="s">
        <v>7</v>
      </c>
      <c r="I64" s="163"/>
      <c r="J64" s="163"/>
      <c r="K64" s="3" t="s">
        <v>8</v>
      </c>
      <c r="L64" s="163"/>
      <c r="M64" s="163"/>
      <c r="N64" s="3" t="s">
        <v>2</v>
      </c>
      <c r="O64" s="3"/>
      <c r="P64" s="3"/>
      <c r="Q64" s="3" t="s">
        <v>299</v>
      </c>
      <c r="R64" s="3"/>
      <c r="S64" s="3"/>
      <c r="T64" s="3"/>
      <c r="U64" s="164"/>
      <c r="V64" s="164"/>
      <c r="W64" s="164"/>
      <c r="X64" s="164"/>
      <c r="Y64" s="164"/>
      <c r="Z64" s="164"/>
      <c r="AA64" s="164"/>
      <c r="AB64" s="164"/>
      <c r="AC64" s="164"/>
      <c r="AD64" s="164"/>
      <c r="AE64" s="164"/>
      <c r="AF64" s="164"/>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row>
    <row r="87" spans="1:33" ht="15" customHeight="1" x14ac:dyDescent="0.4">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row>
    <row r="88" spans="1:33" ht="15" customHeight="1" x14ac:dyDescent="0.4">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2024-05-01T00:55:07Z</dcterms:modified>
</cp:coreProperties>
</file>